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03226706160\Desktop\"/>
    </mc:Choice>
  </mc:AlternateContent>
  <xr:revisionPtr revIDLastSave="0" documentId="13_ncr:1_{B67E8F08-ACA5-4986-A8AD-8483456037E1}" xr6:coauthVersionLast="46" xr6:coauthVersionMax="46" xr10:uidLastSave="{00000000-0000-0000-0000-000000000000}"/>
  <bookViews>
    <workbookView xWindow="-120" yWindow="-120" windowWidth="29040" windowHeight="15840" tabRatio="880" xr2:uid="{00000000-000D-0000-FFFF-FFFF00000000}"/>
  </bookViews>
  <sheets>
    <sheet name="Planilha Resumo - E1" sheetId="55" r:id="rId1"/>
    <sheet name="Planilha Global - E1" sheetId="49" r:id="rId2"/>
    <sheet name="Cronograma - E1" sheetId="62" r:id="rId3"/>
    <sheet name="Planilha Resumo - E2" sheetId="82" r:id="rId4"/>
    <sheet name="Planilha Global - E2" sheetId="83" r:id="rId5"/>
    <sheet name="Cronograma - E2" sheetId="85" r:id="rId6"/>
    <sheet name="Planilha Resumo - AE" sheetId="78" r:id="rId7"/>
    <sheet name="Planilha Global - AE" sheetId="79" r:id="rId8"/>
    <sheet name="Cronograma - AE" sheetId="81" r:id="rId9"/>
    <sheet name="BDI-Edificações" sheetId="70" r:id="rId10"/>
    <sheet name="BDI-Equipos" sheetId="71" r:id="rId11"/>
    <sheet name="Titulos Resumo" sheetId="60" state="hidden" r:id="rId12"/>
    <sheet name="CPU" sheetId="50" state="hidden" r:id="rId13"/>
    <sheet name="Incêndio" sheetId="58" state="hidden" r:id="rId14"/>
  </sheets>
  <definedNames>
    <definedName name="__shared_4_973_0">"""IF([.$A1]=""""Mão de Obra"""";PRODUCT([.$F1:.$G1]);0)"""</definedName>
    <definedName name="__shared_4_974_0">"""IF([.$A1]=""""Material"""";PRODUCT([.$F1:.$G1]);0)"""</definedName>
    <definedName name="__shared_4_975_0">"""IF([.$A1]=""""Equipamento"""";PRODUCT([.$F1:.$G1]);0)"""</definedName>
    <definedName name="__shared_4_977_0">"""IF([.$A1]=""""Mão de Obra"""";PRODUCT([.$F1:.$G1]);0)"""</definedName>
    <definedName name="__shared_4_978_0">"""IF([.$A1]=""""Material"""";PRODUCT([.$F1:.$G1]);0)"""</definedName>
    <definedName name="__shared_4_979_0">"""IF([.$A1]=""""Equipamento"""";PRODUCT([.$F1:.$G1]);0)"""</definedName>
    <definedName name="__shared_4_981_0">"""IF([.$A1]=""""Mão de Obra"""";PRODUCT([.$F1:.$G1]);0)"""</definedName>
    <definedName name="__shared_4_982_0">"""IF([.$A1]=""""Material"""";PRODUCT([.$F1:.$G1]);0)"""</definedName>
    <definedName name="__shared_4_983_0">"""IF([.$A1]=""""Equipamento"""";PRODUCT([.$F1:.$G1]);0)"""</definedName>
    <definedName name="__shared_4_987_0">"""IF([.$A1]=""""Mão de Obra"""";PRODUCT([.$F1:.$G1]);0)"""</definedName>
    <definedName name="__shared_4_988_0">"""IF([.$A1]=""""Material"""";PRODUCT([.$F1:.$G1]);0)"""</definedName>
    <definedName name="__shared_4_989_0">"""IF([.$A1]=""""Equipamento"""";PRODUCT([.$F1:.$G1]);0)"""</definedName>
    <definedName name="__shared_4_991_0">"""IF([.$A1]=""""Mão de Obra"""";PRODUCT([.$F1:.$G1]);0)"""</definedName>
    <definedName name="__shared_4_992_0">"""IF([.$A1]=""""Material"""";PRODUCT([.$F1:.$G1]);0)"""</definedName>
    <definedName name="__shared_4_993_0">"""IF([.$A1]=""""Equipamento"""";PRODUCT([.$F1:.$G1]);0)"""</definedName>
    <definedName name="_1final______映䃢___ᑺﶮ䁱___㽼찵䁳____䋱䁮__휊炣瘽䁯__峜㨈譊㿸__㧔屴賢㿻__컠삙輨㿱__琨__㿶__頨_섌㿬__搀眊帤㾟____䁾㿾__钪_ᘻ䀙___梎䛎䀜___奵抅䀓___礮_䀑__軴__䀊____濼㿸__뺗ᡊ_䀕__蠽餬㷥䁀__涢드鯅䁅__関ጥ㼝䀯__뿎Ň拠䀯__焨삨잵䀭__핽_堘䀤__뿢__䀴___________䀣__怑___Ώ___ꏨ____龣য়䀡__鲨ƃ齈ƃ__齘ƃ______齠ƃ_________䁀ဠ_긼ƃ__________ဠ_긼ƃᑈ_">"""""""#ref!"""""""</definedName>
    <definedName name="_xlnm._FilterDatabase" localSheetId="9" hidden="1">'BDI-Edificações'!$A$9:$F$38</definedName>
    <definedName name="_xlnm._FilterDatabase" localSheetId="10" hidden="1">'BDI-Equipos'!$A$9:$F$37</definedName>
    <definedName name="_xlnm._FilterDatabase" localSheetId="8" hidden="1">'Cronograma - AE'!$A$1:$J$59</definedName>
    <definedName name="_xlnm._FilterDatabase" localSheetId="5" hidden="1">'Cronograma - E2'!$A$1:$AE$62</definedName>
    <definedName name="_xlnm._FilterDatabase" localSheetId="7" hidden="1">'Planilha Global - AE'!$A$1:$Y$326</definedName>
    <definedName name="_xlnm._FilterDatabase" localSheetId="4" hidden="1">'Planilha Global - E2'!$A$1:$L$1155</definedName>
    <definedName name="_xlnm.Print_Area" localSheetId="9">'BDI-Edificações'!$A$1:$F$47</definedName>
    <definedName name="_xlnm.Print_Area" localSheetId="10">'BDI-Equipos'!$A$1:$F$46</definedName>
    <definedName name="_xlnm.Print_Area" localSheetId="8">'Cronograma - AE'!$A$1:$G$59</definedName>
    <definedName name="_xlnm.Print_Area" localSheetId="2">'Cronograma - E1'!$A$1:$AB$59</definedName>
    <definedName name="_xlnm.Print_Area" localSheetId="5">'Cronograma - E2'!$A$1:$AB$62</definedName>
    <definedName name="_xlnm.Print_Area" localSheetId="7">'Planilha Global - AE'!$A$1:$K$326</definedName>
    <definedName name="_xlnm.Print_Area" localSheetId="1">'Planilha Global - E1'!$A$1:$K$1778</definedName>
    <definedName name="_xlnm.Print_Area" localSheetId="4">'Planilha Global - E2'!$A$1:$K$1155</definedName>
    <definedName name="_xlnm.Print_Area" localSheetId="6">'Planilha Resumo - AE'!$A$1:$F$30</definedName>
    <definedName name="_xlnm.Print_Area" localSheetId="0">'Planilha Resumo - E1'!$A$1:$F$31</definedName>
    <definedName name="_xlnm.Print_Area" localSheetId="3">'Planilha Resumo - E2'!$A$1:$F$31</definedName>
    <definedName name="_xlnm.Recorder">"""""""#ref!"""""""</definedName>
    <definedName name="home">"""""""#ref!"""""""</definedName>
    <definedName name="ICC_GLOBAL">"""""""#ref!"""""""</definedName>
    <definedName name="ÍNDICE">"""""""#ref!"""""""</definedName>
    <definedName name="inicial">"""""""#ref!"""""""</definedName>
    <definedName name="MOEDAAT">"""""""#ref!"""""""</definedName>
    <definedName name="MOEDAEP">"""""""#ref!"""""""</definedName>
    <definedName name="pesquisa">"""""""#ref!"""""""</definedName>
    <definedName name="_xlnm.Print_Titles" localSheetId="9">'BDI-Edificações'!$1:$10</definedName>
    <definedName name="_xlnm.Print_Titles" localSheetId="10">'BDI-Equipos'!$1:$10</definedName>
    <definedName name="_xlnm.Print_Titles" localSheetId="7">'Planilha Global - AE'!$1:$9</definedName>
    <definedName name="_xlnm.Print_Titles" localSheetId="1">'Planilha Global - E1'!$1:$9</definedName>
    <definedName name="_xlnm.Print_Titles" localSheetId="4">'Planilha Global - E2'!$1:$8</definedName>
    <definedName name="_xlnm.Print_Titles" localSheetId="6">'Planilha Resumo - AE'!$1:$10</definedName>
    <definedName name="_xlnm.Print_Titles" localSheetId="3">'Planilha Resumo - E2'!$1:$10</definedName>
    <definedName name="Z_D074FDE0_55B4_11D5_9B80_DD8FE40EE57A_.wvu.Cols" localSheetId="8" hidden="1">'Cronograma - AE'!$I:$J</definedName>
    <definedName name="Z_D074FDE0_55B4_11D5_9B80_DD8FE40EE57A_.wvu.Cols" localSheetId="5" hidden="1">'Cronograma - E2'!$AD:$AE</definedName>
    <definedName name="Z_D074FDE0_55B4_11D5_9B80_DD8FE40EE57A_.wvu.PrintArea" localSheetId="8" hidden="1">'Cronograma - AE'!$A$5:$G$37</definedName>
    <definedName name="Z_D074FDE0_55B4_11D5_9B80_DD8FE40EE57A_.wvu.PrintArea" localSheetId="5" hidden="1">'Cronograma - E2'!$A$5:$AB$37</definedName>
    <definedName name="Z_D074FDE0_55B4_11D5_9B80_DD8FE40EE57A_.wvu.PrintTitles" localSheetId="8" hidden="1">'Cronograma - AE'!$A:$C,'Cronograma - AE'!$5:$7</definedName>
    <definedName name="Z_D074FDE0_55B4_11D5_9B80_DD8FE40EE57A_.wvu.PrintTitles" localSheetId="5" hidden="1">'Cronograma - E2'!$A:$C,'Cronograma - E2'!$5:$7</definedName>
    <definedName name="Z_D074FDE0_55B4_11D5_9B80_DD8FE40EE57A_.wvu.Rows" localSheetId="8" hidden="1">'Cronograma - AE'!#REF!</definedName>
    <definedName name="Z_D074FDE0_55B4_11D5_9B80_DD8FE40EE57A_.wvu.Rows" localSheetId="5" hidden="1">'Cronograma - E2'!#REF!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83" l="1"/>
  <c r="H4" i="83"/>
  <c r="B3" i="82"/>
  <c r="B4" i="82"/>
  <c r="B7" i="82"/>
  <c r="B3" i="49"/>
  <c r="K3" i="49"/>
  <c r="K4" i="49"/>
  <c r="B6" i="49"/>
  <c r="K6" i="49"/>
  <c r="F3" i="78"/>
  <c r="K3" i="79" s="1"/>
  <c r="F5" i="78"/>
  <c r="K5" i="79" s="1"/>
  <c r="F7" i="78"/>
  <c r="K7" i="79" s="1"/>
  <c r="B3" i="78"/>
  <c r="B4" i="78"/>
  <c r="B7" i="78"/>
  <c r="B7" i="79" s="1"/>
  <c r="B3" i="83"/>
  <c r="B3" i="79"/>
  <c r="G3" i="81"/>
  <c r="G4" i="81" l="1"/>
  <c r="B6" i="83" l="1"/>
  <c r="AD8" i="85" l="1"/>
  <c r="L9" i="85"/>
  <c r="M9" i="85"/>
  <c r="N9" i="85"/>
  <c r="L9" i="62" l="1"/>
  <c r="M9" i="62"/>
  <c r="F7" i="82" l="1"/>
  <c r="F5" i="82"/>
  <c r="F3" i="82"/>
  <c r="AA4" i="85" l="1"/>
  <c r="AA3" i="85"/>
  <c r="K6" i="83" l="1"/>
  <c r="K4" i="83"/>
  <c r="K3" i="83"/>
  <c r="AB57" i="85" l="1"/>
  <c r="AA57" i="85"/>
  <c r="Z57" i="85"/>
  <c r="Y57" i="85"/>
  <c r="X57" i="85"/>
  <c r="W57" i="85"/>
  <c r="V57" i="85"/>
  <c r="U57" i="85"/>
  <c r="T57" i="85"/>
  <c r="S57" i="85"/>
  <c r="R57" i="85"/>
  <c r="Q57" i="85"/>
  <c r="P57" i="85"/>
  <c r="O57" i="85"/>
  <c r="N57" i="85"/>
  <c r="M57" i="85"/>
  <c r="L57" i="85"/>
  <c r="K57" i="85"/>
  <c r="J57" i="85"/>
  <c r="I57" i="85"/>
  <c r="H57" i="85"/>
  <c r="AD56" i="85"/>
  <c r="AE56" i="85" s="1"/>
  <c r="AB53" i="85"/>
  <c r="AA53" i="85" s="1"/>
  <c r="AB51" i="85"/>
  <c r="AA51" i="85"/>
  <c r="Z51" i="85"/>
  <c r="Y51" i="85"/>
  <c r="X51" i="85"/>
  <c r="W51" i="85"/>
  <c r="V51" i="85"/>
  <c r="U51" i="85"/>
  <c r="T51" i="85"/>
  <c r="S51" i="85"/>
  <c r="R51" i="85"/>
  <c r="Q51" i="85"/>
  <c r="P51" i="85"/>
  <c r="O51" i="85"/>
  <c r="N51" i="85"/>
  <c r="M51" i="85"/>
  <c r="L51" i="85"/>
  <c r="K51" i="85"/>
  <c r="J51" i="85"/>
  <c r="I51" i="85"/>
  <c r="H51" i="85"/>
  <c r="G51" i="85"/>
  <c r="F51" i="85"/>
  <c r="E51" i="85"/>
  <c r="AD50" i="85"/>
  <c r="AE50" i="85" s="1"/>
  <c r="AB48" i="85"/>
  <c r="AA48" i="85"/>
  <c r="Z48" i="85"/>
  <c r="Y48" i="85"/>
  <c r="X48" i="85"/>
  <c r="W48" i="85"/>
  <c r="V48" i="85"/>
  <c r="U48" i="85"/>
  <c r="T48" i="85"/>
  <c r="S48" i="85"/>
  <c r="R48" i="85"/>
  <c r="Q48" i="85"/>
  <c r="P48" i="85"/>
  <c r="O48" i="85"/>
  <c r="N48" i="85"/>
  <c r="M48" i="85"/>
  <c r="L48" i="85"/>
  <c r="K48" i="85"/>
  <c r="J48" i="85"/>
  <c r="I48" i="85"/>
  <c r="H48" i="85"/>
  <c r="G48" i="85"/>
  <c r="F48" i="85"/>
  <c r="E48" i="85"/>
  <c r="AD47" i="85"/>
  <c r="AE47" i="85" s="1"/>
  <c r="AB45" i="85"/>
  <c r="AA45" i="85"/>
  <c r="Z45" i="85"/>
  <c r="Y45" i="85"/>
  <c r="X45" i="85"/>
  <c r="W45" i="85"/>
  <c r="V45" i="85"/>
  <c r="U45" i="85"/>
  <c r="T45" i="85"/>
  <c r="S45" i="85"/>
  <c r="R45" i="85"/>
  <c r="Q45" i="85"/>
  <c r="P45" i="85"/>
  <c r="O45" i="85"/>
  <c r="N45" i="85"/>
  <c r="M45" i="85"/>
  <c r="L45" i="85"/>
  <c r="K45" i="85"/>
  <c r="J45" i="85"/>
  <c r="I45" i="85"/>
  <c r="H45" i="85"/>
  <c r="G45" i="85"/>
  <c r="F45" i="85"/>
  <c r="E45" i="85"/>
  <c r="AD44" i="85"/>
  <c r="AE44" i="85" s="1"/>
  <c r="AB42" i="85"/>
  <c r="AA42" i="85"/>
  <c r="Z42" i="85"/>
  <c r="Y42" i="85"/>
  <c r="X42" i="85"/>
  <c r="W42" i="85"/>
  <c r="V42" i="85"/>
  <c r="U42" i="85"/>
  <c r="T42" i="85"/>
  <c r="S42" i="85"/>
  <c r="R42" i="85"/>
  <c r="Q42" i="85"/>
  <c r="P42" i="85"/>
  <c r="O42" i="85"/>
  <c r="N42" i="85"/>
  <c r="M42" i="85"/>
  <c r="L42" i="85"/>
  <c r="K42" i="85"/>
  <c r="J42" i="85"/>
  <c r="I42" i="85"/>
  <c r="H42" i="85"/>
  <c r="G42" i="85"/>
  <c r="F42" i="85"/>
  <c r="E42" i="85"/>
  <c r="AD41" i="85"/>
  <c r="AE41" i="85" s="1"/>
  <c r="AB39" i="85"/>
  <c r="AA39" i="85"/>
  <c r="Z39" i="85"/>
  <c r="Y39" i="85"/>
  <c r="X39" i="85"/>
  <c r="W39" i="85"/>
  <c r="V39" i="85"/>
  <c r="U39" i="85"/>
  <c r="T39" i="85"/>
  <c r="S39" i="85"/>
  <c r="R39" i="85"/>
  <c r="Q39" i="85"/>
  <c r="P39" i="85"/>
  <c r="O39" i="85"/>
  <c r="N39" i="85"/>
  <c r="M39" i="85"/>
  <c r="L39" i="85"/>
  <c r="K39" i="85"/>
  <c r="J39" i="85"/>
  <c r="I39" i="85"/>
  <c r="H39" i="85"/>
  <c r="G39" i="85"/>
  <c r="F39" i="85"/>
  <c r="E39" i="85"/>
  <c r="AD38" i="85"/>
  <c r="AE38" i="85" s="1"/>
  <c r="AB36" i="85"/>
  <c r="AA36" i="85"/>
  <c r="Z36" i="85"/>
  <c r="Y36" i="85"/>
  <c r="X36" i="85"/>
  <c r="W36" i="85"/>
  <c r="V36" i="85"/>
  <c r="U36" i="85"/>
  <c r="T36" i="85"/>
  <c r="S36" i="85"/>
  <c r="R36" i="85"/>
  <c r="Q36" i="85"/>
  <c r="P36" i="85"/>
  <c r="O36" i="85"/>
  <c r="N36" i="85"/>
  <c r="M36" i="85"/>
  <c r="L36" i="85"/>
  <c r="K36" i="85"/>
  <c r="J36" i="85"/>
  <c r="I36" i="85"/>
  <c r="H36" i="85"/>
  <c r="G36" i="85"/>
  <c r="F36" i="85"/>
  <c r="E36" i="85"/>
  <c r="AD35" i="85"/>
  <c r="AE35" i="85" s="1"/>
  <c r="AB33" i="85"/>
  <c r="AA33" i="85"/>
  <c r="Z33" i="85"/>
  <c r="Y33" i="85"/>
  <c r="X33" i="85"/>
  <c r="W33" i="85"/>
  <c r="V33" i="85"/>
  <c r="U33" i="85"/>
  <c r="T33" i="85"/>
  <c r="S33" i="85"/>
  <c r="R33" i="85"/>
  <c r="Q33" i="85"/>
  <c r="P33" i="85"/>
  <c r="O33" i="85"/>
  <c r="N33" i="85"/>
  <c r="M33" i="85"/>
  <c r="L33" i="85"/>
  <c r="K33" i="85"/>
  <c r="J33" i="85"/>
  <c r="I33" i="85"/>
  <c r="H33" i="85"/>
  <c r="G33" i="85"/>
  <c r="F33" i="85"/>
  <c r="E33" i="85"/>
  <c r="AD32" i="85"/>
  <c r="AE32" i="85" s="1"/>
  <c r="AB30" i="85"/>
  <c r="AA30" i="85"/>
  <c r="Z30" i="85"/>
  <c r="Y30" i="85"/>
  <c r="X30" i="85"/>
  <c r="W30" i="85"/>
  <c r="V30" i="85"/>
  <c r="U30" i="85"/>
  <c r="T30" i="85"/>
  <c r="S30" i="85"/>
  <c r="R30" i="85"/>
  <c r="Q30" i="85"/>
  <c r="P30" i="85"/>
  <c r="O30" i="85"/>
  <c r="N30" i="85"/>
  <c r="M30" i="85"/>
  <c r="L30" i="85"/>
  <c r="K30" i="85"/>
  <c r="J30" i="85"/>
  <c r="I30" i="85"/>
  <c r="H30" i="85"/>
  <c r="G30" i="85"/>
  <c r="F30" i="85"/>
  <c r="E30" i="85"/>
  <c r="AD29" i="85"/>
  <c r="AE29" i="85" s="1"/>
  <c r="AB27" i="85"/>
  <c r="AA27" i="85"/>
  <c r="Z27" i="85"/>
  <c r="Y27" i="85"/>
  <c r="X27" i="85"/>
  <c r="W27" i="85"/>
  <c r="V27" i="85"/>
  <c r="U27" i="85"/>
  <c r="T27" i="85"/>
  <c r="S27" i="85"/>
  <c r="R27" i="85"/>
  <c r="Q27" i="85"/>
  <c r="P27" i="85"/>
  <c r="O27" i="85"/>
  <c r="N27" i="85"/>
  <c r="M27" i="85"/>
  <c r="L27" i="85"/>
  <c r="K27" i="85"/>
  <c r="J27" i="85"/>
  <c r="I27" i="85"/>
  <c r="H27" i="85"/>
  <c r="G27" i="85"/>
  <c r="F27" i="85"/>
  <c r="E27" i="85"/>
  <c r="AD26" i="85"/>
  <c r="AE26" i="85" s="1"/>
  <c r="AB24" i="85"/>
  <c r="AA24" i="85"/>
  <c r="Z24" i="85"/>
  <c r="Y24" i="85"/>
  <c r="X24" i="85"/>
  <c r="W24" i="85"/>
  <c r="V24" i="85"/>
  <c r="U24" i="85"/>
  <c r="T24" i="85"/>
  <c r="S24" i="85"/>
  <c r="R24" i="85"/>
  <c r="Q24" i="85"/>
  <c r="P24" i="85"/>
  <c r="O24" i="85"/>
  <c r="N24" i="85"/>
  <c r="M24" i="85"/>
  <c r="L24" i="85"/>
  <c r="K24" i="85"/>
  <c r="J24" i="85"/>
  <c r="I24" i="85"/>
  <c r="H24" i="85"/>
  <c r="G24" i="85"/>
  <c r="F24" i="85"/>
  <c r="E24" i="85"/>
  <c r="AD23" i="85"/>
  <c r="AE23" i="85" s="1"/>
  <c r="AB21" i="85"/>
  <c r="AA21" i="85"/>
  <c r="Z21" i="85"/>
  <c r="Y21" i="85"/>
  <c r="X21" i="85"/>
  <c r="W21" i="85"/>
  <c r="V21" i="85"/>
  <c r="U21" i="85"/>
  <c r="T21" i="85"/>
  <c r="S21" i="85"/>
  <c r="R21" i="85"/>
  <c r="Q21" i="85"/>
  <c r="P21" i="85"/>
  <c r="O21" i="85"/>
  <c r="N21" i="85"/>
  <c r="M21" i="85"/>
  <c r="L21" i="85"/>
  <c r="K21" i="85"/>
  <c r="J21" i="85"/>
  <c r="I21" i="85"/>
  <c r="H21" i="85"/>
  <c r="G21" i="85"/>
  <c r="F21" i="85"/>
  <c r="E21" i="85"/>
  <c r="AD20" i="85"/>
  <c r="AE20" i="85" s="1"/>
  <c r="AB18" i="85"/>
  <c r="AA18" i="85"/>
  <c r="Z18" i="85"/>
  <c r="Y18" i="85"/>
  <c r="X18" i="85"/>
  <c r="W18" i="85"/>
  <c r="V18" i="85"/>
  <c r="U18" i="85"/>
  <c r="T18" i="85"/>
  <c r="S18" i="85"/>
  <c r="R18" i="85"/>
  <c r="Q18" i="85"/>
  <c r="P18" i="85"/>
  <c r="O18" i="85"/>
  <c r="N18" i="85"/>
  <c r="M18" i="85"/>
  <c r="L18" i="85"/>
  <c r="K18" i="85"/>
  <c r="J18" i="85"/>
  <c r="I18" i="85"/>
  <c r="H18" i="85"/>
  <c r="G18" i="85"/>
  <c r="F18" i="85"/>
  <c r="E18" i="85"/>
  <c r="AD17" i="85"/>
  <c r="AE17" i="85" s="1"/>
  <c r="AB15" i="85"/>
  <c r="AA15" i="85"/>
  <c r="Z15" i="85"/>
  <c r="Y15" i="85"/>
  <c r="X15" i="85"/>
  <c r="W15" i="85"/>
  <c r="V15" i="85"/>
  <c r="U15" i="85"/>
  <c r="T15" i="85"/>
  <c r="S15" i="85"/>
  <c r="R15" i="85"/>
  <c r="Q15" i="85"/>
  <c r="P15" i="85"/>
  <c r="O15" i="85"/>
  <c r="N15" i="85"/>
  <c r="M15" i="85"/>
  <c r="L15" i="85"/>
  <c r="K15" i="85"/>
  <c r="J15" i="85"/>
  <c r="I15" i="85"/>
  <c r="H15" i="85"/>
  <c r="G15" i="85"/>
  <c r="F15" i="85"/>
  <c r="E15" i="85"/>
  <c r="AD14" i="85"/>
  <c r="AE14" i="85" s="1"/>
  <c r="AB12" i="85"/>
  <c r="AA12" i="85"/>
  <c r="Z12" i="85"/>
  <c r="Y12" i="85"/>
  <c r="X12" i="85"/>
  <c r="W12" i="85"/>
  <c r="V12" i="85"/>
  <c r="U12" i="85"/>
  <c r="T12" i="85"/>
  <c r="S12" i="85"/>
  <c r="R12" i="85"/>
  <c r="Q12" i="85"/>
  <c r="P12" i="85"/>
  <c r="O12" i="85"/>
  <c r="N12" i="85"/>
  <c r="M12" i="85"/>
  <c r="L12" i="85"/>
  <c r="K12" i="85"/>
  <c r="J12" i="85"/>
  <c r="I12" i="85"/>
  <c r="H12" i="85"/>
  <c r="G12" i="85"/>
  <c r="F12" i="85"/>
  <c r="E12" i="85"/>
  <c r="AD11" i="85"/>
  <c r="AE11" i="85" s="1"/>
  <c r="AB54" i="85" l="1"/>
  <c r="G53" i="85"/>
  <c r="G54" i="85" s="1"/>
  <c r="S53" i="85"/>
  <c r="F53" i="85"/>
  <c r="P53" i="85"/>
  <c r="R53" i="85"/>
  <c r="R54" i="85" s="1"/>
  <c r="AA54" i="85"/>
  <c r="E53" i="85"/>
  <c r="Q53" i="85"/>
  <c r="H53" i="85"/>
  <c r="T53" i="85"/>
  <c r="F54" i="85"/>
  <c r="I53" i="85"/>
  <c r="U53" i="85"/>
  <c r="S54" i="85"/>
  <c r="J53" i="85"/>
  <c r="V53" i="85"/>
  <c r="K53" i="85"/>
  <c r="W53" i="85"/>
  <c r="L53" i="85"/>
  <c r="X53" i="85"/>
  <c r="M53" i="85"/>
  <c r="Y53" i="85"/>
  <c r="N53" i="85"/>
  <c r="Z53" i="85"/>
  <c r="O53" i="85"/>
  <c r="P54" i="85" l="1"/>
  <c r="J54" i="85"/>
  <c r="I54" i="85"/>
  <c r="Q54" i="85"/>
  <c r="E54" i="85"/>
  <c r="AD53" i="85"/>
  <c r="AE53" i="85" s="1"/>
  <c r="Y54" i="85"/>
  <c r="M54" i="85"/>
  <c r="Z54" i="85"/>
  <c r="X54" i="85"/>
  <c r="T54" i="85"/>
  <c r="O54" i="85"/>
  <c r="N54" i="85"/>
  <c r="L54" i="85"/>
  <c r="H54" i="85"/>
  <c r="W54" i="85"/>
  <c r="K54" i="85"/>
  <c r="V54" i="85"/>
  <c r="U54" i="85"/>
  <c r="C10" i="81" l="1"/>
  <c r="G10" i="81" s="1"/>
  <c r="G54" i="81"/>
  <c r="F54" i="81"/>
  <c r="E54" i="81"/>
  <c r="I53" i="81"/>
  <c r="J53" i="81" s="1"/>
  <c r="G51" i="81"/>
  <c r="F51" i="81"/>
  <c r="E51" i="81"/>
  <c r="I50" i="81"/>
  <c r="J50" i="81" s="1"/>
  <c r="G48" i="81"/>
  <c r="F48" i="81"/>
  <c r="E48" i="81"/>
  <c r="I47" i="81"/>
  <c r="J47" i="81" s="1"/>
  <c r="G45" i="81"/>
  <c r="F45" i="81"/>
  <c r="E45" i="81"/>
  <c r="I44" i="81"/>
  <c r="J44" i="81" s="1"/>
  <c r="G42" i="81"/>
  <c r="F42" i="81"/>
  <c r="E42" i="81"/>
  <c r="I41" i="81"/>
  <c r="J41" i="81" s="1"/>
  <c r="G39" i="81"/>
  <c r="F39" i="81"/>
  <c r="E39" i="81"/>
  <c r="I38" i="81"/>
  <c r="J38" i="81" s="1"/>
  <c r="G36" i="81"/>
  <c r="F36" i="81"/>
  <c r="E36" i="81"/>
  <c r="I35" i="81"/>
  <c r="J35" i="81" s="1"/>
  <c r="G33" i="81"/>
  <c r="F33" i="81"/>
  <c r="E33" i="81"/>
  <c r="I32" i="81"/>
  <c r="J32" i="81" s="1"/>
  <c r="G30" i="81"/>
  <c r="F30" i="81"/>
  <c r="E30" i="81"/>
  <c r="I29" i="81"/>
  <c r="J29" i="81" s="1"/>
  <c r="G27" i="81"/>
  <c r="F27" i="81"/>
  <c r="E27" i="81"/>
  <c r="I26" i="81"/>
  <c r="J26" i="81" s="1"/>
  <c r="G24" i="81"/>
  <c r="F24" i="81"/>
  <c r="E24" i="81"/>
  <c r="I23" i="81"/>
  <c r="J23" i="81" s="1"/>
  <c r="G21" i="81"/>
  <c r="F21" i="81"/>
  <c r="E21" i="81"/>
  <c r="I20" i="81"/>
  <c r="J20" i="81" s="1"/>
  <c r="G18" i="81"/>
  <c r="F18" i="81"/>
  <c r="E18" i="81"/>
  <c r="I17" i="81"/>
  <c r="J17" i="81" s="1"/>
  <c r="G15" i="81"/>
  <c r="F15" i="81"/>
  <c r="E15" i="81"/>
  <c r="I14" i="81"/>
  <c r="J14" i="81" s="1"/>
  <c r="G12" i="81"/>
  <c r="F12" i="81"/>
  <c r="E12" i="81"/>
  <c r="I11" i="81"/>
  <c r="J11" i="81" s="1"/>
  <c r="G9" i="81"/>
  <c r="F9" i="81"/>
  <c r="E9" i="81"/>
  <c r="I8" i="81"/>
  <c r="J8" i="81" s="1"/>
  <c r="Z321" i="79"/>
  <c r="O321" i="79"/>
  <c r="W321" i="79"/>
  <c r="O320" i="79"/>
  <c r="O315" i="79"/>
  <c r="Z314" i="79"/>
  <c r="O314" i="79"/>
  <c r="W314" i="79"/>
  <c r="W313" i="79"/>
  <c r="O313" i="79"/>
  <c r="Z312" i="79"/>
  <c r="O312" i="79"/>
  <c r="W312" i="79"/>
  <c r="Z311" i="79"/>
  <c r="O311" i="79"/>
  <c r="W311" i="79"/>
  <c r="Z310" i="79"/>
  <c r="W310" i="79"/>
  <c r="O310" i="79"/>
  <c r="Z309" i="79"/>
  <c r="O309" i="79"/>
  <c r="Z308" i="79"/>
  <c r="O308" i="79"/>
  <c r="Z307" i="79"/>
  <c r="O307" i="79"/>
  <c r="Z306" i="79"/>
  <c r="O306" i="79"/>
  <c r="Z305" i="79"/>
  <c r="O305" i="79"/>
  <c r="Z304" i="79"/>
  <c r="O304" i="79"/>
  <c r="Z303" i="79"/>
  <c r="O303" i="79"/>
  <c r="Z302" i="79"/>
  <c r="O302" i="79"/>
  <c r="Z301" i="79"/>
  <c r="O301" i="79"/>
  <c r="O300" i="79"/>
  <c r="W295" i="79"/>
  <c r="O295" i="79"/>
  <c r="W294" i="79"/>
  <c r="O294" i="79"/>
  <c r="O293" i="79"/>
  <c r="O288" i="79"/>
  <c r="O287" i="79"/>
  <c r="O286" i="79"/>
  <c r="W285" i="79"/>
  <c r="O285" i="79"/>
  <c r="W284" i="79"/>
  <c r="O284" i="79"/>
  <c r="W283" i="79"/>
  <c r="O283" i="79"/>
  <c r="Z282" i="79"/>
  <c r="W282" i="79"/>
  <c r="O282" i="79"/>
  <c r="O281" i="79"/>
  <c r="O276" i="79"/>
  <c r="O275" i="79"/>
  <c r="O274" i="79"/>
  <c r="O273" i="79"/>
  <c r="O272" i="79"/>
  <c r="O271" i="79"/>
  <c r="O270" i="79"/>
  <c r="O269" i="79"/>
  <c r="O268" i="79"/>
  <c r="O267" i="79"/>
  <c r="O266" i="79"/>
  <c r="O265" i="79"/>
  <c r="O264" i="79"/>
  <c r="O263" i="79"/>
  <c r="O262" i="79"/>
  <c r="O261" i="79"/>
  <c r="O260" i="79"/>
  <c r="O259" i="79"/>
  <c r="O258" i="79"/>
  <c r="O257" i="79"/>
  <c r="O256" i="79"/>
  <c r="O255" i="79"/>
  <c r="O254" i="79"/>
  <c r="O253" i="79"/>
  <c r="O252" i="79"/>
  <c r="O251" i="79"/>
  <c r="O250" i="79"/>
  <c r="O249" i="79"/>
  <c r="O248" i="79"/>
  <c r="O247" i="79"/>
  <c r="O246" i="79"/>
  <c r="O245" i="79"/>
  <c r="O244" i="79"/>
  <c r="O243" i="79"/>
  <c r="O242" i="79"/>
  <c r="O241" i="79"/>
  <c r="O240" i="79"/>
  <c r="O239" i="79"/>
  <c r="O238" i="79"/>
  <c r="O237" i="79"/>
  <c r="O236" i="79"/>
  <c r="O235" i="79"/>
  <c r="O234" i="79"/>
  <c r="O233" i="79"/>
  <c r="O232" i="79"/>
  <c r="O231" i="79"/>
  <c r="O230" i="79"/>
  <c r="O229" i="79"/>
  <c r="O228" i="79"/>
  <c r="O227" i="79"/>
  <c r="O226" i="79"/>
  <c r="O225" i="79"/>
  <c r="O224" i="79"/>
  <c r="O223" i="79"/>
  <c r="O222" i="79"/>
  <c r="O221" i="79"/>
  <c r="O220" i="79"/>
  <c r="O219" i="79"/>
  <c r="O218" i="79"/>
  <c r="O217" i="79"/>
  <c r="O216" i="79"/>
  <c r="O215" i="79"/>
  <c r="O214" i="79"/>
  <c r="O213" i="79"/>
  <c r="O212" i="79"/>
  <c r="O211" i="79"/>
  <c r="O210" i="79"/>
  <c r="O209" i="79"/>
  <c r="O208" i="79"/>
  <c r="O207" i="79"/>
  <c r="O206" i="79"/>
  <c r="O205" i="79"/>
  <c r="O204" i="79"/>
  <c r="O203" i="79"/>
  <c r="O202" i="79"/>
  <c r="O201" i="79"/>
  <c r="O200" i="79"/>
  <c r="O199" i="79"/>
  <c r="O198" i="79"/>
  <c r="O197" i="79"/>
  <c r="O196" i="79"/>
  <c r="O195" i="79"/>
  <c r="O194" i="79"/>
  <c r="O193" i="79"/>
  <c r="O192" i="79"/>
  <c r="O191" i="79"/>
  <c r="O190" i="79"/>
  <c r="O189" i="79"/>
  <c r="O188" i="79"/>
  <c r="O187" i="79"/>
  <c r="O186" i="79"/>
  <c r="O185" i="79"/>
  <c r="O184" i="79"/>
  <c r="O183" i="79"/>
  <c r="O182" i="79"/>
  <c r="O181" i="79"/>
  <c r="O180" i="79"/>
  <c r="O179" i="79"/>
  <c r="O178" i="79"/>
  <c r="O177" i="79"/>
  <c r="O176" i="79"/>
  <c r="O175" i="79"/>
  <c r="O174" i="79"/>
  <c r="O173" i="79"/>
  <c r="O172" i="79"/>
  <c r="O171" i="79"/>
  <c r="O170" i="79"/>
  <c r="O169" i="79"/>
  <c r="O168" i="79"/>
  <c r="O167" i="79"/>
  <c r="O166" i="79"/>
  <c r="Z161" i="79"/>
  <c r="W161" i="79"/>
  <c r="O161" i="79"/>
  <c r="Z160" i="79"/>
  <c r="W160" i="79"/>
  <c r="O160" i="79"/>
  <c r="Z159" i="79"/>
  <c r="O159" i="79"/>
  <c r="W159" i="79"/>
  <c r="Z158" i="79"/>
  <c r="O158" i="79"/>
  <c r="W158" i="79"/>
  <c r="Z157" i="79"/>
  <c r="O157" i="79"/>
  <c r="O156" i="79"/>
  <c r="W154" i="79"/>
  <c r="O154" i="79"/>
  <c r="W153" i="79"/>
  <c r="O153" i="79"/>
  <c r="W152" i="79"/>
  <c r="O152" i="79"/>
  <c r="W151" i="79"/>
  <c r="O151" i="79"/>
  <c r="W150" i="79"/>
  <c r="O150" i="79"/>
  <c r="Z149" i="79"/>
  <c r="W149" i="79"/>
  <c r="O149" i="79"/>
  <c r="Z148" i="79"/>
  <c r="W148" i="79"/>
  <c r="O148" i="79"/>
  <c r="Z147" i="79"/>
  <c r="W147" i="79"/>
  <c r="O147" i="79"/>
  <c r="Z146" i="79"/>
  <c r="W146" i="79"/>
  <c r="O146" i="79"/>
  <c r="O145" i="79"/>
  <c r="W143" i="79"/>
  <c r="O143" i="79"/>
  <c r="Z142" i="79"/>
  <c r="W142" i="79"/>
  <c r="O142" i="79"/>
  <c r="Z141" i="79"/>
  <c r="W141" i="79"/>
  <c r="O141" i="79"/>
  <c r="Z140" i="79"/>
  <c r="W140" i="79"/>
  <c r="O140" i="79"/>
  <c r="O139" i="79"/>
  <c r="O138" i="79"/>
  <c r="O137" i="79"/>
  <c r="Z132" i="79"/>
  <c r="O132" i="79"/>
  <c r="W132" i="79"/>
  <c r="Z131" i="79"/>
  <c r="O131" i="79"/>
  <c r="W131" i="79"/>
  <c r="Z130" i="79"/>
  <c r="O130" i="79"/>
  <c r="W130" i="79"/>
  <c r="O129" i="79"/>
  <c r="O128" i="79"/>
  <c r="Z123" i="79"/>
  <c r="W123" i="79"/>
  <c r="O123" i="79"/>
  <c r="Z122" i="79"/>
  <c r="W122" i="79"/>
  <c r="O122" i="79"/>
  <c r="Z121" i="79"/>
  <c r="W121" i="79"/>
  <c r="O121" i="79"/>
  <c r="Z120" i="79"/>
  <c r="W120" i="79"/>
  <c r="O120" i="79"/>
  <c r="O119" i="79"/>
  <c r="O118" i="79"/>
  <c r="Z113" i="79"/>
  <c r="O113" i="79"/>
  <c r="W113" i="79"/>
  <c r="O112" i="79"/>
  <c r="O111" i="79"/>
  <c r="Z106" i="79"/>
  <c r="O106" i="79"/>
  <c r="O105" i="79"/>
  <c r="Z104" i="79"/>
  <c r="O104" i="79"/>
  <c r="O103" i="79"/>
  <c r="O102" i="79"/>
  <c r="O101" i="79"/>
  <c r="O100" i="79"/>
  <c r="Z95" i="79"/>
  <c r="W95" i="79"/>
  <c r="O95" i="79"/>
  <c r="Z94" i="79"/>
  <c r="W94" i="79"/>
  <c r="O94" i="79"/>
  <c r="Z93" i="79"/>
  <c r="W93" i="79"/>
  <c r="O93" i="79"/>
  <c r="O92" i="79"/>
  <c r="Z89" i="79"/>
  <c r="O89" i="79"/>
  <c r="W89" i="79"/>
  <c r="O88" i="79"/>
  <c r="O87" i="79"/>
  <c r="W82" i="79"/>
  <c r="O82" i="79"/>
  <c r="W81" i="79"/>
  <c r="O81" i="79"/>
  <c r="Z80" i="79"/>
  <c r="O80" i="79"/>
  <c r="W80" i="79"/>
  <c r="O79" i="79"/>
  <c r="O78" i="79"/>
  <c r="Z73" i="79"/>
  <c r="O73" i="79"/>
  <c r="O72" i="79"/>
  <c r="W70" i="79"/>
  <c r="O70" i="79"/>
  <c r="O69" i="79"/>
  <c r="W73" i="79"/>
  <c r="Z68" i="79"/>
  <c r="W68" i="79"/>
  <c r="O68" i="79"/>
  <c r="Z67" i="79"/>
  <c r="W67" i="79"/>
  <c r="O67" i="79"/>
  <c r="Z66" i="79"/>
  <c r="O66" i="79"/>
  <c r="W66" i="79"/>
  <c r="Z65" i="79"/>
  <c r="O65" i="79"/>
  <c r="W65" i="79"/>
  <c r="Z64" i="79"/>
  <c r="O64" i="79"/>
  <c r="W64" i="79"/>
  <c r="Z63" i="79"/>
  <c r="O63" i="79"/>
  <c r="W63" i="79"/>
  <c r="Z62" i="79"/>
  <c r="O62" i="79"/>
  <c r="W62" i="79"/>
  <c r="Z61" i="79"/>
  <c r="O61" i="79"/>
  <c r="W61" i="79"/>
  <c r="Z60" i="79"/>
  <c r="O60" i="79"/>
  <c r="W60" i="79"/>
  <c r="Z59" i="79"/>
  <c r="O59" i="79"/>
  <c r="W59" i="79"/>
  <c r="Z58" i="79"/>
  <c r="O58" i="79"/>
  <c r="W58" i="79"/>
  <c r="Z57" i="79"/>
  <c r="O57" i="79"/>
  <c r="W57" i="79"/>
  <c r="O56" i="79"/>
  <c r="O55" i="79"/>
  <c r="Z52" i="79"/>
  <c r="W52" i="79"/>
  <c r="O52" i="79"/>
  <c r="O51" i="79"/>
  <c r="O50" i="79"/>
  <c r="W50" i="79"/>
  <c r="Z49" i="79"/>
  <c r="O49" i="79"/>
  <c r="W49" i="79"/>
  <c r="Z48" i="79"/>
  <c r="W48" i="79"/>
  <c r="O48" i="79"/>
  <c r="Z47" i="79"/>
  <c r="O47" i="79"/>
  <c r="W47" i="79"/>
  <c r="Z46" i="79"/>
  <c r="O46" i="79"/>
  <c r="W46" i="79"/>
  <c r="Z45" i="79"/>
  <c r="O45" i="79"/>
  <c r="W45" i="79"/>
  <c r="Z44" i="79"/>
  <c r="O44" i="79"/>
  <c r="Z43" i="79"/>
  <c r="W43" i="79"/>
  <c r="O43" i="79"/>
  <c r="Z42" i="79"/>
  <c r="W42" i="79"/>
  <c r="O42" i="79"/>
  <c r="Z41" i="79"/>
  <c r="W41" i="79"/>
  <c r="O41" i="79"/>
  <c r="O40" i="79"/>
  <c r="O39" i="79"/>
  <c r="Z36" i="79"/>
  <c r="W36" i="79"/>
  <c r="O36" i="79"/>
  <c r="O35" i="79"/>
  <c r="Z34" i="79"/>
  <c r="W34" i="79"/>
  <c r="O34" i="79"/>
  <c r="Z33" i="79"/>
  <c r="W33" i="79"/>
  <c r="O33" i="79"/>
  <c r="Z32" i="79"/>
  <c r="W32" i="79"/>
  <c r="O32" i="79"/>
  <c r="Z31" i="79"/>
  <c r="W31" i="79"/>
  <c r="O31" i="79"/>
  <c r="W30" i="79"/>
  <c r="O30" i="79"/>
  <c r="W29" i="79"/>
  <c r="O29" i="79"/>
  <c r="W28" i="79"/>
  <c r="O28" i="79"/>
  <c r="O27" i="79"/>
  <c r="O26" i="79"/>
  <c r="Z21" i="79"/>
  <c r="W21" i="79"/>
  <c r="O21" i="79"/>
  <c r="Z20" i="79"/>
  <c r="W20" i="79"/>
  <c r="O20" i="79"/>
  <c r="Z19" i="79"/>
  <c r="O19" i="79"/>
  <c r="Z18" i="79"/>
  <c r="W18" i="79"/>
  <c r="O18" i="79"/>
  <c r="Z17" i="79"/>
  <c r="O17" i="79"/>
  <c r="W19" i="79"/>
  <c r="O16" i="79"/>
  <c r="O15" i="79"/>
  <c r="Z13" i="79"/>
  <c r="O13" i="79"/>
  <c r="W13" i="79"/>
  <c r="O12" i="79"/>
  <c r="O11" i="79"/>
  <c r="F25" i="78"/>
  <c r="C49" i="81" s="1"/>
  <c r="F49" i="81" s="1"/>
  <c r="F21" i="78"/>
  <c r="C37" i="81" s="1"/>
  <c r="G37" i="81" s="1"/>
  <c r="F15" i="78"/>
  <c r="C19" i="81" s="1"/>
  <c r="G19" i="81" s="1"/>
  <c r="E37" i="81" l="1"/>
  <c r="F37" i="81"/>
  <c r="E19" i="81"/>
  <c r="F19" i="81"/>
  <c r="E10" i="81"/>
  <c r="W17" i="79"/>
  <c r="W44" i="79"/>
  <c r="W69" i="79"/>
  <c r="W301" i="79"/>
  <c r="W157" i="79"/>
  <c r="E49" i="81"/>
  <c r="G49" i="81"/>
  <c r="F10" i="81"/>
  <c r="W307" i="79"/>
  <c r="W104" i="79"/>
  <c r="W302" i="79"/>
  <c r="M306" i="79"/>
  <c r="W102" i="79"/>
  <c r="W305" i="79" l="1"/>
  <c r="W105" i="79"/>
  <c r="W303" i="79"/>
  <c r="W306" i="79"/>
  <c r="W304" i="79"/>
  <c r="W103" i="79"/>
  <c r="W106" i="79"/>
  <c r="W309" i="79" l="1"/>
  <c r="W308" i="79"/>
  <c r="AA4" i="62" l="1"/>
  <c r="AD11" i="62" l="1"/>
  <c r="F29" i="71" l="1"/>
  <c r="F33" i="71" s="1"/>
  <c r="F29" i="70"/>
  <c r="F33" i="70" s="1"/>
  <c r="H4" i="49" l="1"/>
  <c r="H3" i="49"/>
  <c r="I12" i="49" s="1"/>
  <c r="I1772" i="49"/>
  <c r="H3" i="79"/>
  <c r="H5" i="79"/>
  <c r="F895" i="50"/>
  <c r="F894" i="50"/>
  <c r="F893" i="50"/>
  <c r="F892" i="50"/>
  <c r="F891" i="50"/>
  <c r="F890" i="50"/>
  <c r="F889" i="50"/>
  <c r="F888" i="50"/>
  <c r="F887" i="50"/>
  <c r="F886" i="50"/>
  <c r="F885" i="50"/>
  <c r="F884" i="50"/>
  <c r="F883" i="50"/>
  <c r="F882" i="50"/>
  <c r="F881" i="50"/>
  <c r="F880" i="50"/>
  <c r="F879" i="50"/>
  <c r="F878" i="50"/>
  <c r="F877" i="50"/>
  <c r="F876" i="50"/>
  <c r="F875" i="50"/>
  <c r="F874" i="50"/>
  <c r="F873" i="50"/>
  <c r="F872" i="50"/>
  <c r="F871" i="50"/>
  <c r="F870" i="50"/>
  <c r="F869" i="50"/>
  <c r="F868" i="50"/>
  <c r="F867" i="50"/>
  <c r="F866" i="50"/>
  <c r="F865" i="50"/>
  <c r="F864" i="50"/>
  <c r="F863" i="50"/>
  <c r="F862" i="50"/>
  <c r="F861" i="50"/>
  <c r="F860" i="50"/>
  <c r="F859" i="50"/>
  <c r="F858" i="50"/>
  <c r="F857" i="50"/>
  <c r="F856" i="50"/>
  <c r="F855" i="50"/>
  <c r="F854" i="50"/>
  <c r="F853" i="50"/>
  <c r="F852" i="50"/>
  <c r="F851" i="50"/>
  <c r="F850" i="50"/>
  <c r="F849" i="50"/>
  <c r="F848" i="50"/>
  <c r="F847" i="50"/>
  <c r="F846" i="50"/>
  <c r="F845" i="50"/>
  <c r="F844" i="50"/>
  <c r="F843" i="50"/>
  <c r="F842" i="50"/>
  <c r="F841" i="50"/>
  <c r="F840" i="50"/>
  <c r="F839" i="50"/>
  <c r="F838" i="50"/>
  <c r="F837" i="50"/>
  <c r="F836" i="50"/>
  <c r="F835" i="50"/>
  <c r="F834" i="50"/>
  <c r="F833" i="50"/>
  <c r="F832" i="50"/>
  <c r="F831" i="50"/>
  <c r="F830" i="50"/>
  <c r="F829" i="50"/>
  <c r="F828" i="50"/>
  <c r="F827" i="50"/>
  <c r="F826" i="50"/>
  <c r="F825" i="50"/>
  <c r="F824" i="50"/>
  <c r="F823" i="50"/>
  <c r="F822" i="50"/>
  <c r="F821" i="50"/>
  <c r="F820" i="50"/>
  <c r="F819" i="50"/>
  <c r="F818" i="50"/>
  <c r="F817" i="50"/>
  <c r="F816" i="50"/>
  <c r="F815" i="50"/>
  <c r="F814" i="50"/>
  <c r="F813" i="50"/>
  <c r="F812" i="50"/>
  <c r="F811" i="50"/>
  <c r="F810" i="50"/>
  <c r="F809" i="50"/>
  <c r="F808" i="50"/>
  <c r="F807" i="50"/>
  <c r="F806" i="50"/>
  <c r="F805" i="50"/>
  <c r="F804" i="50"/>
  <c r="F803" i="50"/>
  <c r="F802" i="50"/>
  <c r="F801" i="50"/>
  <c r="F800" i="50"/>
  <c r="F799" i="50"/>
  <c r="F798" i="50"/>
  <c r="F797" i="50"/>
  <c r="F796" i="50"/>
  <c r="F795" i="50"/>
  <c r="F794" i="50"/>
  <c r="F793" i="50"/>
  <c r="F792" i="50"/>
  <c r="F791" i="50"/>
  <c r="F790" i="50"/>
  <c r="F789" i="50"/>
  <c r="F788" i="50"/>
  <c r="F787" i="50"/>
  <c r="F786" i="50"/>
  <c r="F785" i="50"/>
  <c r="F784" i="50"/>
  <c r="F783" i="50"/>
  <c r="F782" i="50"/>
  <c r="F781" i="50"/>
  <c r="F780" i="50"/>
  <c r="F779" i="50"/>
  <c r="F778" i="50"/>
  <c r="F777" i="50"/>
  <c r="F776" i="50"/>
  <c r="F775" i="50"/>
  <c r="F774" i="50"/>
  <c r="F773" i="50"/>
  <c r="F772" i="50"/>
  <c r="F771" i="50"/>
  <c r="F770" i="50"/>
  <c r="F769" i="50"/>
  <c r="F768" i="50"/>
  <c r="F767" i="50"/>
  <c r="F766" i="50"/>
  <c r="F765" i="50"/>
  <c r="F764" i="50"/>
  <c r="F763" i="50"/>
  <c r="F762" i="50"/>
  <c r="F761" i="50"/>
  <c r="F760" i="50"/>
  <c r="F759" i="50"/>
  <c r="F758" i="50"/>
  <c r="F757" i="50"/>
  <c r="F756" i="50"/>
  <c r="F755" i="50"/>
  <c r="F754" i="50"/>
  <c r="F753" i="50"/>
  <c r="F752" i="50"/>
  <c r="F751" i="50"/>
  <c r="F750" i="50"/>
  <c r="F749" i="50"/>
  <c r="F748" i="50"/>
  <c r="F747" i="50"/>
  <c r="F746" i="50"/>
  <c r="F745" i="50"/>
  <c r="F744" i="50"/>
  <c r="F743" i="50"/>
  <c r="F742" i="50"/>
  <c r="F741" i="50"/>
  <c r="F740" i="50"/>
  <c r="F739" i="50"/>
  <c r="F738" i="50"/>
  <c r="F737" i="50"/>
  <c r="F736" i="50"/>
  <c r="F735" i="50"/>
  <c r="F734" i="50"/>
  <c r="F733" i="50"/>
  <c r="F732" i="50"/>
  <c r="F731" i="50"/>
  <c r="F730" i="50"/>
  <c r="F729" i="50"/>
  <c r="F728" i="50"/>
  <c r="F727" i="50"/>
  <c r="F726" i="50"/>
  <c r="F725" i="50"/>
  <c r="F724" i="50"/>
  <c r="F723" i="50"/>
  <c r="F722" i="50"/>
  <c r="F721" i="50"/>
  <c r="F720" i="50"/>
  <c r="F719" i="50"/>
  <c r="F717" i="50"/>
  <c r="F716" i="50"/>
  <c r="F715" i="50"/>
  <c r="F714" i="50"/>
  <c r="F713" i="50"/>
  <c r="F712" i="50"/>
  <c r="F711" i="50"/>
  <c r="F710" i="50"/>
  <c r="F709" i="50"/>
  <c r="F708" i="50"/>
  <c r="F707" i="50"/>
  <c r="F706" i="50"/>
  <c r="F705" i="50"/>
  <c r="F704" i="50"/>
  <c r="F703" i="50"/>
  <c r="F702" i="50"/>
  <c r="F701" i="50"/>
  <c r="F700" i="50"/>
  <c r="F699" i="50"/>
  <c r="F698" i="50"/>
  <c r="F697" i="50"/>
  <c r="F696" i="50"/>
  <c r="F695" i="50"/>
  <c r="F694" i="50"/>
  <c r="F693" i="50"/>
  <c r="F692" i="50"/>
  <c r="F691" i="50"/>
  <c r="F690" i="50"/>
  <c r="F689" i="50"/>
  <c r="F688" i="50"/>
  <c r="F687" i="50"/>
  <c r="F686" i="50"/>
  <c r="F685" i="50"/>
  <c r="F684" i="50"/>
  <c r="F683" i="50"/>
  <c r="F682" i="50"/>
  <c r="F681" i="50"/>
  <c r="F680" i="50"/>
  <c r="F679" i="50"/>
  <c r="F678" i="50"/>
  <c r="F677" i="50"/>
  <c r="F676" i="50"/>
  <c r="F675" i="50"/>
  <c r="F674" i="50"/>
  <c r="F673" i="50"/>
  <c r="F672" i="50"/>
  <c r="F671" i="50"/>
  <c r="F670" i="50"/>
  <c r="F669" i="50"/>
  <c r="F668" i="50"/>
  <c r="F667" i="50"/>
  <c r="F666" i="50"/>
  <c r="F665" i="50"/>
  <c r="F664" i="50"/>
  <c r="F663" i="50"/>
  <c r="F662" i="50"/>
  <c r="F661" i="50"/>
  <c r="F660" i="50"/>
  <c r="F659" i="50"/>
  <c r="F658" i="50"/>
  <c r="F657" i="50"/>
  <c r="F656" i="50"/>
  <c r="F655" i="50"/>
  <c r="F654" i="50"/>
  <c r="F653" i="50"/>
  <c r="F652" i="50"/>
  <c r="F651" i="50"/>
  <c r="F650" i="50"/>
  <c r="F649" i="50"/>
  <c r="F648" i="50"/>
  <c r="F647" i="50"/>
  <c r="F646" i="50"/>
  <c r="F645" i="50"/>
  <c r="F644" i="50"/>
  <c r="F643" i="50"/>
  <c r="F642" i="50"/>
  <c r="F641" i="50"/>
  <c r="F640" i="50"/>
  <c r="F639" i="50"/>
  <c r="F638" i="50"/>
  <c r="F637" i="50"/>
  <c r="F636" i="50"/>
  <c r="F635" i="50"/>
  <c r="F634" i="50"/>
  <c r="F633" i="50"/>
  <c r="F632" i="50"/>
  <c r="F631" i="50"/>
  <c r="F630" i="50"/>
  <c r="F629" i="50"/>
  <c r="F628" i="50"/>
  <c r="F627" i="50"/>
  <c r="F626" i="50"/>
  <c r="F625" i="50"/>
  <c r="F624" i="50"/>
  <c r="F623" i="50"/>
  <c r="F622" i="50"/>
  <c r="F621" i="50"/>
  <c r="F620" i="50"/>
  <c r="F619" i="50"/>
  <c r="F618" i="50"/>
  <c r="F617" i="50"/>
  <c r="F616" i="50"/>
  <c r="F615" i="50"/>
  <c r="F614" i="50"/>
  <c r="F613" i="50"/>
  <c r="F612" i="50"/>
  <c r="F611" i="50"/>
  <c r="F610" i="50"/>
  <c r="F609" i="50"/>
  <c r="F608" i="50"/>
  <c r="F607" i="50"/>
  <c r="F606" i="50"/>
  <c r="F605" i="50"/>
  <c r="F604" i="50"/>
  <c r="F603" i="50"/>
  <c r="F602" i="50"/>
  <c r="F601" i="50"/>
  <c r="F600" i="50"/>
  <c r="F599" i="50"/>
  <c r="F598" i="50"/>
  <c r="F597" i="50"/>
  <c r="F596" i="50"/>
  <c r="F595" i="50"/>
  <c r="F594" i="50"/>
  <c r="F593" i="50"/>
  <c r="F592" i="50"/>
  <c r="F591" i="50"/>
  <c r="F590" i="50"/>
  <c r="F589" i="50"/>
  <c r="F588" i="50"/>
  <c r="F587" i="50"/>
  <c r="F586" i="50"/>
  <c r="F585" i="50"/>
  <c r="F584" i="50"/>
  <c r="F583" i="50"/>
  <c r="F582" i="50"/>
  <c r="F581" i="50"/>
  <c r="F580" i="50"/>
  <c r="F579" i="50"/>
  <c r="F578" i="50"/>
  <c r="F577" i="50"/>
  <c r="F576" i="50"/>
  <c r="F575" i="50"/>
  <c r="F574" i="50"/>
  <c r="F573" i="50"/>
  <c r="F572" i="50"/>
  <c r="F571" i="50"/>
  <c r="F570" i="50"/>
  <c r="F569" i="50"/>
  <c r="F568" i="50"/>
  <c r="F567" i="50"/>
  <c r="F566" i="50"/>
  <c r="F565" i="50"/>
  <c r="F564" i="50"/>
  <c r="F563" i="50"/>
  <c r="F562" i="50"/>
  <c r="F561" i="50"/>
  <c r="F560" i="50"/>
  <c r="F559" i="50"/>
  <c r="F558" i="50"/>
  <c r="F557" i="50"/>
  <c r="F556" i="50"/>
  <c r="F555" i="50"/>
  <c r="F554" i="50"/>
  <c r="F553" i="50"/>
  <c r="F552" i="50"/>
  <c r="F551" i="50"/>
  <c r="F550" i="50"/>
  <c r="F549" i="50"/>
  <c r="F548" i="50"/>
  <c r="F547" i="50"/>
  <c r="F546" i="50"/>
  <c r="F545" i="50"/>
  <c r="F544" i="50"/>
  <c r="F543" i="50"/>
  <c r="F542" i="50"/>
  <c r="F541" i="50"/>
  <c r="F540" i="50"/>
  <c r="F539" i="50"/>
  <c r="F538" i="50"/>
  <c r="F537" i="50"/>
  <c r="F536" i="50"/>
  <c r="F535" i="50"/>
  <c r="F534" i="50"/>
  <c r="F533" i="50"/>
  <c r="F532" i="50"/>
  <c r="F531" i="50"/>
  <c r="F530" i="50"/>
  <c r="F529" i="50"/>
  <c r="F528" i="50"/>
  <c r="F527" i="50"/>
  <c r="F526" i="50"/>
  <c r="F525" i="50"/>
  <c r="F524" i="50"/>
  <c r="F523" i="50"/>
  <c r="F522" i="50"/>
  <c r="F521" i="50"/>
  <c r="F520" i="50"/>
  <c r="F519" i="50"/>
  <c r="F518" i="50"/>
  <c r="F517" i="50"/>
  <c r="F516" i="50"/>
  <c r="F515" i="50"/>
  <c r="F514" i="50"/>
  <c r="F513" i="50"/>
  <c r="F512" i="50"/>
  <c r="F511" i="50"/>
  <c r="F510" i="50"/>
  <c r="F509" i="50"/>
  <c r="F508" i="50"/>
  <c r="F507" i="50"/>
  <c r="F506" i="50"/>
  <c r="F505" i="50"/>
  <c r="F504" i="50"/>
  <c r="F503" i="50"/>
  <c r="F502" i="50"/>
  <c r="F501" i="50"/>
  <c r="F500" i="50"/>
  <c r="F499" i="50"/>
  <c r="F498" i="50"/>
  <c r="F497" i="50"/>
  <c r="F496" i="50"/>
  <c r="F495" i="50"/>
  <c r="F494" i="50"/>
  <c r="F493" i="50"/>
  <c r="F492" i="50"/>
  <c r="F491" i="50"/>
  <c r="F490" i="50"/>
  <c r="F489" i="50"/>
  <c r="F488" i="50"/>
  <c r="F487" i="50"/>
  <c r="F486" i="50"/>
  <c r="F485" i="50"/>
  <c r="F484" i="50"/>
  <c r="F483" i="50"/>
  <c r="F482" i="50"/>
  <c r="F481" i="50"/>
  <c r="F479" i="50"/>
  <c r="F477" i="50"/>
  <c r="F476" i="50"/>
  <c r="F474" i="50"/>
  <c r="F473" i="50"/>
  <c r="F472" i="50"/>
  <c r="F471" i="50"/>
  <c r="F470" i="50"/>
  <c r="F469" i="50"/>
  <c r="F468" i="50"/>
  <c r="F467" i="50"/>
  <c r="F466" i="50"/>
  <c r="F465" i="50"/>
  <c r="F464" i="50"/>
  <c r="F463" i="50"/>
  <c r="F462" i="50"/>
  <c r="F461" i="50"/>
  <c r="F460" i="50"/>
  <c r="F459" i="50"/>
  <c r="F458" i="50"/>
  <c r="F457" i="50"/>
  <c r="F456" i="50"/>
  <c r="F455" i="50"/>
  <c r="F454" i="50"/>
  <c r="F453" i="50"/>
  <c r="F452" i="50"/>
  <c r="F451" i="50"/>
  <c r="F450" i="50"/>
  <c r="F449" i="50"/>
  <c r="F448" i="50"/>
  <c r="F447" i="50"/>
  <c r="F446" i="50"/>
  <c r="F445" i="50"/>
  <c r="F444" i="50"/>
  <c r="F443" i="50"/>
  <c r="F442" i="50"/>
  <c r="F441" i="50"/>
  <c r="F440" i="50"/>
  <c r="F437" i="50"/>
  <c r="F436" i="50"/>
  <c r="F428" i="50"/>
  <c r="F427" i="50"/>
  <c r="F426" i="50"/>
  <c r="F412" i="50"/>
  <c r="F397" i="50"/>
  <c r="N1094" i="60"/>
  <c r="N1093" i="60"/>
  <c r="N1092" i="60"/>
  <c r="N1091" i="60"/>
  <c r="N1090" i="60"/>
  <c r="N1089" i="60"/>
  <c r="N1088" i="60"/>
  <c r="N1087" i="60"/>
  <c r="N1086" i="60"/>
  <c r="N1085" i="60"/>
  <c r="N1084" i="60"/>
  <c r="N1083" i="60"/>
  <c r="N1082" i="60"/>
  <c r="N1081" i="60"/>
  <c r="N1080" i="60"/>
  <c r="N1079" i="60"/>
  <c r="N1078" i="60"/>
  <c r="N1077" i="60"/>
  <c r="N1076" i="60"/>
  <c r="N1073" i="60"/>
  <c r="N1072" i="60"/>
  <c r="N1071" i="60"/>
  <c r="N1068" i="60"/>
  <c r="N513" i="60"/>
  <c r="N510" i="60"/>
  <c r="N507" i="60"/>
  <c r="N504" i="60"/>
  <c r="N501" i="60"/>
  <c r="N498" i="60"/>
  <c r="N495" i="60"/>
  <c r="N492" i="60"/>
  <c r="N489" i="60"/>
  <c r="N486" i="60"/>
  <c r="N483" i="60"/>
  <c r="N480" i="60"/>
  <c r="N477" i="60"/>
  <c r="N474" i="60"/>
  <c r="N471" i="60"/>
  <c r="N468" i="60"/>
  <c r="N465" i="60"/>
  <c r="N462" i="60"/>
  <c r="N459" i="60"/>
  <c r="N456" i="60"/>
  <c r="N453" i="60"/>
  <c r="N450" i="60"/>
  <c r="N447" i="60"/>
  <c r="N444" i="60"/>
  <c r="N441" i="60"/>
  <c r="N438" i="60"/>
  <c r="N435" i="60"/>
  <c r="N432" i="60"/>
  <c r="N429" i="60"/>
  <c r="N426" i="60"/>
  <c r="N423" i="60"/>
  <c r="N420" i="60"/>
  <c r="N417" i="60"/>
  <c r="N414" i="60"/>
  <c r="N411" i="60"/>
  <c r="N408" i="60"/>
  <c r="N405" i="60"/>
  <c r="N402" i="60"/>
  <c r="N396" i="60"/>
  <c r="N393" i="60"/>
  <c r="N390" i="60"/>
  <c r="N387" i="60"/>
  <c r="N384" i="60"/>
  <c r="N381" i="60"/>
  <c r="N378" i="60"/>
  <c r="N375" i="60"/>
  <c r="N372" i="60"/>
  <c r="N369" i="60"/>
  <c r="N366" i="60"/>
  <c r="N363" i="60"/>
  <c r="N360" i="60"/>
  <c r="N357" i="60"/>
  <c r="N355" i="60"/>
  <c r="N352" i="60"/>
  <c r="N349" i="60"/>
  <c r="N346" i="60"/>
  <c r="N343" i="60"/>
  <c r="N340" i="60"/>
  <c r="N337" i="60"/>
  <c r="N329" i="60"/>
  <c r="N328" i="60"/>
  <c r="N327" i="60"/>
  <c r="N326" i="60"/>
  <c r="N325" i="60"/>
  <c r="N324" i="60"/>
  <c r="N323" i="60"/>
  <c r="N322" i="60"/>
  <c r="N321" i="60"/>
  <c r="N320" i="60"/>
  <c r="N319" i="60"/>
  <c r="N318" i="60"/>
  <c r="N317" i="60"/>
  <c r="N316" i="60"/>
  <c r="N315" i="60"/>
  <c r="N314" i="60"/>
  <c r="N313" i="60"/>
  <c r="N312" i="60"/>
  <c r="N311" i="60"/>
  <c r="N310" i="60"/>
  <c r="N309" i="60"/>
  <c r="N308" i="60"/>
  <c r="N307" i="60"/>
  <c r="N306" i="60"/>
  <c r="N305" i="60"/>
  <c r="N303" i="60"/>
  <c r="N302" i="60"/>
  <c r="N301" i="60"/>
  <c r="N300" i="60"/>
  <c r="N299" i="60"/>
  <c r="N298" i="60"/>
  <c r="N297" i="60"/>
  <c r="N296" i="60"/>
  <c r="N294" i="60"/>
  <c r="N292" i="60"/>
  <c r="N291" i="60"/>
  <c r="N290" i="60"/>
  <c r="N289" i="60"/>
  <c r="N288" i="60"/>
  <c r="N287" i="60"/>
  <c r="N286" i="60"/>
  <c r="N285" i="60"/>
  <c r="N284" i="60"/>
  <c r="N283" i="60"/>
  <c r="N282" i="60"/>
  <c r="N281" i="60"/>
  <c r="N280" i="60"/>
  <c r="N279" i="60"/>
  <c r="N278" i="60"/>
  <c r="N277" i="60"/>
  <c r="N275" i="60"/>
  <c r="N274" i="60"/>
  <c r="N273" i="60"/>
  <c r="N269" i="60"/>
  <c r="N268" i="60"/>
  <c r="N267" i="60"/>
  <c r="N266" i="60"/>
  <c r="N265" i="60"/>
  <c r="N264" i="60"/>
  <c r="N263" i="60"/>
  <c r="N262" i="60"/>
  <c r="N261" i="60"/>
  <c r="N260" i="60"/>
  <c r="N253" i="60"/>
  <c r="N252" i="60"/>
  <c r="N249" i="60"/>
  <c r="N248" i="60"/>
  <c r="N247" i="60"/>
  <c r="N246" i="60"/>
  <c r="N244" i="60"/>
  <c r="N243" i="60"/>
  <c r="N242" i="60"/>
  <c r="N241" i="60"/>
  <c r="N240" i="60"/>
  <c r="N239" i="60"/>
  <c r="N238" i="60"/>
  <c r="N236" i="60"/>
  <c r="N235" i="60"/>
  <c r="N234" i="60"/>
  <c r="N233" i="60"/>
  <c r="N232" i="60"/>
  <c r="N231" i="60"/>
  <c r="N230" i="60"/>
  <c r="N229" i="60"/>
  <c r="N228" i="60"/>
  <c r="N227" i="60"/>
  <c r="N226" i="60"/>
  <c r="N225" i="60"/>
  <c r="N224" i="60"/>
  <c r="N223" i="60"/>
  <c r="N222" i="60"/>
  <c r="N221" i="60"/>
  <c r="N220" i="60"/>
  <c r="N219" i="60"/>
  <c r="N218" i="60"/>
  <c r="N217" i="60"/>
  <c r="N216" i="60"/>
  <c r="N215" i="60"/>
  <c r="N214" i="60"/>
  <c r="N213" i="60"/>
  <c r="N212" i="60"/>
  <c r="N211" i="60"/>
  <c r="N210" i="60"/>
  <c r="N209" i="60"/>
  <c r="N208" i="60"/>
  <c r="N206" i="60"/>
  <c r="N205" i="60"/>
  <c r="N185" i="60"/>
  <c r="N184" i="60"/>
  <c r="N183" i="60"/>
  <c r="N92" i="60"/>
  <c r="N91" i="60"/>
  <c r="N90" i="60"/>
  <c r="N88" i="60"/>
  <c r="N87" i="60"/>
  <c r="N86" i="60"/>
  <c r="N85" i="60"/>
  <c r="N84" i="60"/>
  <c r="N83" i="60"/>
  <c r="N82" i="60"/>
  <c r="N81" i="60"/>
  <c r="N80" i="60"/>
  <c r="N79" i="60"/>
  <c r="N78" i="60"/>
  <c r="N77" i="60"/>
  <c r="N76" i="60"/>
  <c r="N75" i="60"/>
  <c r="N74" i="60"/>
  <c r="N73" i="60"/>
  <c r="N72" i="60"/>
  <c r="N71" i="60"/>
  <c r="N70" i="60"/>
  <c r="N68" i="60"/>
  <c r="N67" i="60"/>
  <c r="N66" i="60"/>
  <c r="N64" i="60"/>
  <c r="N63" i="60"/>
  <c r="N62" i="60"/>
  <c r="N61" i="60"/>
  <c r="N60" i="60"/>
  <c r="N59" i="60"/>
  <c r="N58" i="60"/>
  <c r="N57" i="60"/>
  <c r="N56" i="60"/>
  <c r="N55" i="60"/>
  <c r="N54" i="60"/>
  <c r="N53" i="60"/>
  <c r="N52" i="60"/>
  <c r="N51" i="60"/>
  <c r="N50" i="60"/>
  <c r="N49" i="60"/>
  <c r="N47" i="60"/>
  <c r="N45" i="60"/>
  <c r="N44" i="60"/>
  <c r="N43" i="60"/>
  <c r="N42" i="60"/>
  <c r="N40" i="60"/>
  <c r="N39" i="60"/>
  <c r="N38" i="60"/>
  <c r="N37" i="60"/>
  <c r="N36" i="60"/>
  <c r="N35" i="60"/>
  <c r="N34" i="60"/>
  <c r="N33" i="60"/>
  <c r="N32" i="60"/>
  <c r="N31" i="60"/>
  <c r="N30" i="60"/>
  <c r="N29" i="60"/>
  <c r="N28" i="60"/>
  <c r="N27" i="60"/>
  <c r="N26" i="60"/>
  <c r="N25" i="60"/>
  <c r="N24" i="60"/>
  <c r="N23" i="60"/>
  <c r="N22" i="60"/>
  <c r="N21" i="60"/>
  <c r="N20" i="60"/>
  <c r="N19" i="60"/>
  <c r="N18" i="60"/>
  <c r="N17" i="60"/>
  <c r="N16" i="60"/>
  <c r="N15" i="60"/>
  <c r="N14" i="60"/>
  <c r="N13" i="60"/>
  <c r="N12" i="60"/>
  <c r="N11" i="60"/>
  <c r="N10" i="60"/>
  <c r="N9" i="60"/>
  <c r="N8" i="60"/>
  <c r="N7" i="60"/>
  <c r="N6" i="60"/>
  <c r="N5" i="60"/>
  <c r="N4" i="60"/>
  <c r="N3" i="60"/>
  <c r="AB53" i="62"/>
  <c r="Y53" i="62" s="1"/>
  <c r="AB51" i="62"/>
  <c r="AA51" i="62"/>
  <c r="Z51" i="62"/>
  <c r="Y51" i="62"/>
  <c r="X51" i="62"/>
  <c r="W51" i="62"/>
  <c r="V51" i="62"/>
  <c r="U51" i="62"/>
  <c r="T51" i="62"/>
  <c r="S51" i="62"/>
  <c r="R51" i="62"/>
  <c r="Q51" i="62"/>
  <c r="P51" i="62"/>
  <c r="O51" i="62"/>
  <c r="N51" i="62"/>
  <c r="M51" i="62"/>
  <c r="L51" i="62"/>
  <c r="K51" i="62"/>
  <c r="J51" i="62"/>
  <c r="I51" i="62"/>
  <c r="H51" i="62"/>
  <c r="G51" i="62"/>
  <c r="F51" i="62"/>
  <c r="E51" i="62"/>
  <c r="AD50" i="62"/>
  <c r="AE50" i="62" s="1"/>
  <c r="AB48" i="62"/>
  <c r="AA48" i="62"/>
  <c r="Z48" i="62"/>
  <c r="Y48" i="62"/>
  <c r="X48" i="62"/>
  <c r="W48" i="62"/>
  <c r="V48" i="62"/>
  <c r="U48" i="62"/>
  <c r="T48" i="62"/>
  <c r="S48" i="62"/>
  <c r="R48" i="62"/>
  <c r="Q48" i="62"/>
  <c r="P48" i="62"/>
  <c r="O48" i="62"/>
  <c r="N48" i="62"/>
  <c r="M48" i="62"/>
  <c r="L48" i="62"/>
  <c r="K48" i="62"/>
  <c r="J48" i="62"/>
  <c r="I48" i="62"/>
  <c r="H48" i="62"/>
  <c r="G48" i="62"/>
  <c r="F48" i="62"/>
  <c r="E48" i="62"/>
  <c r="AD47" i="62"/>
  <c r="AE47" i="62" s="1"/>
  <c r="AB45" i="62"/>
  <c r="AA45" i="62"/>
  <c r="Z45" i="62"/>
  <c r="Y45" i="62"/>
  <c r="X45" i="62"/>
  <c r="W45" i="62"/>
  <c r="V45" i="62"/>
  <c r="U45" i="62"/>
  <c r="T45" i="62"/>
  <c r="S45" i="62"/>
  <c r="R45" i="62"/>
  <c r="Q45" i="62"/>
  <c r="P45" i="62"/>
  <c r="O45" i="62"/>
  <c r="N45" i="62"/>
  <c r="M45" i="62"/>
  <c r="L45" i="62"/>
  <c r="K45" i="62"/>
  <c r="J45" i="62"/>
  <c r="I45" i="62"/>
  <c r="H45" i="62"/>
  <c r="G45" i="62"/>
  <c r="F45" i="62"/>
  <c r="E45" i="62"/>
  <c r="AD44" i="62"/>
  <c r="AE44" i="62" s="1"/>
  <c r="AB42" i="62"/>
  <c r="AA42" i="62"/>
  <c r="Z42" i="62"/>
  <c r="Y42" i="62"/>
  <c r="X42" i="62"/>
  <c r="W42" i="62"/>
  <c r="V42" i="62"/>
  <c r="U42" i="62"/>
  <c r="T42" i="62"/>
  <c r="S42" i="62"/>
  <c r="R42" i="62"/>
  <c r="Q42" i="62"/>
  <c r="P42" i="62"/>
  <c r="O42" i="62"/>
  <c r="N42" i="62"/>
  <c r="M42" i="62"/>
  <c r="L42" i="62"/>
  <c r="K42" i="62"/>
  <c r="J42" i="62"/>
  <c r="I42" i="62"/>
  <c r="H42" i="62"/>
  <c r="G42" i="62"/>
  <c r="F42" i="62"/>
  <c r="E42" i="62"/>
  <c r="AD41" i="62"/>
  <c r="AE41" i="62" s="1"/>
  <c r="AB39" i="62"/>
  <c r="AA39" i="62"/>
  <c r="Z39" i="62"/>
  <c r="Y39" i="62"/>
  <c r="X39" i="62"/>
  <c r="W39" i="62"/>
  <c r="V39" i="62"/>
  <c r="U39" i="62"/>
  <c r="T39" i="62"/>
  <c r="S39" i="62"/>
  <c r="R39" i="62"/>
  <c r="Q39" i="62"/>
  <c r="P39" i="62"/>
  <c r="O39" i="62"/>
  <c r="N39" i="62"/>
  <c r="M39" i="62"/>
  <c r="L39" i="62"/>
  <c r="K39" i="62"/>
  <c r="J39" i="62"/>
  <c r="I39" i="62"/>
  <c r="H39" i="62"/>
  <c r="G39" i="62"/>
  <c r="F39" i="62"/>
  <c r="E39" i="62"/>
  <c r="AD38" i="62"/>
  <c r="AE38" i="62" s="1"/>
  <c r="AB36" i="62"/>
  <c r="AA36" i="62"/>
  <c r="Z36" i="62"/>
  <c r="Y36" i="62"/>
  <c r="X36" i="62"/>
  <c r="W36" i="62"/>
  <c r="V36" i="62"/>
  <c r="U36" i="62"/>
  <c r="T36" i="62"/>
  <c r="S36" i="62"/>
  <c r="R36" i="62"/>
  <c r="Q36" i="62"/>
  <c r="P36" i="62"/>
  <c r="O36" i="62"/>
  <c r="N36" i="62"/>
  <c r="M36" i="62"/>
  <c r="L36" i="62"/>
  <c r="K36" i="62"/>
  <c r="J36" i="62"/>
  <c r="I36" i="62"/>
  <c r="H36" i="62"/>
  <c r="G36" i="62"/>
  <c r="F36" i="62"/>
  <c r="E36" i="62"/>
  <c r="AD35" i="62"/>
  <c r="AE35" i="62" s="1"/>
  <c r="AB33" i="62"/>
  <c r="AA33" i="62"/>
  <c r="Z33" i="62"/>
  <c r="Y33" i="62"/>
  <c r="X33" i="62"/>
  <c r="W33" i="62"/>
  <c r="V33" i="62"/>
  <c r="U33" i="62"/>
  <c r="T33" i="62"/>
  <c r="S33" i="62"/>
  <c r="R33" i="62"/>
  <c r="Q33" i="62"/>
  <c r="P33" i="62"/>
  <c r="O33" i="62"/>
  <c r="N33" i="62"/>
  <c r="M33" i="62"/>
  <c r="L33" i="62"/>
  <c r="K33" i="62"/>
  <c r="J33" i="62"/>
  <c r="I33" i="62"/>
  <c r="H33" i="62"/>
  <c r="G33" i="62"/>
  <c r="F33" i="62"/>
  <c r="E33" i="62"/>
  <c r="AD32" i="62"/>
  <c r="AE32" i="62" s="1"/>
  <c r="AB30" i="62"/>
  <c r="AA30" i="62"/>
  <c r="Z30" i="62"/>
  <c r="Y30" i="62"/>
  <c r="X30" i="62"/>
  <c r="W30" i="62"/>
  <c r="V30" i="62"/>
  <c r="U30" i="62"/>
  <c r="T30" i="62"/>
  <c r="S30" i="62"/>
  <c r="R30" i="62"/>
  <c r="Q30" i="62"/>
  <c r="P30" i="62"/>
  <c r="O30" i="62"/>
  <c r="N30" i="62"/>
  <c r="M30" i="62"/>
  <c r="L30" i="62"/>
  <c r="K30" i="62"/>
  <c r="J30" i="62"/>
  <c r="I30" i="62"/>
  <c r="H30" i="62"/>
  <c r="G30" i="62"/>
  <c r="F30" i="62"/>
  <c r="E30" i="62"/>
  <c r="AD29" i="62"/>
  <c r="AE29" i="62" s="1"/>
  <c r="AB27" i="62"/>
  <c r="AA27" i="62"/>
  <c r="Z27" i="62"/>
  <c r="Y27" i="62"/>
  <c r="X27" i="62"/>
  <c r="W27" i="62"/>
  <c r="V27" i="62"/>
  <c r="U27" i="62"/>
  <c r="T27" i="62"/>
  <c r="S27" i="62"/>
  <c r="R27" i="62"/>
  <c r="Q27" i="62"/>
  <c r="P27" i="62"/>
  <c r="O27" i="62"/>
  <c r="N27" i="62"/>
  <c r="M27" i="62"/>
  <c r="L27" i="62"/>
  <c r="K27" i="62"/>
  <c r="J27" i="62"/>
  <c r="I27" i="62"/>
  <c r="H27" i="62"/>
  <c r="G27" i="62"/>
  <c r="F27" i="62"/>
  <c r="E27" i="62"/>
  <c r="AD26" i="62"/>
  <c r="AE26" i="62" s="1"/>
  <c r="AB24" i="62"/>
  <c r="AA24" i="62"/>
  <c r="Z24" i="62"/>
  <c r="Y24" i="62"/>
  <c r="X24" i="62"/>
  <c r="W24" i="62"/>
  <c r="V24" i="62"/>
  <c r="U24" i="62"/>
  <c r="T24" i="62"/>
  <c r="S24" i="62"/>
  <c r="R24" i="62"/>
  <c r="Q24" i="62"/>
  <c r="P24" i="62"/>
  <c r="O24" i="62"/>
  <c r="N24" i="62"/>
  <c r="M24" i="62"/>
  <c r="L24" i="62"/>
  <c r="K24" i="62"/>
  <c r="J24" i="62"/>
  <c r="I24" i="62"/>
  <c r="H24" i="62"/>
  <c r="G24" i="62"/>
  <c r="F24" i="62"/>
  <c r="E24" i="62"/>
  <c r="AD23" i="62"/>
  <c r="AE23" i="62" s="1"/>
  <c r="AB21" i="62"/>
  <c r="AA21" i="62"/>
  <c r="Z21" i="62"/>
  <c r="Y21" i="62"/>
  <c r="X21" i="62"/>
  <c r="W21" i="62"/>
  <c r="V21" i="62"/>
  <c r="U21" i="62"/>
  <c r="T21" i="62"/>
  <c r="S21" i="62"/>
  <c r="R21" i="62"/>
  <c r="Q21" i="62"/>
  <c r="P21" i="62"/>
  <c r="O21" i="62"/>
  <c r="N21" i="62"/>
  <c r="M21" i="62"/>
  <c r="L21" i="62"/>
  <c r="K21" i="62"/>
  <c r="J21" i="62"/>
  <c r="I21" i="62"/>
  <c r="H21" i="62"/>
  <c r="G21" i="62"/>
  <c r="F21" i="62"/>
  <c r="E21" i="62"/>
  <c r="AD20" i="62"/>
  <c r="AE20" i="62" s="1"/>
  <c r="AB18" i="62"/>
  <c r="AA18" i="62"/>
  <c r="Z18" i="62"/>
  <c r="Y18" i="62"/>
  <c r="X18" i="62"/>
  <c r="W18" i="62"/>
  <c r="V18" i="62"/>
  <c r="U18" i="62"/>
  <c r="T18" i="62"/>
  <c r="S18" i="62"/>
  <c r="R18" i="62"/>
  <c r="Q18" i="62"/>
  <c r="P18" i="62"/>
  <c r="O18" i="62"/>
  <c r="N18" i="62"/>
  <c r="M18" i="62"/>
  <c r="L18" i="62"/>
  <c r="K18" i="62"/>
  <c r="J18" i="62"/>
  <c r="I18" i="62"/>
  <c r="H18" i="62"/>
  <c r="G18" i="62"/>
  <c r="F18" i="62"/>
  <c r="E18" i="62"/>
  <c r="AD17" i="62"/>
  <c r="AE17" i="62" s="1"/>
  <c r="AB15" i="62"/>
  <c r="AA15" i="62"/>
  <c r="Z15" i="62"/>
  <c r="Y15" i="62"/>
  <c r="X15" i="62"/>
  <c r="W15" i="62"/>
  <c r="V15" i="62"/>
  <c r="U15" i="62"/>
  <c r="T15" i="62"/>
  <c r="S15" i="62"/>
  <c r="R15" i="62"/>
  <c r="Q15" i="62"/>
  <c r="P15" i="62"/>
  <c r="O15" i="62"/>
  <c r="N15" i="62"/>
  <c r="M15" i="62"/>
  <c r="L15" i="62"/>
  <c r="K15" i="62"/>
  <c r="J15" i="62"/>
  <c r="I15" i="62"/>
  <c r="H15" i="62"/>
  <c r="G15" i="62"/>
  <c r="F15" i="62"/>
  <c r="E15" i="62"/>
  <c r="AD14" i="62"/>
  <c r="AE14" i="62" s="1"/>
  <c r="AB12" i="62"/>
  <c r="AA12" i="62"/>
  <c r="Z12" i="62"/>
  <c r="Y12" i="62"/>
  <c r="X12" i="62"/>
  <c r="W12" i="62"/>
  <c r="V12" i="62"/>
  <c r="U12" i="62"/>
  <c r="T12" i="62"/>
  <c r="S12" i="62"/>
  <c r="R12" i="62"/>
  <c r="Q12" i="62"/>
  <c r="P12" i="62"/>
  <c r="O12" i="62"/>
  <c r="N12" i="62"/>
  <c r="M12" i="62"/>
  <c r="L12" i="62"/>
  <c r="K12" i="62"/>
  <c r="J12" i="62"/>
  <c r="I12" i="62"/>
  <c r="H12" i="62"/>
  <c r="G12" i="62"/>
  <c r="F12" i="62"/>
  <c r="E12" i="62"/>
  <c r="AE11" i="62"/>
  <c r="E9" i="62"/>
  <c r="AB9" i="62"/>
  <c r="AA9" i="62"/>
  <c r="Y9" i="62"/>
  <c r="X9" i="62"/>
  <c r="W9" i="62"/>
  <c r="U9" i="62"/>
  <c r="T9" i="62"/>
  <c r="S9" i="62"/>
  <c r="Q9" i="62"/>
  <c r="P9" i="62"/>
  <c r="O9" i="62"/>
  <c r="K9" i="62"/>
  <c r="I9" i="62"/>
  <c r="H9" i="62"/>
  <c r="G9" i="62"/>
  <c r="AA3" i="62"/>
  <c r="I280" i="83" l="1"/>
  <c r="J280" i="83" s="1"/>
  <c r="K280" i="83" s="1"/>
  <c r="I281" i="83"/>
  <c r="J281" i="83" s="1"/>
  <c r="K281" i="83" s="1"/>
  <c r="I282" i="83"/>
  <c r="J282" i="83" s="1"/>
  <c r="K282" i="83" s="1"/>
  <c r="I357" i="49"/>
  <c r="J357" i="49" s="1"/>
  <c r="I360" i="49"/>
  <c r="J360" i="49" s="1"/>
  <c r="I358" i="49"/>
  <c r="J358" i="49" s="1"/>
  <c r="I359" i="49"/>
  <c r="J359" i="49" s="1"/>
  <c r="I31" i="83"/>
  <c r="J31" i="83" s="1"/>
  <c r="I32" i="83"/>
  <c r="J32" i="83" s="1"/>
  <c r="I33" i="83"/>
  <c r="J33" i="83" s="1"/>
  <c r="I32" i="49"/>
  <c r="J32" i="49" s="1"/>
  <c r="I33" i="49"/>
  <c r="J33" i="49" s="1"/>
  <c r="I31" i="49"/>
  <c r="J31" i="49" s="1"/>
  <c r="I1541" i="49"/>
  <c r="J1541" i="49" s="1"/>
  <c r="I1542" i="49"/>
  <c r="J1542" i="49" s="1"/>
  <c r="I1615" i="49"/>
  <c r="J1615" i="49" s="1"/>
  <c r="I1445" i="49"/>
  <c r="J1445" i="49" s="1"/>
  <c r="I1324" i="49"/>
  <c r="J1324" i="49" s="1"/>
  <c r="I1732" i="49"/>
  <c r="J1732" i="49" s="1"/>
  <c r="I1733" i="49"/>
  <c r="J1733" i="49" s="1"/>
  <c r="I1581" i="49"/>
  <c r="J1581" i="49" s="1"/>
  <c r="I1374" i="49"/>
  <c r="J1374" i="49" s="1"/>
  <c r="I1221" i="49"/>
  <c r="J1221" i="49" s="1"/>
  <c r="I1582" i="49"/>
  <c r="J1582" i="49" s="1"/>
  <c r="I1347" i="49"/>
  <c r="J1347" i="49" s="1"/>
  <c r="I1177" i="49"/>
  <c r="J1177" i="49" s="1"/>
  <c r="I1620" i="49"/>
  <c r="J1620" i="49" s="1"/>
  <c r="I1389" i="49"/>
  <c r="J1389" i="49" s="1"/>
  <c r="I1278" i="49"/>
  <c r="J1278" i="49" s="1"/>
  <c r="I1621" i="49"/>
  <c r="J1621" i="49" s="1"/>
  <c r="I1429" i="49"/>
  <c r="J1429" i="49" s="1"/>
  <c r="I1279" i="49"/>
  <c r="J1279" i="49" s="1"/>
  <c r="I1504" i="49"/>
  <c r="J1504" i="49" s="1"/>
  <c r="I1319" i="49"/>
  <c r="J1319" i="49" s="1"/>
  <c r="I1539" i="49"/>
  <c r="J1539" i="49" s="1"/>
  <c r="I1496" i="49"/>
  <c r="J1496" i="49" s="1"/>
  <c r="I1183" i="49"/>
  <c r="J1183" i="49" s="1"/>
  <c r="I1006" i="49"/>
  <c r="J1006" i="49" s="1"/>
  <c r="I1751" i="49"/>
  <c r="J1751" i="49" s="1"/>
  <c r="I1578" i="49"/>
  <c r="J1578" i="49" s="1"/>
  <c r="I1543" i="49"/>
  <c r="J1543" i="49" s="1"/>
  <c r="I1416" i="49"/>
  <c r="J1416" i="49" s="1"/>
  <c r="I1242" i="49"/>
  <c r="J1242" i="49" s="1"/>
  <c r="I1694" i="49"/>
  <c r="J1694" i="49" s="1"/>
  <c r="I1695" i="49"/>
  <c r="J1695" i="49" s="1"/>
  <c r="I1499" i="49"/>
  <c r="J1499" i="49" s="1"/>
  <c r="I1290" i="49"/>
  <c r="J1290" i="49" s="1"/>
  <c r="I1750" i="49"/>
  <c r="J1750" i="49" s="1"/>
  <c r="I1500" i="49"/>
  <c r="J1500" i="49" s="1"/>
  <c r="I1315" i="49"/>
  <c r="J1315" i="49" s="1"/>
  <c r="I1684" i="49"/>
  <c r="J1684" i="49" s="1"/>
  <c r="I1560" i="49"/>
  <c r="J1560" i="49" s="1"/>
  <c r="I1377" i="49"/>
  <c r="J1377" i="49" s="1"/>
  <c r="I1233" i="49"/>
  <c r="J1233" i="49" s="1"/>
  <c r="I1561" i="49"/>
  <c r="J1561" i="49" s="1"/>
  <c r="I1366" i="49"/>
  <c r="J1366" i="49" s="1"/>
  <c r="I1701" i="49"/>
  <c r="J1701" i="49" s="1"/>
  <c r="I1452" i="49"/>
  <c r="J1452" i="49" s="1"/>
  <c r="I1280" i="49"/>
  <c r="J1280" i="49" s="1"/>
  <c r="I1494" i="49"/>
  <c r="J1494" i="49" s="1"/>
  <c r="I1422" i="49"/>
  <c r="J1422" i="49" s="1"/>
  <c r="I1121" i="49"/>
  <c r="J1121" i="49" s="1"/>
  <c r="I960" i="49"/>
  <c r="J960" i="49" s="1"/>
  <c r="I1766" i="49"/>
  <c r="J1766" i="49" s="1"/>
  <c r="I1730" i="49"/>
  <c r="J1730" i="49" s="1"/>
  <c r="I1590" i="49"/>
  <c r="J1590" i="49" s="1"/>
  <c r="I1555" i="49"/>
  <c r="J1555" i="49" s="1"/>
  <c r="I1384" i="49"/>
  <c r="J1384" i="49" s="1"/>
  <c r="I1254" i="49"/>
  <c r="J1254" i="49" s="1"/>
  <c r="I1708" i="49"/>
  <c r="J1708" i="49" s="1"/>
  <c r="I1709" i="49"/>
  <c r="J1709" i="49" s="1"/>
  <c r="I1484" i="49"/>
  <c r="J1484" i="49" s="1"/>
  <c r="I1302" i="49"/>
  <c r="J1302" i="49" s="1"/>
  <c r="I1734" i="49"/>
  <c r="J1734" i="49" s="1"/>
  <c r="I1483" i="49"/>
  <c r="J1483" i="49" s="1"/>
  <c r="I1327" i="49"/>
  <c r="J1327" i="49" s="1"/>
  <c r="I1698" i="49"/>
  <c r="J1698" i="49" s="1"/>
  <c r="I1572" i="49"/>
  <c r="J1572" i="49" s="1"/>
  <c r="I1353" i="49"/>
  <c r="J1353" i="49" s="1"/>
  <c r="I1212" i="49"/>
  <c r="J1212" i="49" s="1"/>
  <c r="I1573" i="49"/>
  <c r="J1573" i="49" s="1"/>
  <c r="I1363" i="49"/>
  <c r="J1363" i="49" s="1"/>
  <c r="I1610" i="49"/>
  <c r="J1610" i="49" s="1"/>
  <c r="I1464" i="49"/>
  <c r="J1464" i="49" s="1"/>
  <c r="I1249" i="49"/>
  <c r="J1249" i="49" s="1"/>
  <c r="I1475" i="49"/>
  <c r="J1475" i="49" s="1"/>
  <c r="I1415" i="49"/>
  <c r="J1415" i="49" s="1"/>
  <c r="I1112" i="49"/>
  <c r="J1112" i="49" s="1"/>
  <c r="I958" i="49"/>
  <c r="J958" i="49" s="1"/>
  <c r="I1729" i="49"/>
  <c r="J1729" i="49" s="1"/>
  <c r="I1742" i="49"/>
  <c r="J1742" i="49" s="1"/>
  <c r="I1761" i="49"/>
  <c r="J1761" i="49" s="1"/>
  <c r="I1567" i="49"/>
  <c r="J1567" i="49" s="1"/>
  <c r="I1396" i="49"/>
  <c r="J1396" i="49" s="1"/>
  <c r="I1228" i="49"/>
  <c r="J1228" i="49" s="1"/>
  <c r="I1616" i="49"/>
  <c r="J1616" i="49" s="1"/>
  <c r="I1617" i="49"/>
  <c r="J1617" i="49" s="1"/>
  <c r="I1468" i="49"/>
  <c r="J1468" i="49" s="1"/>
  <c r="I1314" i="49"/>
  <c r="J1314" i="49" s="1"/>
  <c r="I1696" i="49"/>
  <c r="J1696" i="49" s="1"/>
  <c r="I1436" i="49"/>
  <c r="J1436" i="49" s="1"/>
  <c r="I1276" i="49"/>
  <c r="J1276" i="49" s="1"/>
  <c r="I1683" i="49"/>
  <c r="J1683" i="49" s="1"/>
  <c r="I1584" i="49"/>
  <c r="J1584" i="49" s="1"/>
  <c r="I1337" i="49"/>
  <c r="J1337" i="49" s="1"/>
  <c r="I1196" i="49"/>
  <c r="J1196" i="49" s="1"/>
  <c r="I1585" i="49"/>
  <c r="J1585" i="49" s="1"/>
  <c r="I1354" i="49"/>
  <c r="J1354" i="49" s="1"/>
  <c r="I1608" i="49"/>
  <c r="J1608" i="49" s="1"/>
  <c r="I1391" i="49"/>
  <c r="J1391" i="49" s="1"/>
  <c r="I1261" i="49"/>
  <c r="J1261" i="49" s="1"/>
  <c r="I1442" i="49"/>
  <c r="J1442" i="49" s="1"/>
  <c r="I1395" i="49"/>
  <c r="J1395" i="49" s="1"/>
  <c r="I1105" i="49"/>
  <c r="J1105" i="49" s="1"/>
  <c r="I953" i="49"/>
  <c r="J953" i="49" s="1"/>
  <c r="I1552" i="49"/>
  <c r="J1552" i="49" s="1"/>
  <c r="I1236" i="49"/>
  <c r="J1236" i="49" s="1"/>
  <c r="I1048" i="49"/>
  <c r="J1048" i="49" s="1"/>
  <c r="I854" i="49"/>
  <c r="J854" i="49" s="1"/>
  <c r="I1356" i="49"/>
  <c r="J1356" i="49" s="1"/>
  <c r="I1147" i="49"/>
  <c r="J1147" i="49" s="1"/>
  <c r="I944" i="49"/>
  <c r="J944" i="49" s="1"/>
  <c r="I803" i="49"/>
  <c r="J803" i="49" s="1"/>
  <c r="I1357" i="49"/>
  <c r="J1357" i="49" s="1"/>
  <c r="I1136" i="49"/>
  <c r="J1136" i="49" s="1"/>
  <c r="I990" i="49"/>
  <c r="J990" i="49" s="1"/>
  <c r="I1310" i="49"/>
  <c r="J1310" i="49" s="1"/>
  <c r="I1098" i="49"/>
  <c r="J1098" i="49" s="1"/>
  <c r="I935" i="49"/>
  <c r="J935" i="49" s="1"/>
  <c r="I1740" i="49"/>
  <c r="J1740" i="49" s="1"/>
  <c r="I1258" i="49"/>
  <c r="J1258" i="49" s="1"/>
  <c r="I1044" i="49"/>
  <c r="J1044" i="49" s="1"/>
  <c r="I882" i="49"/>
  <c r="J882" i="49" s="1"/>
  <c r="I1292" i="49"/>
  <c r="J1292" i="49" s="1"/>
  <c r="I1232" i="49"/>
  <c r="J1232" i="49" s="1"/>
  <c r="I1246" i="49"/>
  <c r="J1246" i="49" s="1"/>
  <c r="I1201" i="49"/>
  <c r="J1201" i="49" s="1"/>
  <c r="I893" i="49"/>
  <c r="J893" i="49" s="1"/>
  <c r="I699" i="49"/>
  <c r="J699" i="49" s="1"/>
  <c r="I581" i="49"/>
  <c r="J581" i="49" s="1"/>
  <c r="I413" i="49"/>
  <c r="J413" i="49" s="1"/>
  <c r="I1179" i="49"/>
  <c r="J1179" i="49" s="1"/>
  <c r="I900" i="49"/>
  <c r="J900" i="49" s="1"/>
  <c r="I646" i="49"/>
  <c r="J646" i="49" s="1"/>
  <c r="I495" i="49"/>
  <c r="J495" i="49" s="1"/>
  <c r="I1321" i="49"/>
  <c r="J1321" i="49" s="1"/>
  <c r="I949" i="49"/>
  <c r="J949" i="49" s="1"/>
  <c r="I747" i="49"/>
  <c r="J747" i="49" s="1"/>
  <c r="I592" i="49"/>
  <c r="J592" i="49" s="1"/>
  <c r="I422" i="49"/>
  <c r="J422" i="49" s="1"/>
  <c r="I1082" i="49"/>
  <c r="J1082" i="49" s="1"/>
  <c r="I826" i="49"/>
  <c r="J826" i="49" s="1"/>
  <c r="I647" i="49"/>
  <c r="J647" i="49" s="1"/>
  <c r="I489" i="49"/>
  <c r="J489" i="49" s="1"/>
  <c r="I1482" i="49"/>
  <c r="J1482" i="49" s="1"/>
  <c r="I996" i="49"/>
  <c r="J996" i="49" s="1"/>
  <c r="I709" i="49"/>
  <c r="J709" i="49" s="1"/>
  <c r="I567" i="49"/>
  <c r="J567" i="49" s="1"/>
  <c r="I424" i="49"/>
  <c r="J424" i="49" s="1"/>
  <c r="I779" i="49"/>
  <c r="J779" i="49" s="1"/>
  <c r="I1252" i="49"/>
  <c r="J1252" i="49" s="1"/>
  <c r="I620" i="49"/>
  <c r="J620" i="49" s="1"/>
  <c r="I345" i="49"/>
  <c r="J345" i="49" s="1"/>
  <c r="I144" i="49"/>
  <c r="J144" i="49" s="1"/>
  <c r="I752" i="49"/>
  <c r="J752" i="49" s="1"/>
  <c r="I708" i="49"/>
  <c r="J708" i="49" s="1"/>
  <c r="I504" i="49"/>
  <c r="J504" i="49" s="1"/>
  <c r="I205" i="49"/>
  <c r="J205" i="49" s="1"/>
  <c r="I16" i="49"/>
  <c r="J16" i="49" s="1"/>
  <c r="I837" i="49"/>
  <c r="J837" i="49" s="1"/>
  <c r="I492" i="49"/>
  <c r="J492" i="49" s="1"/>
  <c r="I850" i="49"/>
  <c r="J850" i="49" s="1"/>
  <c r="I506" i="49"/>
  <c r="J506" i="49" s="1"/>
  <c r="I278" i="49"/>
  <c r="J278" i="49" s="1"/>
  <c r="I1741" i="49"/>
  <c r="J1741" i="49" s="1"/>
  <c r="I1719" i="49"/>
  <c r="J1719" i="49" s="1"/>
  <c r="I1752" i="49"/>
  <c r="J1752" i="49" s="1"/>
  <c r="I1579" i="49"/>
  <c r="J1579" i="49" s="1"/>
  <c r="I1408" i="49"/>
  <c r="J1408" i="49" s="1"/>
  <c r="I1219" i="49"/>
  <c r="J1219" i="49" s="1"/>
  <c r="I1605" i="49"/>
  <c r="J1605" i="49" s="1"/>
  <c r="I1602" i="49"/>
  <c r="J1602" i="49" s="1"/>
  <c r="I1435" i="49"/>
  <c r="J1435" i="49" s="1"/>
  <c r="I1326" i="49"/>
  <c r="J1326" i="49" s="1"/>
  <c r="I1710" i="49"/>
  <c r="J1710" i="49" s="1"/>
  <c r="I1448" i="49"/>
  <c r="J1448" i="49" s="1"/>
  <c r="I1245" i="49"/>
  <c r="J1245" i="49" s="1"/>
  <c r="I1619" i="49"/>
  <c r="J1619" i="49" s="1"/>
  <c r="I1524" i="49"/>
  <c r="J1524" i="49" s="1"/>
  <c r="I1335" i="49"/>
  <c r="J1335" i="49" s="1"/>
  <c r="I1167" i="49"/>
  <c r="J1167" i="49" s="1"/>
  <c r="I1525" i="49"/>
  <c r="J1525" i="49" s="1"/>
  <c r="I1338" i="49"/>
  <c r="J1338" i="49" s="1"/>
  <c r="I1538" i="49"/>
  <c r="J1538" i="49" s="1"/>
  <c r="I1403" i="49"/>
  <c r="J1403" i="49" s="1"/>
  <c r="I1235" i="49"/>
  <c r="J1235" i="49" s="1"/>
  <c r="I1432" i="49"/>
  <c r="J1432" i="49" s="1"/>
  <c r="I1299" i="49"/>
  <c r="J1299" i="49" s="1"/>
  <c r="I1086" i="49"/>
  <c r="J1086" i="49" s="1"/>
  <c r="I1691" i="49"/>
  <c r="J1691" i="49" s="1"/>
  <c r="I1706" i="49"/>
  <c r="J1706" i="49" s="1"/>
  <c r="I1743" i="49"/>
  <c r="J1743" i="49" s="1"/>
  <c r="I1516" i="49"/>
  <c r="J1516" i="49" s="1"/>
  <c r="I1360" i="49"/>
  <c r="J1360" i="49" s="1"/>
  <c r="I1174" i="49"/>
  <c r="J1174" i="49" s="1"/>
  <c r="I1556" i="49"/>
  <c r="J1556" i="49" s="1"/>
  <c r="I1533" i="49"/>
  <c r="J1533" i="49" s="1"/>
  <c r="I1459" i="49"/>
  <c r="J1459" i="49" s="1"/>
  <c r="I1244" i="49"/>
  <c r="J1244" i="49" s="1"/>
  <c r="I1534" i="49"/>
  <c r="J1534" i="49" s="1"/>
  <c r="I1426" i="49"/>
  <c r="J1426" i="49" s="1"/>
  <c r="I1231" i="49"/>
  <c r="J1231" i="49" s="1"/>
  <c r="I1547" i="49"/>
  <c r="J1547" i="49" s="1"/>
  <c r="I1438" i="49"/>
  <c r="J1438" i="49" s="1"/>
  <c r="I1305" i="49"/>
  <c r="J1305" i="49" s="1"/>
  <c r="I1737" i="49"/>
  <c r="J1737" i="49" s="1"/>
  <c r="I1479" i="49"/>
  <c r="J1479" i="49" s="1"/>
  <c r="I1306" i="49"/>
  <c r="J1306" i="49" s="1"/>
  <c r="I1562" i="49"/>
  <c r="J1562" i="49" s="1"/>
  <c r="I1355" i="49"/>
  <c r="J1355" i="49" s="1"/>
  <c r="I1198" i="49"/>
  <c r="J1198" i="49" s="1"/>
  <c r="I1393" i="49"/>
  <c r="J1393" i="49" s="1"/>
  <c r="I1284" i="49"/>
  <c r="J1284" i="49" s="1"/>
  <c r="I1065" i="49"/>
  <c r="J1065" i="49" s="1"/>
  <c r="I1613" i="49"/>
  <c r="J1613" i="49" s="1"/>
  <c r="I1603" i="49"/>
  <c r="J1603" i="49" s="1"/>
  <c r="I1693" i="49"/>
  <c r="J1693" i="49" s="1"/>
  <c r="I1473" i="49"/>
  <c r="J1473" i="49" s="1"/>
  <c r="I1300" i="49"/>
  <c r="J1300" i="49" s="1"/>
  <c r="I1760" i="49"/>
  <c r="J1760" i="49" s="1"/>
  <c r="I1580" i="49"/>
  <c r="J1580" i="49" s="1"/>
  <c r="I1557" i="49"/>
  <c r="J1557" i="49" s="1"/>
  <c r="I1386" i="49"/>
  <c r="J1386" i="49" s="1"/>
  <c r="I1230" i="49"/>
  <c r="J1230" i="49" s="1"/>
  <c r="I1558" i="49"/>
  <c r="J1558" i="49" s="1"/>
  <c r="I1399" i="49"/>
  <c r="J1399" i="49" s="1"/>
  <c r="I1222" i="49"/>
  <c r="J1222" i="49" s="1"/>
  <c r="I1685" i="49"/>
  <c r="J1685" i="49" s="1"/>
  <c r="I1462" i="49"/>
  <c r="J1462" i="49" s="1"/>
  <c r="I1329" i="49"/>
  <c r="J1329" i="49" s="1"/>
  <c r="I1700" i="49"/>
  <c r="J1700" i="49" s="1"/>
  <c r="I1451" i="49"/>
  <c r="J1451" i="49" s="1"/>
  <c r="I1330" i="49"/>
  <c r="J1330" i="49" s="1"/>
  <c r="I1586" i="49"/>
  <c r="J1586" i="49" s="1"/>
  <c r="I1295" i="49"/>
  <c r="J1295" i="49" s="1"/>
  <c r="I1765" i="49"/>
  <c r="J1765" i="49" s="1"/>
  <c r="I1588" i="49"/>
  <c r="J1588" i="49" s="1"/>
  <c r="I1240" i="49"/>
  <c r="J1240" i="49" s="1"/>
  <c r="I1028" i="49"/>
  <c r="J1028" i="49" s="1"/>
  <c r="I1597" i="49"/>
  <c r="J1597" i="49" s="1"/>
  <c r="I1598" i="49"/>
  <c r="J1598" i="49" s="1"/>
  <c r="I1707" i="49"/>
  <c r="J1707" i="49" s="1"/>
  <c r="I1433" i="49"/>
  <c r="J1433" i="49" s="1"/>
  <c r="I1312" i="49"/>
  <c r="J1312" i="49" s="1"/>
  <c r="I1753" i="49"/>
  <c r="J1753" i="49" s="1"/>
  <c r="I1754" i="49"/>
  <c r="J1754" i="49" s="1"/>
  <c r="I1569" i="49"/>
  <c r="J1569" i="49" s="1"/>
  <c r="I1398" i="49"/>
  <c r="J1398" i="49" s="1"/>
  <c r="I1209" i="49"/>
  <c r="J1209" i="49" s="1"/>
  <c r="I1570" i="49"/>
  <c r="J1570" i="49" s="1"/>
  <c r="I1375" i="49"/>
  <c r="J1375" i="49" s="1"/>
  <c r="I1194" i="49"/>
  <c r="J1194" i="49" s="1"/>
  <c r="I1699" i="49"/>
  <c r="J1699" i="49" s="1"/>
  <c r="I1428" i="49"/>
  <c r="J1428" i="49" s="1"/>
  <c r="I1266" i="49"/>
  <c r="J1266" i="49" s="1"/>
  <c r="I1609" i="49"/>
  <c r="J1609" i="49" s="1"/>
  <c r="I1463" i="49"/>
  <c r="J1463" i="49" s="1"/>
  <c r="I1267" i="49"/>
  <c r="J1267" i="49" s="1"/>
  <c r="I1511" i="49"/>
  <c r="J1511" i="49" s="1"/>
  <c r="I1307" i="49"/>
  <c r="J1307" i="49" s="1"/>
  <c r="I1595" i="49"/>
  <c r="J1595" i="49" s="1"/>
  <c r="I1515" i="49"/>
  <c r="J1515" i="49" s="1"/>
  <c r="I1234" i="49"/>
  <c r="J1234" i="49" s="1"/>
  <c r="I1008" i="49"/>
  <c r="J1008" i="49" s="1"/>
  <c r="I817" i="49"/>
  <c r="J817" i="49" s="1"/>
  <c r="I1424" i="49"/>
  <c r="J1424" i="49" s="1"/>
  <c r="I1113" i="49"/>
  <c r="J1113" i="49" s="1"/>
  <c r="I954" i="49"/>
  <c r="J954" i="49" s="1"/>
  <c r="I1563" i="49"/>
  <c r="J1563" i="49" s="1"/>
  <c r="I1215" i="49"/>
  <c r="J1215" i="49" s="1"/>
  <c r="I1050" i="49"/>
  <c r="J1050" i="49" s="1"/>
  <c r="I876" i="49"/>
  <c r="J876" i="49" s="1"/>
  <c r="I1522" i="49"/>
  <c r="J1522" i="49" s="1"/>
  <c r="I1225" i="49"/>
  <c r="J1225" i="49" s="1"/>
  <c r="I1057" i="49"/>
  <c r="J1057" i="49" s="1"/>
  <c r="I1455" i="49"/>
  <c r="J1455" i="49" s="1"/>
  <c r="I1188" i="49"/>
  <c r="J1188" i="49" s="1"/>
  <c r="I1033" i="49"/>
  <c r="J1033" i="49" s="1"/>
  <c r="I1456" i="49"/>
  <c r="J1456" i="49" s="1"/>
  <c r="I1465" i="49"/>
  <c r="J1465" i="49" s="1"/>
  <c r="I1141" i="49"/>
  <c r="J1141" i="49" s="1"/>
  <c r="I950" i="49"/>
  <c r="J950" i="49" s="1"/>
  <c r="I793" i="49"/>
  <c r="J793" i="49" s="1"/>
  <c r="I1127" i="49"/>
  <c r="J1127" i="49" s="1"/>
  <c r="I980" i="49"/>
  <c r="J980" i="49" s="1"/>
  <c r="I1055" i="49"/>
  <c r="J1055" i="49" s="1"/>
  <c r="I1042" i="49"/>
  <c r="J1042" i="49" s="1"/>
  <c r="I782" i="49"/>
  <c r="J782" i="49" s="1"/>
  <c r="I669" i="49"/>
  <c r="J669" i="49" s="1"/>
  <c r="I509" i="49"/>
  <c r="J509" i="49" s="1"/>
  <c r="I1434" i="49"/>
  <c r="J1434" i="49" s="1"/>
  <c r="I1024" i="49"/>
  <c r="J1024" i="49" s="1"/>
  <c r="I761" i="49"/>
  <c r="J761" i="49" s="1"/>
  <c r="I582" i="49"/>
  <c r="J582" i="49" s="1"/>
  <c r="I414" i="49"/>
  <c r="J414" i="49" s="1"/>
  <c r="I1103" i="49"/>
  <c r="J1103" i="49" s="1"/>
  <c r="I825" i="49"/>
  <c r="J825" i="49" s="1"/>
  <c r="I678" i="49"/>
  <c r="J678" i="49" s="1"/>
  <c r="I510" i="49"/>
  <c r="J510" i="49" s="1"/>
  <c r="I1283" i="49"/>
  <c r="J1283" i="49" s="1"/>
  <c r="I951" i="49"/>
  <c r="J951" i="49" s="1"/>
  <c r="I725" i="49"/>
  <c r="J725" i="49" s="1"/>
  <c r="I626" i="49"/>
  <c r="J626" i="49" s="1"/>
  <c r="I444" i="49"/>
  <c r="J444" i="49" s="1"/>
  <c r="I1161" i="49"/>
  <c r="J1161" i="49" s="1"/>
  <c r="I863" i="49"/>
  <c r="J863" i="49" s="1"/>
  <c r="I657" i="49"/>
  <c r="J657" i="49" s="1"/>
  <c r="I498" i="49"/>
  <c r="J498" i="49" s="1"/>
  <c r="I1142" i="49"/>
  <c r="J1142" i="49" s="1"/>
  <c r="I585" i="49"/>
  <c r="J585" i="49" s="1"/>
  <c r="I930" i="49"/>
  <c r="J930" i="49" s="1"/>
  <c r="I257" i="49"/>
  <c r="J257" i="49" s="1"/>
  <c r="I85" i="49"/>
  <c r="J85" i="49" s="1"/>
  <c r="I977" i="49"/>
  <c r="J977" i="49" s="1"/>
  <c r="I600" i="49"/>
  <c r="J600" i="49" s="1"/>
  <c r="I341" i="49"/>
  <c r="J341" i="49" s="1"/>
  <c r="I135" i="49"/>
  <c r="J135" i="49" s="1"/>
  <c r="I1458" i="49"/>
  <c r="J1458" i="49" s="1"/>
  <c r="I622" i="49"/>
  <c r="J622" i="49" s="1"/>
  <c r="I1229" i="49"/>
  <c r="J1229" i="49" s="1"/>
  <c r="I710" i="49"/>
  <c r="J710" i="49" s="1"/>
  <c r="I365" i="49"/>
  <c r="J365" i="49" s="1"/>
  <c r="I147" i="49"/>
  <c r="J147" i="49" s="1"/>
  <c r="I1731" i="49"/>
  <c r="J1731" i="49" s="1"/>
  <c r="I1203" i="49"/>
  <c r="J1203" i="49" s="1"/>
  <c r="I1447" i="49"/>
  <c r="J1447" i="49" s="1"/>
  <c r="I1460" i="49"/>
  <c r="J1460" i="49" s="1"/>
  <c r="I1502" i="49"/>
  <c r="J1502" i="49" s="1"/>
  <c r="I1503" i="49"/>
  <c r="J1503" i="49" s="1"/>
  <c r="I1367" i="49"/>
  <c r="J1367" i="49" s="1"/>
  <c r="I1323" i="49"/>
  <c r="J1323" i="49" s="1"/>
  <c r="I821" i="49"/>
  <c r="J821" i="49" s="1"/>
  <c r="I1397" i="49"/>
  <c r="J1397" i="49" s="1"/>
  <c r="I1069" i="49"/>
  <c r="J1069" i="49" s="1"/>
  <c r="I849" i="49"/>
  <c r="J849" i="49" s="1"/>
  <c r="I1287" i="49"/>
  <c r="J1287" i="49" s="1"/>
  <c r="I1056" i="49"/>
  <c r="J1056" i="49" s="1"/>
  <c r="I855" i="49"/>
  <c r="J855" i="49" s="1"/>
  <c r="I1405" i="49"/>
  <c r="J1405" i="49" s="1"/>
  <c r="I1148" i="49"/>
  <c r="J1148" i="49" s="1"/>
  <c r="I1690" i="49"/>
  <c r="J1690" i="49" s="1"/>
  <c r="I1173" i="49"/>
  <c r="J1173" i="49" s="1"/>
  <c r="I994" i="49"/>
  <c r="J994" i="49" s="1"/>
  <c r="I1359" i="49"/>
  <c r="J1359" i="49" s="1"/>
  <c r="I1227" i="49"/>
  <c r="J1227" i="49" s="1"/>
  <c r="I998" i="49"/>
  <c r="J998" i="49" s="1"/>
  <c r="I807" i="49"/>
  <c r="J807" i="49" s="1"/>
  <c r="I1420" i="49"/>
  <c r="J1420" i="49" s="1"/>
  <c r="I1348" i="49"/>
  <c r="J1348" i="49" s="1"/>
  <c r="I1178" i="49"/>
  <c r="J1178" i="49" s="1"/>
  <c r="I823" i="49"/>
  <c r="J823" i="49" s="1"/>
  <c r="I661" i="49"/>
  <c r="J661" i="49" s="1"/>
  <c r="I523" i="49"/>
  <c r="J523" i="49" s="1"/>
  <c r="I1255" i="49"/>
  <c r="J1255" i="49" s="1"/>
  <c r="I856" i="49"/>
  <c r="J856" i="49" s="1"/>
  <c r="I608" i="49"/>
  <c r="J608" i="49" s="1"/>
  <c r="I560" i="49"/>
  <c r="J560" i="49" s="1"/>
  <c r="I1063" i="49"/>
  <c r="J1063" i="49" s="1"/>
  <c r="I762" i="49"/>
  <c r="J762" i="49" s="1"/>
  <c r="I1599" i="49"/>
  <c r="J1599" i="49" s="1"/>
  <c r="I1721" i="49"/>
  <c r="J1721" i="49" s="1"/>
  <c r="I1346" i="49"/>
  <c r="J1346" i="49" s="1"/>
  <c r="I1303" i="49"/>
  <c r="J1303" i="49" s="1"/>
  <c r="I1365" i="49"/>
  <c r="J1365" i="49" s="1"/>
  <c r="I1402" i="49"/>
  <c r="J1402" i="49" s="1"/>
  <c r="I1268" i="49"/>
  <c r="J1268" i="49" s="1"/>
  <c r="I1144" i="49"/>
  <c r="J1144" i="49" s="1"/>
  <c r="I796" i="49"/>
  <c r="J796" i="49" s="1"/>
  <c r="I1243" i="49"/>
  <c r="J1243" i="49" s="1"/>
  <c r="I1009" i="49"/>
  <c r="J1009" i="49" s="1"/>
  <c r="I802" i="49"/>
  <c r="J802" i="49" s="1"/>
  <c r="I1195" i="49"/>
  <c r="J1195" i="49" s="1"/>
  <c r="I992" i="49"/>
  <c r="J992" i="49" s="1"/>
  <c r="I824" i="49"/>
  <c r="J824" i="49" s="1"/>
  <c r="I1309" i="49"/>
  <c r="J1309" i="49" s="1"/>
  <c r="I1090" i="49"/>
  <c r="J1090" i="49" s="1"/>
  <c r="I1382" i="49"/>
  <c r="J1382" i="49" s="1"/>
  <c r="I1133" i="49"/>
  <c r="J1133" i="49" s="1"/>
  <c r="I946" i="49"/>
  <c r="J946" i="49" s="1"/>
  <c r="I1512" i="49"/>
  <c r="J1512" i="49" s="1"/>
  <c r="I1166" i="49"/>
  <c r="J1166" i="49" s="1"/>
  <c r="I939" i="49"/>
  <c r="J939" i="49" s="1"/>
  <c r="I1587" i="49"/>
  <c r="J1587" i="49" s="1"/>
  <c r="I1298" i="49"/>
  <c r="J1298" i="49" s="1"/>
  <c r="I1170" i="49"/>
  <c r="J1170" i="49" s="1"/>
  <c r="I1078" i="49"/>
  <c r="J1078" i="49" s="1"/>
  <c r="I737" i="49"/>
  <c r="J737" i="49" s="1"/>
  <c r="I624" i="49"/>
  <c r="J624" i="49" s="1"/>
  <c r="I559" i="49"/>
  <c r="J559" i="49" s="1"/>
  <c r="I1094" i="49"/>
  <c r="J1094" i="49" s="1"/>
  <c r="I790" i="49"/>
  <c r="J790" i="49" s="1"/>
  <c r="I591" i="49"/>
  <c r="J591" i="49" s="1"/>
  <c r="I1739" i="49"/>
  <c r="J1739" i="49" s="1"/>
  <c r="I970" i="49"/>
  <c r="J970" i="49" s="1"/>
  <c r="I1718" i="49"/>
  <c r="J1718" i="49" s="1"/>
  <c r="I1591" i="49"/>
  <c r="J1591" i="49" s="1"/>
  <c r="I1544" i="49"/>
  <c r="J1544" i="49" s="1"/>
  <c r="I1275" i="49"/>
  <c r="J1275" i="49" s="1"/>
  <c r="I1257" i="49"/>
  <c r="J1257" i="49" s="1"/>
  <c r="I1293" i="49"/>
  <c r="J1293" i="49" s="1"/>
  <c r="I1294" i="49"/>
  <c r="J1294" i="49" s="1"/>
  <c r="I1214" i="49"/>
  <c r="J1214" i="49" s="1"/>
  <c r="I1071" i="49"/>
  <c r="J1071" i="49" s="1"/>
  <c r="I774" i="49"/>
  <c r="J774" i="49" s="1"/>
  <c r="I1211" i="49"/>
  <c r="J1211" i="49" s="1"/>
  <c r="I1002" i="49"/>
  <c r="J1002" i="49" s="1"/>
  <c r="I787" i="49"/>
  <c r="J787" i="49" s="1"/>
  <c r="I1171" i="49"/>
  <c r="J1171" i="49" s="1"/>
  <c r="I984" i="49"/>
  <c r="J984" i="49" s="1"/>
  <c r="I789" i="49"/>
  <c r="J789" i="49" s="1"/>
  <c r="I1288" i="49"/>
  <c r="J1288" i="49" s="1"/>
  <c r="I1075" i="49"/>
  <c r="J1075" i="49" s="1"/>
  <c r="I1406" i="49"/>
  <c r="J1406" i="49" s="1"/>
  <c r="I1124" i="49"/>
  <c r="J1124" i="49" s="1"/>
  <c r="I898" i="49"/>
  <c r="J898" i="49" s="1"/>
  <c r="I1493" i="49"/>
  <c r="J1493" i="49" s="1"/>
  <c r="I1163" i="49"/>
  <c r="J1163" i="49" s="1"/>
  <c r="I925" i="49"/>
  <c r="J925" i="49" s="1"/>
  <c r="I1421" i="49"/>
  <c r="J1421" i="49" s="1"/>
  <c r="I1143" i="49"/>
  <c r="J1143" i="49" s="1"/>
  <c r="I1146" i="49"/>
  <c r="J1146" i="49" s="1"/>
  <c r="I1060" i="49"/>
  <c r="J1060" i="49" s="1"/>
  <c r="I746" i="49"/>
  <c r="J746" i="49" s="1"/>
  <c r="I613" i="49"/>
  <c r="J613" i="49" s="1"/>
  <c r="I427" i="49"/>
  <c r="J427" i="49" s="1"/>
  <c r="I1079" i="49"/>
  <c r="J1079" i="49" s="1"/>
  <c r="I771" i="49"/>
  <c r="J771" i="49" s="1"/>
  <c r="I450" i="49"/>
  <c r="J450" i="49" s="1"/>
  <c r="I1437" i="49"/>
  <c r="J1437" i="49" s="1"/>
  <c r="I936" i="49"/>
  <c r="J936" i="49" s="1"/>
  <c r="I1704" i="49"/>
  <c r="J1704" i="49" s="1"/>
  <c r="I1497" i="49"/>
  <c r="J1497" i="49" s="1"/>
  <c r="I1568" i="49"/>
  <c r="J1568" i="49" s="1"/>
  <c r="I1256" i="49"/>
  <c r="J1256" i="49" s="1"/>
  <c r="I1210" i="49"/>
  <c r="J1210" i="49" s="1"/>
  <c r="I1317" i="49"/>
  <c r="J1317" i="49" s="1"/>
  <c r="I1318" i="49"/>
  <c r="J1318" i="49" s="1"/>
  <c r="I1169" i="49"/>
  <c r="J1169" i="49" s="1"/>
  <c r="I1047" i="49"/>
  <c r="J1047" i="49" s="1"/>
  <c r="I781" i="49"/>
  <c r="J781" i="49" s="1"/>
  <c r="I1168" i="49"/>
  <c r="J1168" i="49" s="1"/>
  <c r="I982" i="49"/>
  <c r="J982" i="49" s="1"/>
  <c r="I1505" i="49"/>
  <c r="J1505" i="49" s="1"/>
  <c r="I1186" i="49"/>
  <c r="J1186" i="49" s="1"/>
  <c r="I963" i="49"/>
  <c r="J963" i="49" s="1"/>
  <c r="I759" i="49"/>
  <c r="J759" i="49" s="1"/>
  <c r="I1270" i="49"/>
  <c r="J1270" i="49" s="1"/>
  <c r="I1039" i="49"/>
  <c r="J1039" i="49" s="1"/>
  <c r="I1370" i="49"/>
  <c r="J1370" i="49" s="1"/>
  <c r="I1117" i="49"/>
  <c r="J1117" i="49" s="1"/>
  <c r="I1702" i="49"/>
  <c r="J1702" i="49" s="1"/>
  <c r="I1474" i="49"/>
  <c r="J1474" i="49" s="1"/>
  <c r="I1128" i="49"/>
  <c r="J1128" i="49" s="1"/>
  <c r="I912" i="49"/>
  <c r="J912" i="49" s="1"/>
  <c r="I1394" i="49"/>
  <c r="J1394" i="49" s="1"/>
  <c r="I1130" i="49"/>
  <c r="J1130" i="49" s="1"/>
  <c r="I1088" i="49"/>
  <c r="J1088" i="49" s="1"/>
  <c r="I1023" i="49"/>
  <c r="J1023" i="49" s="1"/>
  <c r="I723" i="49"/>
  <c r="J723" i="49" s="1"/>
  <c r="I572" i="49"/>
  <c r="J572" i="49" s="1"/>
  <c r="I434" i="49"/>
  <c r="J434" i="49" s="1"/>
  <c r="I1061" i="49"/>
  <c r="J1061" i="49" s="1"/>
  <c r="I738" i="49"/>
  <c r="J738" i="49" s="1"/>
  <c r="I458" i="49"/>
  <c r="J458" i="49" s="1"/>
  <c r="I1376" i="49"/>
  <c r="J1376" i="49" s="1"/>
  <c r="I887" i="49"/>
  <c r="J887" i="49" s="1"/>
  <c r="I654" i="49"/>
  <c r="J654" i="49" s="1"/>
  <c r="I517" i="49"/>
  <c r="J517" i="49" s="1"/>
  <c r="I1153" i="49"/>
  <c r="J1153" i="49" s="1"/>
  <c r="I841" i="49"/>
  <c r="J841" i="49" s="1"/>
  <c r="I663" i="49"/>
  <c r="J663" i="49" s="1"/>
  <c r="I532" i="49"/>
  <c r="J532" i="49" s="1"/>
  <c r="I1139" i="49"/>
  <c r="J1139" i="49" s="1"/>
  <c r="I756" i="49"/>
  <c r="J756" i="49" s="1"/>
  <c r="I601" i="49"/>
  <c r="J601" i="49" s="1"/>
  <c r="I389" i="49"/>
  <c r="J389" i="49" s="1"/>
  <c r="I659" i="49"/>
  <c r="J659" i="49" s="1"/>
  <c r="I780" i="49"/>
  <c r="J780" i="49" s="1"/>
  <c r="I551" i="49"/>
  <c r="J551" i="49" s="1"/>
  <c r="I186" i="49"/>
  <c r="J186" i="49" s="1"/>
  <c r="I1449" i="49"/>
  <c r="J1449" i="49" s="1"/>
  <c r="I675" i="49"/>
  <c r="J675" i="49" s="1"/>
  <c r="I324" i="49"/>
  <c r="J324" i="49" s="1"/>
  <c r="I82" i="49"/>
  <c r="J82" i="49" s="1"/>
  <c r="I922" i="49"/>
  <c r="J922" i="49" s="1"/>
  <c r="I425" i="49"/>
  <c r="J425" i="49" s="1"/>
  <c r="I736" i="49"/>
  <c r="J736" i="49" s="1"/>
  <c r="I335" i="49"/>
  <c r="J335" i="49" s="1"/>
  <c r="I70" i="49"/>
  <c r="J70" i="49" s="1"/>
  <c r="I845" i="49"/>
  <c r="J845" i="49" s="1"/>
  <c r="I519" i="49"/>
  <c r="J519" i="49" s="1"/>
  <c r="I223" i="49"/>
  <c r="J223" i="49" s="1"/>
  <c r="I1653" i="49"/>
  <c r="J1653" i="49" s="1"/>
  <c r="I785" i="49"/>
  <c r="J785" i="49" s="1"/>
  <c r="I456" i="49"/>
  <c r="J456" i="49" s="1"/>
  <c r="I283" i="49"/>
  <c r="J283" i="49" s="1"/>
  <c r="I77" i="49"/>
  <c r="J77" i="49" s="1"/>
  <c r="I1118" i="49"/>
  <c r="J1118" i="49" s="1"/>
  <c r="I603" i="49"/>
  <c r="J603" i="49" s="1"/>
  <c r="I267" i="49"/>
  <c r="J267" i="49" s="1"/>
  <c r="I47" i="49"/>
  <c r="J47" i="49" s="1"/>
  <c r="I860" i="49"/>
  <c r="J860" i="49" s="1"/>
  <c r="I513" i="49"/>
  <c r="J513" i="49" s="1"/>
  <c r="I202" i="49"/>
  <c r="J202" i="49" s="1"/>
  <c r="I75" i="49"/>
  <c r="J75" i="49" s="1"/>
  <c r="I317" i="49"/>
  <c r="J317" i="49" s="1"/>
  <c r="I146" i="49"/>
  <c r="J146" i="49" s="1"/>
  <c r="I24" i="49"/>
  <c r="J24" i="49" s="1"/>
  <c r="I243" i="49"/>
  <c r="J243" i="49" s="1"/>
  <c r="I294" i="49"/>
  <c r="J294" i="49" s="1"/>
  <c r="I208" i="49"/>
  <c r="J208" i="49" s="1"/>
  <c r="I93" i="49"/>
  <c r="J93" i="49" s="1"/>
  <c r="I683" i="49"/>
  <c r="J683" i="49" s="1"/>
  <c r="I318" i="49"/>
  <c r="J318" i="49" s="1"/>
  <c r="I460" i="49"/>
  <c r="J460" i="49" s="1"/>
  <c r="I1658" i="49"/>
  <c r="J1658" i="49" s="1"/>
  <c r="I1553" i="49"/>
  <c r="J1553" i="49" s="1"/>
  <c r="I1457" i="49"/>
  <c r="J1457" i="49" s="1"/>
  <c r="I1727" i="49"/>
  <c r="J1727" i="49" s="1"/>
  <c r="I1205" i="49"/>
  <c r="J1205" i="49" s="1"/>
  <c r="I1763" i="49"/>
  <c r="J1763" i="49" s="1"/>
  <c r="I1247" i="49"/>
  <c r="J1247" i="49" s="1"/>
  <c r="I1738" i="49"/>
  <c r="J1738" i="49" s="1"/>
  <c r="I1583" i="49"/>
  <c r="J1583" i="49" s="1"/>
  <c r="I1001" i="49"/>
  <c r="J1001" i="49" s="1"/>
  <c r="I1589" i="49"/>
  <c r="J1589" i="49" s="1"/>
  <c r="I1184" i="49"/>
  <c r="J1184" i="49" s="1"/>
  <c r="I961" i="49"/>
  <c r="J961" i="49" s="1"/>
  <c r="I1453" i="49"/>
  <c r="J1453" i="49" s="1"/>
  <c r="I1157" i="49"/>
  <c r="J1157" i="49" s="1"/>
  <c r="I942" i="49"/>
  <c r="J942" i="49" s="1"/>
  <c r="I766" i="49"/>
  <c r="J766" i="49" s="1"/>
  <c r="I1250" i="49"/>
  <c r="J1250" i="49" s="1"/>
  <c r="I1051" i="49"/>
  <c r="J1051" i="49" s="1"/>
  <c r="I1358" i="49"/>
  <c r="J1358" i="49" s="1"/>
  <c r="I1091" i="49"/>
  <c r="J1091" i="49" s="1"/>
  <c r="I1611" i="49"/>
  <c r="J1611" i="49" s="1"/>
  <c r="I1441" i="49"/>
  <c r="J1441" i="49" s="1"/>
  <c r="I1102" i="49"/>
  <c r="J1102" i="49" s="1"/>
  <c r="I901" i="49"/>
  <c r="J901" i="49" s="1"/>
  <c r="I1226" i="49"/>
  <c r="J1226" i="49" s="1"/>
  <c r="I1070" i="49"/>
  <c r="J1070" i="49" s="1"/>
  <c r="I1073" i="49"/>
  <c r="J1073" i="49" s="1"/>
  <c r="I967" i="49"/>
  <c r="J967" i="49" s="1"/>
  <c r="I732" i="49"/>
  <c r="J732" i="49" s="1"/>
  <c r="I449" i="49"/>
  <c r="J449" i="49" s="1"/>
  <c r="I396" i="49"/>
  <c r="J396" i="49" s="1"/>
  <c r="I1043" i="49"/>
  <c r="J1043" i="49" s="1"/>
  <c r="I724" i="49"/>
  <c r="J724" i="49" s="1"/>
  <c r="I466" i="49"/>
  <c r="J466" i="49" s="1"/>
  <c r="I1282" i="49"/>
  <c r="J1282" i="49" s="1"/>
  <c r="I867" i="49"/>
  <c r="J867" i="49" s="1"/>
  <c r="I1692" i="49"/>
  <c r="J1692" i="49" s="1"/>
  <c r="I1372" i="49"/>
  <c r="J1372" i="49" s="1"/>
  <c r="I1594" i="49"/>
  <c r="J1594" i="49" s="1"/>
  <c r="I1618" i="49"/>
  <c r="J1618" i="49" s="1"/>
  <c r="I1535" i="49"/>
  <c r="J1535" i="49" s="1"/>
  <c r="I1764" i="49"/>
  <c r="J1764" i="49" s="1"/>
  <c r="I1550" i="49"/>
  <c r="J1550" i="49" s="1"/>
  <c r="I1413" i="49"/>
  <c r="J1413" i="49" s="1"/>
  <c r="I927" i="49"/>
  <c r="J927" i="49" s="1"/>
  <c r="I1498" i="49"/>
  <c r="J1498" i="49" s="1"/>
  <c r="I1145" i="49"/>
  <c r="J1145" i="49" s="1"/>
  <c r="I920" i="49"/>
  <c r="J920" i="49" s="1"/>
  <c r="I1404" i="49"/>
  <c r="J1404" i="49" s="1"/>
  <c r="I1122" i="49"/>
  <c r="J1122" i="49" s="1"/>
  <c r="I918" i="49"/>
  <c r="J918" i="49" s="1"/>
  <c r="I1564" i="49"/>
  <c r="J1564" i="49" s="1"/>
  <c r="I1197" i="49"/>
  <c r="J1197" i="49" s="1"/>
  <c r="I1012" i="49"/>
  <c r="J1012" i="49" s="1"/>
  <c r="I1271" i="49"/>
  <c r="J1271" i="49" s="1"/>
  <c r="I1058" i="49"/>
  <c r="J1058" i="49" s="1"/>
  <c r="I1492" i="49"/>
  <c r="J1492" i="49" s="1"/>
  <c r="I1392" i="49"/>
  <c r="J1392" i="49" s="1"/>
  <c r="I1080" i="49"/>
  <c r="J1080" i="49" s="1"/>
  <c r="I866" i="49"/>
  <c r="J866" i="49" s="1"/>
  <c r="I1191" i="49"/>
  <c r="J1191" i="49" s="1"/>
  <c r="I1000" i="49"/>
  <c r="J1000" i="49" s="1"/>
  <c r="I1364" i="49"/>
  <c r="J1364" i="49" s="1"/>
  <c r="I932" i="49"/>
  <c r="J932" i="49" s="1"/>
  <c r="I629" i="49"/>
  <c r="J629" i="49" s="1"/>
  <c r="I473" i="49"/>
  <c r="J473" i="49" s="1"/>
  <c r="I1728" i="49"/>
  <c r="J1728" i="49" s="1"/>
  <c r="I968" i="49"/>
  <c r="J968" i="49" s="1"/>
  <c r="I714" i="49"/>
  <c r="J714" i="49" s="1"/>
  <c r="I1181" i="49"/>
  <c r="J1181" i="49" s="1"/>
  <c r="I840" i="49"/>
  <c r="J840" i="49" s="1"/>
  <c r="I1554" i="49"/>
  <c r="J1554" i="49" s="1"/>
  <c r="I1273" i="49"/>
  <c r="J1273" i="49" s="1"/>
  <c r="I1532" i="49"/>
  <c r="J1532" i="49" s="1"/>
  <c r="I1529" i="49"/>
  <c r="J1529" i="49" s="1"/>
  <c r="I1536" i="49"/>
  <c r="J1536" i="49" s="1"/>
  <c r="I1537" i="49"/>
  <c r="J1537" i="49" s="1"/>
  <c r="I1478" i="49"/>
  <c r="J1478" i="49" s="1"/>
  <c r="I1472" i="49"/>
  <c r="J1472" i="49" s="1"/>
  <c r="I892" i="49"/>
  <c r="J892" i="49" s="1"/>
  <c r="I1446" i="49"/>
  <c r="J1446" i="49" s="1"/>
  <c r="I1087" i="49"/>
  <c r="J1087" i="49" s="1"/>
  <c r="I879" i="49"/>
  <c r="J879" i="49" s="1"/>
  <c r="I1340" i="49"/>
  <c r="J1340" i="49" s="1"/>
  <c r="I1089" i="49"/>
  <c r="J1089" i="49" s="1"/>
  <c r="I894" i="49"/>
  <c r="J894" i="49" s="1"/>
  <c r="I1454" i="49"/>
  <c r="J1454" i="49" s="1"/>
  <c r="I1187" i="49"/>
  <c r="J1187" i="49" s="1"/>
  <c r="I985" i="49"/>
  <c r="J985" i="49" s="1"/>
  <c r="I1217" i="49"/>
  <c r="J1217" i="49" s="1"/>
  <c r="I1038" i="49"/>
  <c r="J1038" i="49" s="1"/>
  <c r="I1407" i="49"/>
  <c r="J1407" i="49" s="1"/>
  <c r="I1320" i="49"/>
  <c r="J1320" i="49" s="1"/>
  <c r="I1025" i="49"/>
  <c r="J1025" i="49" s="1"/>
  <c r="I859" i="49"/>
  <c r="J859" i="49" s="1"/>
  <c r="I1140" i="49"/>
  <c r="J1140" i="49" s="1"/>
  <c r="I923" i="49"/>
  <c r="J923" i="49" s="1"/>
  <c r="I1274" i="49"/>
  <c r="J1274" i="49" s="1"/>
  <c r="I865" i="49"/>
  <c r="J865" i="49" s="1"/>
  <c r="I645" i="49"/>
  <c r="J645" i="49" s="1"/>
  <c r="I487" i="49"/>
  <c r="J487" i="49" s="1"/>
  <c r="I1316" i="49"/>
  <c r="J1316" i="49" s="1"/>
  <c r="I934" i="49"/>
  <c r="J934" i="49" s="1"/>
  <c r="I670" i="49"/>
  <c r="J670" i="49" s="1"/>
  <c r="I531" i="49"/>
  <c r="J531" i="49" s="1"/>
  <c r="I1110" i="49"/>
  <c r="J1110" i="49" s="1"/>
  <c r="I773" i="49"/>
  <c r="J773" i="49" s="1"/>
  <c r="I1566" i="49"/>
  <c r="J1566" i="49" s="1"/>
  <c r="I1265" i="49"/>
  <c r="J1265" i="49" s="1"/>
  <c r="I1518" i="49"/>
  <c r="J1518" i="49" s="1"/>
  <c r="I1519" i="49"/>
  <c r="J1519" i="49" s="1"/>
  <c r="I1548" i="49"/>
  <c r="J1548" i="49" s="1"/>
  <c r="I1549" i="49"/>
  <c r="J1549" i="49" s="1"/>
  <c r="I1440" i="49"/>
  <c r="J1440" i="49" s="1"/>
  <c r="I1444" i="49"/>
  <c r="J1444" i="49" s="1"/>
  <c r="I868" i="49"/>
  <c r="J868" i="49" s="1"/>
  <c r="I1417" i="49"/>
  <c r="J1417" i="49" s="1"/>
  <c r="I1072" i="49"/>
  <c r="J1072" i="49" s="1"/>
  <c r="I869" i="49"/>
  <c r="J869" i="49" s="1"/>
  <c r="I1308" i="49"/>
  <c r="J1308" i="49" s="1"/>
  <c r="I1074" i="49"/>
  <c r="J1074" i="49" s="1"/>
  <c r="I870" i="49"/>
  <c r="J870" i="49" s="1"/>
  <c r="I1381" i="49"/>
  <c r="J1381" i="49" s="1"/>
  <c r="I1158" i="49"/>
  <c r="J1158" i="49" s="1"/>
  <c r="I964" i="49"/>
  <c r="J964" i="49" s="1"/>
  <c r="I1199" i="49"/>
  <c r="J1199" i="49" s="1"/>
  <c r="I1013" i="49"/>
  <c r="J1013" i="49" s="1"/>
  <c r="I1371" i="49"/>
  <c r="J1371" i="49" s="1"/>
  <c r="I1281" i="49"/>
  <c r="J1281" i="49" s="1"/>
  <c r="I1017" i="49"/>
  <c r="J1017" i="49" s="1"/>
  <c r="I829" i="49"/>
  <c r="J829" i="49" s="1"/>
  <c r="I1612" i="49"/>
  <c r="J1612" i="49" s="1"/>
  <c r="I915" i="49"/>
  <c r="J915" i="49" s="1"/>
  <c r="I1253" i="49"/>
  <c r="J1253" i="49" s="1"/>
  <c r="I838" i="49"/>
  <c r="J838" i="49" s="1"/>
  <c r="I653" i="49"/>
  <c r="J653" i="49" s="1"/>
  <c r="I516" i="49"/>
  <c r="J516" i="49" s="1"/>
  <c r="I1277" i="49"/>
  <c r="J1277" i="49" s="1"/>
  <c r="I926" i="49"/>
  <c r="J926" i="49" s="1"/>
  <c r="I625" i="49"/>
  <c r="J625" i="49" s="1"/>
  <c r="I538" i="49"/>
  <c r="J538" i="49" s="1"/>
  <c r="I1081" i="49"/>
  <c r="J1081" i="49" s="1"/>
  <c r="I769" i="49"/>
  <c r="J769" i="49" s="1"/>
  <c r="I583" i="49"/>
  <c r="J583" i="49" s="1"/>
  <c r="I1540" i="49"/>
  <c r="J1540" i="49" s="1"/>
  <c r="I1007" i="49"/>
  <c r="J1007" i="49" s="1"/>
  <c r="I707" i="49"/>
  <c r="J707" i="49" s="1"/>
  <c r="I584" i="49"/>
  <c r="J584" i="49" s="1"/>
  <c r="I1576" i="49"/>
  <c r="J1576" i="49" s="1"/>
  <c r="I919" i="49"/>
  <c r="J919" i="49" s="1"/>
  <c r="I641" i="49"/>
  <c r="J641" i="49" s="1"/>
  <c r="I505" i="49"/>
  <c r="J505" i="49" s="1"/>
  <c r="I864" i="49"/>
  <c r="J864" i="49" s="1"/>
  <c r="I410" i="49"/>
  <c r="J410" i="49" s="1"/>
  <c r="I569" i="49"/>
  <c r="J569" i="49" s="1"/>
  <c r="I263" i="49"/>
  <c r="J263" i="49" s="1"/>
  <c r="I72" i="49"/>
  <c r="J72" i="49" s="1"/>
  <c r="I836" i="49"/>
  <c r="J836" i="49" s="1"/>
  <c r="I478" i="49"/>
  <c r="J478" i="49" s="1"/>
  <c r="I229" i="49"/>
  <c r="J229" i="49" s="1"/>
  <c r="I334" i="49"/>
  <c r="J334" i="49" s="1"/>
  <c r="I571" i="49"/>
  <c r="J571" i="49" s="1"/>
  <c r="I943" i="49"/>
  <c r="J943" i="49" s="1"/>
  <c r="I455" i="49"/>
  <c r="J455" i="49" s="1"/>
  <c r="I206" i="49"/>
  <c r="J206" i="49" s="1"/>
  <c r="I1311" i="49"/>
  <c r="J1311" i="49" s="1"/>
  <c r="I623" i="49"/>
  <c r="J623" i="49" s="1"/>
  <c r="I361" i="49"/>
  <c r="J361" i="49" s="1"/>
  <c r="I124" i="49"/>
  <c r="J124" i="49" s="1"/>
  <c r="I1030" i="49"/>
  <c r="J1030" i="49" s="1"/>
  <c r="I640" i="49"/>
  <c r="J640" i="49" s="1"/>
  <c r="I557" i="49"/>
  <c r="J557" i="49" s="1"/>
  <c r="I239" i="49"/>
  <c r="J239" i="49" s="1"/>
  <c r="I1400" i="49"/>
  <c r="J1400" i="49" s="1"/>
  <c r="I811" i="49"/>
  <c r="J811" i="49" s="1"/>
  <c r="I544" i="49"/>
  <c r="J544" i="49" s="1"/>
  <c r="I248" i="49"/>
  <c r="J248" i="49" s="1"/>
  <c r="I997" i="49"/>
  <c r="J997" i="49" s="1"/>
  <c r="I696" i="49"/>
  <c r="J696" i="49" s="1"/>
  <c r="I333" i="49"/>
  <c r="J333" i="49" s="1"/>
  <c r="I151" i="49"/>
  <c r="J151" i="49" s="1"/>
  <c r="I477" i="49"/>
  <c r="J477" i="49" s="1"/>
  <c r="I668" i="49"/>
  <c r="J668" i="49" s="1"/>
  <c r="I499" i="49"/>
  <c r="J499" i="49" s="1"/>
  <c r="I777" i="49"/>
  <c r="J777" i="49" s="1"/>
  <c r="I152" i="49"/>
  <c r="J152" i="49" s="1"/>
  <c r="I853" i="49"/>
  <c r="J853" i="49" s="1"/>
  <c r="I1645" i="49"/>
  <c r="J1645" i="49" s="1"/>
  <c r="I201" i="49"/>
  <c r="J201" i="49" s="1"/>
  <c r="I209" i="49"/>
  <c r="J209" i="49" s="1"/>
  <c r="I92" i="49"/>
  <c r="J92" i="49" s="1"/>
  <c r="I232" i="49"/>
  <c r="J232" i="49" s="1"/>
  <c r="I1716" i="49"/>
  <c r="J1716" i="49" s="1"/>
  <c r="I1259" i="49"/>
  <c r="J1259" i="49" s="1"/>
  <c r="I981" i="49"/>
  <c r="J981" i="49" s="1"/>
  <c r="I931" i="49"/>
  <c r="J931" i="49" s="1"/>
  <c r="I933" i="49"/>
  <c r="J933" i="49" s="1"/>
  <c r="I1032" i="49"/>
  <c r="J1032" i="49" s="1"/>
  <c r="I1571" i="49"/>
  <c r="J1571" i="49" s="1"/>
  <c r="I890" i="49"/>
  <c r="J890" i="49" s="1"/>
  <c r="I1510" i="49"/>
  <c r="J1510" i="49" s="1"/>
  <c r="I457" i="49"/>
  <c r="J457" i="49" s="1"/>
  <c r="I719" i="49"/>
  <c r="J719" i="49" s="1"/>
  <c r="I857" i="49"/>
  <c r="J857" i="49" s="1"/>
  <c r="I467" i="49"/>
  <c r="J467" i="49" s="1"/>
  <c r="I1262" i="49"/>
  <c r="J1262" i="49" s="1"/>
  <c r="I791" i="49"/>
  <c r="J791" i="49" s="1"/>
  <c r="I619" i="49"/>
  <c r="J619" i="49" s="1"/>
  <c r="I356" i="49"/>
  <c r="J356" i="49" s="1"/>
  <c r="I897" i="49"/>
  <c r="J897" i="49" s="1"/>
  <c r="I681" i="49"/>
  <c r="J681" i="49" s="1"/>
  <c r="I366" i="49"/>
  <c r="J366" i="49" s="1"/>
  <c r="I463" i="49"/>
  <c r="J463" i="49" s="1"/>
  <c r="I612" i="49"/>
  <c r="J612" i="49" s="1"/>
  <c r="I204" i="49"/>
  <c r="J204" i="49" s="1"/>
  <c r="I1649" i="49"/>
  <c r="J1649" i="49" s="1"/>
  <c r="I621" i="49"/>
  <c r="J621" i="49" s="1"/>
  <c r="I277" i="49"/>
  <c r="J277" i="49" s="1"/>
  <c r="I435" i="49"/>
  <c r="J435" i="49" s="1"/>
  <c r="I454" i="49"/>
  <c r="J454" i="49" s="1"/>
  <c r="I804" i="49"/>
  <c r="J804" i="49" s="1"/>
  <c r="I325" i="49"/>
  <c r="J325" i="49" s="1"/>
  <c r="I1652" i="49"/>
  <c r="J1652" i="49" s="1"/>
  <c r="I651" i="49"/>
  <c r="J651" i="49" s="1"/>
  <c r="I272" i="49"/>
  <c r="J272" i="49" s="1"/>
  <c r="I26" i="49"/>
  <c r="J26" i="49" s="1"/>
  <c r="I758" i="49"/>
  <c r="J758" i="49" s="1"/>
  <c r="I507" i="49"/>
  <c r="J507" i="49" s="1"/>
  <c r="I231" i="49"/>
  <c r="J231" i="49" s="1"/>
  <c r="I1575" i="49"/>
  <c r="J1575" i="49" s="1"/>
  <c r="I667" i="49"/>
  <c r="J667" i="49" s="1"/>
  <c r="I280" i="49"/>
  <c r="J280" i="49" s="1"/>
  <c r="I1655" i="49"/>
  <c r="J1655" i="49" s="1"/>
  <c r="I730" i="49"/>
  <c r="J730" i="49" s="1"/>
  <c r="I301" i="49"/>
  <c r="J301" i="49" s="1"/>
  <c r="I115" i="49"/>
  <c r="J115" i="49" s="1"/>
  <c r="I1501" i="49"/>
  <c r="J1501" i="49" s="1"/>
  <c r="I13" i="49"/>
  <c r="J13" i="49" s="1"/>
  <c r="I1054" i="49"/>
  <c r="J1054" i="49" s="1"/>
  <c r="I1656" i="49"/>
  <c r="J1656" i="49" s="1"/>
  <c r="I406" i="49"/>
  <c r="J406" i="49" s="1"/>
  <c r="I656" i="49"/>
  <c r="J656" i="49" s="1"/>
  <c r="I400" i="49"/>
  <c r="J400" i="49" s="1"/>
  <c r="I271" i="49"/>
  <c r="J271" i="49" s="1"/>
  <c r="I106" i="49"/>
  <c r="J106" i="49" s="1"/>
  <c r="I642" i="49"/>
  <c r="J642" i="49" s="1"/>
  <c r="I64" i="49"/>
  <c r="J64" i="49" s="1"/>
  <c r="I512" i="49"/>
  <c r="J512" i="49" s="1"/>
  <c r="I159" i="49"/>
  <c r="J159" i="49" s="1"/>
  <c r="I1545" i="49"/>
  <c r="J1545" i="49" s="1"/>
  <c r="I1686" i="49"/>
  <c r="J1686" i="49" s="1"/>
  <c r="I914" i="49"/>
  <c r="J914" i="49" s="1"/>
  <c r="I903" i="49"/>
  <c r="J903" i="49" s="1"/>
  <c r="I904" i="49"/>
  <c r="J904" i="49" s="1"/>
  <c r="I993" i="49"/>
  <c r="J993" i="49" s="1"/>
  <c r="I1383" i="49"/>
  <c r="J1383" i="49" s="1"/>
  <c r="I852" i="49"/>
  <c r="J852" i="49" s="1"/>
  <c r="I1313" i="49"/>
  <c r="J1313" i="49" s="1"/>
  <c r="I480" i="49"/>
  <c r="J480" i="49" s="1"/>
  <c r="I700" i="49"/>
  <c r="J700" i="49" s="1"/>
  <c r="I808" i="49"/>
  <c r="J808" i="49" s="1"/>
  <c r="I474" i="49"/>
  <c r="J474" i="49" s="1"/>
  <c r="I1182" i="49"/>
  <c r="J1182" i="49" s="1"/>
  <c r="I753" i="49"/>
  <c r="J753" i="49" s="1"/>
  <c r="I599" i="49"/>
  <c r="J599" i="49" s="1"/>
  <c r="I1461" i="49"/>
  <c r="J1461" i="49" s="1"/>
  <c r="I883" i="49"/>
  <c r="J883" i="49" s="1"/>
  <c r="I609" i="49"/>
  <c r="J609" i="49" s="1"/>
  <c r="I342" i="49"/>
  <c r="J342" i="49" s="1"/>
  <c r="I526" i="49"/>
  <c r="J526" i="49" s="1"/>
  <c r="I452" i="49"/>
  <c r="J452" i="49" s="1"/>
  <c r="I212" i="49"/>
  <c r="J212" i="49" s="1"/>
  <c r="I285" i="49"/>
  <c r="J285" i="49" s="1"/>
  <c r="I570" i="49"/>
  <c r="J570" i="49" s="1"/>
  <c r="I253" i="49"/>
  <c r="J253" i="49" s="1"/>
  <c r="I1703" i="49"/>
  <c r="J1703" i="49" s="1"/>
  <c r="I468" i="49"/>
  <c r="J468" i="49" s="1"/>
  <c r="I797" i="49"/>
  <c r="J797" i="49" s="1"/>
  <c r="I308" i="49"/>
  <c r="J308" i="49" s="1"/>
  <c r="I1596" i="49"/>
  <c r="J1596" i="49" s="1"/>
  <c r="I602" i="49"/>
  <c r="J602" i="49" s="1"/>
  <c r="I279" i="49"/>
  <c r="J279" i="49" s="1"/>
  <c r="J12" i="49"/>
  <c r="I741" i="49"/>
  <c r="J741" i="49" s="1"/>
  <c r="I520" i="49"/>
  <c r="J520" i="49" s="1"/>
  <c r="I185" i="49"/>
  <c r="J185" i="49" s="1"/>
  <c r="I1385" i="49"/>
  <c r="J1385" i="49" s="1"/>
  <c r="I682" i="49"/>
  <c r="J682" i="49" s="1"/>
  <c r="I200" i="49"/>
  <c r="J200" i="49" s="1"/>
  <c r="I1523" i="49"/>
  <c r="J1523" i="49" s="1"/>
  <c r="I672" i="49"/>
  <c r="J672" i="49" s="1"/>
  <c r="I295" i="49"/>
  <c r="J295" i="49" s="1"/>
  <c r="I98" i="49"/>
  <c r="J98" i="49" s="1"/>
  <c r="I1059" i="49"/>
  <c r="J1059" i="49" s="1"/>
  <c r="I79" i="49"/>
  <c r="J79" i="49" s="1"/>
  <c r="I486" i="49"/>
  <c r="J486" i="49" s="1"/>
  <c r="I813" i="49"/>
  <c r="J813" i="49" s="1"/>
  <c r="I276" i="49"/>
  <c r="J276" i="49" s="1"/>
  <c r="I419" i="49"/>
  <c r="J419" i="49" s="1"/>
  <c r="I322" i="49"/>
  <c r="J322" i="49" s="1"/>
  <c r="I775" i="49"/>
  <c r="J775" i="49" s="1"/>
  <c r="I60" i="49"/>
  <c r="J60" i="49" s="1"/>
  <c r="I461" i="49"/>
  <c r="J461" i="49" s="1"/>
  <c r="I566" i="49"/>
  <c r="J566" i="49" s="1"/>
  <c r="I407" i="49"/>
  <c r="J407" i="49" s="1"/>
  <c r="I472" i="49"/>
  <c r="J472" i="49" s="1"/>
  <c r="I123" i="49"/>
  <c r="J123" i="49" s="1"/>
  <c r="I1425" i="49"/>
  <c r="J1425" i="49" s="1"/>
  <c r="I1439" i="49"/>
  <c r="J1439" i="49" s="1"/>
  <c r="I809" i="49"/>
  <c r="J809" i="49" s="1"/>
  <c r="I842" i="49"/>
  <c r="J842" i="49" s="1"/>
  <c r="I835" i="49"/>
  <c r="J835" i="49" s="1"/>
  <c r="I1565" i="49"/>
  <c r="J1565" i="49" s="1"/>
  <c r="I1343" i="49"/>
  <c r="J1343" i="49" s="1"/>
  <c r="I772" i="49"/>
  <c r="J772" i="49" s="1"/>
  <c r="I1100" i="49"/>
  <c r="J1100" i="49" s="1"/>
  <c r="I545" i="49"/>
  <c r="J545" i="49" s="1"/>
  <c r="I605" i="49"/>
  <c r="J605" i="49" s="1"/>
  <c r="I739" i="49"/>
  <c r="J739" i="49" s="1"/>
  <c r="I481" i="49"/>
  <c r="J481" i="49" s="1"/>
  <c r="I1111" i="49"/>
  <c r="J1111" i="49" s="1"/>
  <c r="I763" i="49"/>
  <c r="J763" i="49" s="1"/>
  <c r="I564" i="49"/>
  <c r="J564" i="49" s="1"/>
  <c r="I1388" i="49"/>
  <c r="J1388" i="49" s="1"/>
  <c r="I830" i="49"/>
  <c r="J830" i="49" s="1"/>
  <c r="I577" i="49"/>
  <c r="J577" i="49" s="1"/>
  <c r="I1336" i="49"/>
  <c r="J1336" i="49" s="1"/>
  <c r="I537" i="49"/>
  <c r="J537" i="49" s="1"/>
  <c r="I464" i="49"/>
  <c r="J464" i="49" s="1"/>
  <c r="I228" i="49"/>
  <c r="J228" i="49" s="1"/>
  <c r="I1185" i="49"/>
  <c r="J1185" i="49" s="1"/>
  <c r="I587" i="49"/>
  <c r="J587" i="49" s="1"/>
  <c r="I220" i="49"/>
  <c r="J220" i="49" s="1"/>
  <c r="I1189" i="49"/>
  <c r="J1189" i="49" s="1"/>
  <c r="I479" i="49"/>
  <c r="J479" i="49" s="1"/>
  <c r="I721" i="49"/>
  <c r="J721" i="49" s="1"/>
  <c r="I304" i="49"/>
  <c r="J304" i="49" s="1"/>
  <c r="I1414" i="49"/>
  <c r="J1414" i="49" s="1"/>
  <c r="I576" i="49"/>
  <c r="J576" i="49" s="1"/>
  <c r="I199" i="49"/>
  <c r="J199" i="49" s="1"/>
  <c r="I1559" i="49"/>
  <c r="J1559" i="49" s="1"/>
  <c r="I722" i="49"/>
  <c r="J722" i="49" s="1"/>
  <c r="I533" i="49"/>
  <c r="J533" i="49" s="1"/>
  <c r="I148" i="49"/>
  <c r="J148" i="49" s="1"/>
  <c r="I1218" i="49"/>
  <c r="J1218" i="49" s="1"/>
  <c r="I594" i="49"/>
  <c r="J594" i="49" s="1"/>
  <c r="I216" i="49"/>
  <c r="J216" i="49" s="1"/>
  <c r="I1151" i="49"/>
  <c r="J1151" i="49" s="1"/>
  <c r="I684" i="49"/>
  <c r="J684" i="49" s="1"/>
  <c r="I269" i="49"/>
  <c r="J269" i="49" s="1"/>
  <c r="I57" i="49"/>
  <c r="J57" i="49" s="1"/>
  <c r="I884" i="49"/>
  <c r="J884" i="49" s="1"/>
  <c r="I51" i="49"/>
  <c r="J51" i="49" s="1"/>
  <c r="I536" i="49"/>
  <c r="J536" i="49" s="1"/>
  <c r="I1641" i="49"/>
  <c r="J1641" i="49" s="1"/>
  <c r="I245" i="49"/>
  <c r="J245" i="49" s="1"/>
  <c r="I218" i="49"/>
  <c r="J218" i="49" s="1"/>
  <c r="I261" i="49"/>
  <c r="J261" i="49" s="1"/>
  <c r="I1003" i="49"/>
  <c r="J1003" i="49" s="1"/>
  <c r="I45" i="49"/>
  <c r="J45" i="49" s="1"/>
  <c r="I511" i="49"/>
  <c r="J511" i="49" s="1"/>
  <c r="I176" i="49"/>
  <c r="J176" i="49" s="1"/>
  <c r="I374" i="49"/>
  <c r="J374" i="49" s="1"/>
  <c r="I237" i="49"/>
  <c r="J237" i="49" s="1"/>
  <c r="I62" i="49"/>
  <c r="J62" i="49" s="1"/>
  <c r="I1351" i="49"/>
  <c r="J1351" i="49" s="1"/>
  <c r="I1390" i="49"/>
  <c r="J1390" i="49" s="1"/>
  <c r="I786" i="49"/>
  <c r="J786" i="49" s="1"/>
  <c r="I822" i="49"/>
  <c r="J822" i="49" s="1"/>
  <c r="I844" i="49"/>
  <c r="J844" i="49" s="1"/>
  <c r="I1507" i="49"/>
  <c r="J1507" i="49" s="1"/>
  <c r="I1577" i="49"/>
  <c r="J1577" i="49" s="1"/>
  <c r="I755" i="49"/>
  <c r="J755" i="49" s="1"/>
  <c r="I1093" i="49"/>
  <c r="J1093" i="49" s="1"/>
  <c r="I552" i="49"/>
  <c r="J552" i="49" s="1"/>
  <c r="I573" i="49"/>
  <c r="J573" i="49" s="1"/>
  <c r="I706" i="49"/>
  <c r="J706" i="49" s="1"/>
  <c r="I503" i="49"/>
  <c r="J503" i="49" s="1"/>
  <c r="I1104" i="49"/>
  <c r="J1104" i="49" s="1"/>
  <c r="I740" i="49"/>
  <c r="J740" i="49" s="1"/>
  <c r="I451" i="49"/>
  <c r="J451" i="49" s="1"/>
  <c r="I1289" i="49"/>
  <c r="J1289" i="49" s="1"/>
  <c r="I794" i="49"/>
  <c r="J794" i="49" s="1"/>
  <c r="I586" i="49"/>
  <c r="J586" i="49" s="1"/>
  <c r="I1010" i="49"/>
  <c r="J1010" i="49" s="1"/>
  <c r="I1175" i="49"/>
  <c r="J1175" i="49" s="1"/>
  <c r="I490" i="49"/>
  <c r="J490" i="49" s="1"/>
  <c r="I236" i="49"/>
  <c r="J236" i="49" s="1"/>
  <c r="I1049" i="49"/>
  <c r="J1049" i="49" s="1"/>
  <c r="I453" i="49"/>
  <c r="J453" i="49" s="1"/>
  <c r="I244" i="49"/>
  <c r="J244" i="49" s="1"/>
  <c r="I1125" i="49"/>
  <c r="J1125" i="49" s="1"/>
  <c r="I542" i="49"/>
  <c r="J542" i="49" s="1"/>
  <c r="I702" i="49"/>
  <c r="J702" i="49" s="1"/>
  <c r="I265" i="49"/>
  <c r="J265" i="49" s="1"/>
  <c r="I1077" i="49"/>
  <c r="J1077" i="49" s="1"/>
  <c r="I590" i="49"/>
  <c r="J590" i="49" s="1"/>
  <c r="I214" i="49"/>
  <c r="J214" i="49" s="1"/>
  <c r="I1328" i="49"/>
  <c r="J1328" i="49" s="1"/>
  <c r="I711" i="49"/>
  <c r="J711" i="49" s="1"/>
  <c r="I417" i="49"/>
  <c r="J417" i="49" s="1"/>
  <c r="I156" i="49"/>
  <c r="J156" i="49" s="1"/>
  <c r="I1160" i="49"/>
  <c r="J1160" i="49" s="1"/>
  <c r="I471" i="49"/>
  <c r="J471" i="49" s="1"/>
  <c r="I224" i="49"/>
  <c r="J224" i="49" s="1"/>
  <c r="I881" i="49"/>
  <c r="J881" i="49" s="1"/>
  <c r="I568" i="49"/>
  <c r="J568" i="49" s="1"/>
  <c r="I255" i="49"/>
  <c r="J255" i="49" s="1"/>
  <c r="I44" i="49"/>
  <c r="J44" i="49" s="1"/>
  <c r="I776" i="49"/>
  <c r="J776" i="49" s="1"/>
  <c r="I262" i="49"/>
  <c r="J262" i="49" s="1"/>
  <c r="I338" i="49"/>
  <c r="J338" i="49" s="1"/>
  <c r="I475" i="49"/>
  <c r="J475" i="49" s="1"/>
  <c r="I150" i="49"/>
  <c r="J150" i="49" s="1"/>
  <c r="I97" i="49"/>
  <c r="J97" i="49" s="1"/>
  <c r="I227" i="49"/>
  <c r="J227" i="49" s="1"/>
  <c r="I818" i="49"/>
  <c r="J818" i="49" s="1"/>
  <c r="I1651" i="49"/>
  <c r="J1651" i="49" s="1"/>
  <c r="I372" i="49"/>
  <c r="J372" i="49" s="1"/>
  <c r="I579" i="49"/>
  <c r="J579" i="49" s="1"/>
  <c r="I300" i="49"/>
  <c r="J300" i="49" s="1"/>
  <c r="I658" i="49"/>
  <c r="J658" i="49" s="1"/>
  <c r="I160" i="49"/>
  <c r="J160" i="49" s="1"/>
  <c r="J1772" i="49"/>
  <c r="I1176" i="49"/>
  <c r="J1176" i="49" s="1"/>
  <c r="I1688" i="49"/>
  <c r="J1688" i="49" s="1"/>
  <c r="I1517" i="49"/>
  <c r="J1517" i="49" s="1"/>
  <c r="I1411" i="49"/>
  <c r="J1411" i="49" s="1"/>
  <c r="I1689" i="49"/>
  <c r="J1689" i="49" s="1"/>
  <c r="I1342" i="49"/>
  <c r="J1342" i="49" s="1"/>
  <c r="I1412" i="49"/>
  <c r="J1412" i="49" s="1"/>
  <c r="I1208" i="49"/>
  <c r="J1208" i="49" s="1"/>
  <c r="I947" i="49"/>
  <c r="J947" i="49" s="1"/>
  <c r="I488" i="49"/>
  <c r="J488" i="49" s="1"/>
  <c r="I630" i="49"/>
  <c r="J630" i="49" s="1"/>
  <c r="I539" i="49"/>
  <c r="J539" i="49" s="1"/>
  <c r="I1064" i="49"/>
  <c r="J1064" i="49" s="1"/>
  <c r="I748" i="49"/>
  <c r="J748" i="49" s="1"/>
  <c r="I482" i="49"/>
  <c r="J482" i="49" s="1"/>
  <c r="I1220" i="49"/>
  <c r="J1220" i="49" s="1"/>
  <c r="I765" i="49"/>
  <c r="J765" i="49" s="1"/>
  <c r="I563" i="49"/>
  <c r="J563" i="49" s="1"/>
  <c r="I938" i="49"/>
  <c r="J938" i="49" s="1"/>
  <c r="I1092" i="49"/>
  <c r="J1092" i="49" s="1"/>
  <c r="I514" i="49"/>
  <c r="J514" i="49" s="1"/>
  <c r="I153" i="49"/>
  <c r="J153" i="49" s="1"/>
  <c r="I1016" i="49"/>
  <c r="J1016" i="49" s="1"/>
  <c r="I465" i="49"/>
  <c r="J465" i="49" s="1"/>
  <c r="I145" i="49"/>
  <c r="J145" i="49" s="1"/>
  <c r="I1018" i="49"/>
  <c r="J1018" i="49" s="1"/>
  <c r="I313" i="49"/>
  <c r="J313" i="49" s="1"/>
  <c r="I650" i="49"/>
  <c r="J650" i="49" s="1"/>
  <c r="I198" i="49"/>
  <c r="J198" i="49" s="1"/>
  <c r="I987" i="49"/>
  <c r="J987" i="49" s="1"/>
  <c r="I470" i="49"/>
  <c r="J470" i="49" s="1"/>
  <c r="I238" i="49"/>
  <c r="J238" i="49" s="1"/>
  <c r="I1213" i="49"/>
  <c r="J1213" i="49" s="1"/>
  <c r="I692" i="49"/>
  <c r="J692" i="49" s="1"/>
  <c r="I383" i="49"/>
  <c r="J383" i="49" s="1"/>
  <c r="I164" i="49"/>
  <c r="J164" i="49" s="1"/>
  <c r="I1034" i="49"/>
  <c r="J1034" i="49" s="1"/>
  <c r="I484" i="49"/>
  <c r="J484" i="49" s="1"/>
  <c r="I240" i="49"/>
  <c r="J240" i="49" s="1"/>
  <c r="I1489" i="49"/>
  <c r="J1489" i="49" s="1"/>
  <c r="I476" i="49"/>
  <c r="J476" i="49" s="1"/>
  <c r="I211" i="49"/>
  <c r="J211" i="49" s="1"/>
  <c r="I1647" i="49"/>
  <c r="J1647" i="49" s="1"/>
  <c r="I716" i="49"/>
  <c r="J716" i="49" s="1"/>
  <c r="I249" i="49"/>
  <c r="J249" i="49" s="1"/>
  <c r="I275" i="49"/>
  <c r="J275" i="49" s="1"/>
  <c r="I126" i="49"/>
  <c r="J126" i="49" s="1"/>
  <c r="I133" i="49"/>
  <c r="J133" i="49" s="1"/>
  <c r="I814" i="49"/>
  <c r="J814" i="49" s="1"/>
  <c r="I136" i="49"/>
  <c r="J136" i="49" s="1"/>
  <c r="I743" i="49"/>
  <c r="J743" i="49" s="1"/>
  <c r="I1134" i="49"/>
  <c r="J1134" i="49" s="1"/>
  <c r="I307" i="49"/>
  <c r="J307" i="49" s="1"/>
  <c r="I221" i="49"/>
  <c r="J221" i="49" s="1"/>
  <c r="I268" i="49"/>
  <c r="J268" i="49" s="1"/>
  <c r="I162" i="49"/>
  <c r="J162" i="49" s="1"/>
  <c r="I729" i="49"/>
  <c r="J729" i="49" s="1"/>
  <c r="I1614" i="49"/>
  <c r="J1614" i="49" s="1"/>
  <c r="I1546" i="49"/>
  <c r="J1546" i="49" s="1"/>
  <c r="I1574" i="49"/>
  <c r="J1574" i="49" s="1"/>
  <c r="I1471" i="49"/>
  <c r="J1471" i="49" s="1"/>
  <c r="I1368" i="49"/>
  <c r="J1368" i="49" s="1"/>
  <c r="I1506" i="49"/>
  <c r="J1506" i="49" s="1"/>
  <c r="I1251" i="49"/>
  <c r="J1251" i="49" s="1"/>
  <c r="I1296" i="49"/>
  <c r="J1296" i="49" s="1"/>
  <c r="I1162" i="49"/>
  <c r="J1162" i="49" s="1"/>
  <c r="I899" i="49"/>
  <c r="J899" i="49" s="1"/>
  <c r="I1373" i="49"/>
  <c r="J1373" i="49" s="1"/>
  <c r="I524" i="49"/>
  <c r="J524" i="49" s="1"/>
  <c r="I638" i="49"/>
  <c r="J638" i="49" s="1"/>
  <c r="I546" i="49"/>
  <c r="J546" i="49" s="1"/>
  <c r="I1046" i="49"/>
  <c r="J1046" i="49" s="1"/>
  <c r="I715" i="49"/>
  <c r="J715" i="49" s="1"/>
  <c r="I496" i="49"/>
  <c r="J496" i="49" s="1"/>
  <c r="I1190" i="49"/>
  <c r="J1190" i="49" s="1"/>
  <c r="I742" i="49"/>
  <c r="J742" i="49" s="1"/>
  <c r="I469" i="49"/>
  <c r="J469" i="49" s="1"/>
  <c r="I834" i="49"/>
  <c r="J834" i="49" s="1"/>
  <c r="I1041" i="49"/>
  <c r="J1041" i="49" s="1"/>
  <c r="I540" i="49"/>
  <c r="J540" i="49" s="1"/>
  <c r="I134" i="49"/>
  <c r="J134" i="49" s="1"/>
  <c r="I921" i="49"/>
  <c r="J921" i="49" s="1"/>
  <c r="I515" i="49"/>
  <c r="J515" i="49" s="1"/>
  <c r="I161" i="49"/>
  <c r="J161" i="49" s="1"/>
  <c r="I979" i="49"/>
  <c r="J979" i="49" s="1"/>
  <c r="I1427" i="49"/>
  <c r="J1427" i="49" s="1"/>
  <c r="I575" i="49"/>
  <c r="J575" i="49" s="1"/>
  <c r="I222" i="49"/>
  <c r="J222" i="49" s="1"/>
  <c r="I945" i="49"/>
  <c r="J945" i="49" s="1"/>
  <c r="I493" i="49"/>
  <c r="J493" i="49" s="1"/>
  <c r="I247" i="49"/>
  <c r="J247" i="49" s="1"/>
  <c r="I1156" i="49"/>
  <c r="J1156" i="49" s="1"/>
  <c r="I652" i="49"/>
  <c r="J652" i="49" s="1"/>
  <c r="I362" i="49"/>
  <c r="J362" i="49" s="1"/>
  <c r="I118" i="49"/>
  <c r="J118" i="49" s="1"/>
  <c r="I995" i="49"/>
  <c r="J995" i="49" s="1"/>
  <c r="I497" i="49"/>
  <c r="J497" i="49" s="1"/>
  <c r="I182" i="49"/>
  <c r="J182" i="49" s="1"/>
  <c r="I1138" i="49"/>
  <c r="J1138" i="49" s="1"/>
  <c r="I500" i="49"/>
  <c r="J500" i="49" s="1"/>
  <c r="I226" i="49"/>
  <c r="J226" i="49" s="1"/>
  <c r="I1659" i="49"/>
  <c r="J1659" i="49" s="1"/>
  <c r="I580" i="49"/>
  <c r="J580" i="49" s="1"/>
  <c r="I728" i="49"/>
  <c r="J728" i="49" s="1"/>
  <c r="I225" i="49"/>
  <c r="J225" i="49" s="1"/>
  <c r="I1097" i="49"/>
  <c r="J1097" i="49" s="1"/>
  <c r="I113" i="49"/>
  <c r="J113" i="49" s="1"/>
  <c r="I485" i="49"/>
  <c r="J485" i="49" s="1"/>
  <c r="I71" i="49"/>
  <c r="J71" i="49" s="1"/>
  <c r="I618" i="49"/>
  <c r="J618" i="49" s="1"/>
  <c r="I241" i="49"/>
  <c r="J241" i="49" s="1"/>
  <c r="I254" i="49"/>
  <c r="J254" i="49" s="1"/>
  <c r="I117" i="49"/>
  <c r="J117" i="49" s="1"/>
  <c r="I256" i="49"/>
  <c r="J256" i="49" s="1"/>
  <c r="I1514" i="49"/>
  <c r="J1514" i="49" s="1"/>
  <c r="I67" i="49"/>
  <c r="J67" i="49" s="1"/>
  <c r="I217" i="49"/>
  <c r="J217" i="49" s="1"/>
  <c r="I1720" i="49"/>
  <c r="J1720" i="49" s="1"/>
  <c r="I1387" i="49"/>
  <c r="J1387" i="49" s="1"/>
  <c r="I1339" i="49"/>
  <c r="J1339" i="49" s="1"/>
  <c r="I1301" i="49"/>
  <c r="J1301" i="49" s="1"/>
  <c r="I1269" i="49"/>
  <c r="J1269" i="49" s="1"/>
  <c r="I1369" i="49"/>
  <c r="J1369" i="49" s="1"/>
  <c r="I1159" i="49"/>
  <c r="J1159" i="49" s="1"/>
  <c r="I1204" i="49"/>
  <c r="J1204" i="49" s="1"/>
  <c r="I1380" i="49"/>
  <c r="J1380" i="49" s="1"/>
  <c r="I805" i="49"/>
  <c r="J805" i="49" s="1"/>
  <c r="I1202" i="49"/>
  <c r="J1202" i="49" s="1"/>
  <c r="I421" i="49"/>
  <c r="J421" i="49" s="1"/>
  <c r="I662" i="49"/>
  <c r="J662" i="49" s="1"/>
  <c r="I553" i="49"/>
  <c r="J553" i="49" s="1"/>
  <c r="I1027" i="49"/>
  <c r="J1027" i="49" s="1"/>
  <c r="I701" i="49"/>
  <c r="J701" i="49" s="1"/>
  <c r="I518" i="49"/>
  <c r="J518" i="49" s="1"/>
  <c r="I1126" i="49"/>
  <c r="J1126" i="49" s="1"/>
  <c r="I705" i="49"/>
  <c r="J705" i="49" s="1"/>
  <c r="I491" i="49"/>
  <c r="J491" i="49" s="1"/>
  <c r="I828" i="49"/>
  <c r="J828" i="49" s="1"/>
  <c r="I1014" i="49"/>
  <c r="J1014" i="49" s="1"/>
  <c r="I433" i="49"/>
  <c r="J433" i="49" s="1"/>
  <c r="I122" i="49"/>
  <c r="J122" i="49" s="1"/>
  <c r="I888" i="49"/>
  <c r="J888" i="49" s="1"/>
  <c r="I528" i="49"/>
  <c r="J528" i="49" s="1"/>
  <c r="I109" i="49"/>
  <c r="J109" i="49" s="1"/>
  <c r="I795" i="49"/>
  <c r="J795" i="49" s="1"/>
  <c r="I1297" i="49"/>
  <c r="J1297" i="49" s="1"/>
  <c r="I589" i="49"/>
  <c r="J589" i="49" s="1"/>
  <c r="I230" i="49"/>
  <c r="J230" i="49" s="1"/>
  <c r="I891" i="49"/>
  <c r="J891" i="49" s="1"/>
  <c r="I530" i="49"/>
  <c r="J530" i="49" s="1"/>
  <c r="I155" i="49"/>
  <c r="J155" i="49" s="1"/>
  <c r="I1114" i="49"/>
  <c r="J1114" i="49" s="1"/>
  <c r="I666" i="49"/>
  <c r="J666" i="49" s="1"/>
  <c r="I336" i="49"/>
  <c r="J336" i="49" s="1"/>
  <c r="I59" i="49"/>
  <c r="J59" i="49" s="1"/>
  <c r="I955" i="49"/>
  <c r="J955" i="49" s="1"/>
  <c r="I521" i="49"/>
  <c r="J521" i="49" s="1"/>
  <c r="I165" i="49"/>
  <c r="J165" i="49" s="1"/>
  <c r="I966" i="49"/>
  <c r="J966" i="49" s="1"/>
  <c r="I408" i="49"/>
  <c r="J408" i="49" s="1"/>
  <c r="I235" i="49"/>
  <c r="J235" i="49" s="1"/>
  <c r="I801" i="49"/>
  <c r="J801" i="49" s="1"/>
  <c r="I535" i="49"/>
  <c r="J535" i="49" s="1"/>
  <c r="I343" i="49"/>
  <c r="J343" i="49" s="1"/>
  <c r="I149" i="49"/>
  <c r="J149" i="49" s="1"/>
  <c r="I337" i="49"/>
  <c r="J337" i="49" s="1"/>
  <c r="I53" i="49"/>
  <c r="J53" i="49" s="1"/>
  <c r="I1272" i="49"/>
  <c r="J1272" i="49" s="1"/>
  <c r="I1646" i="49"/>
  <c r="J1646" i="49" s="1"/>
  <c r="I508" i="49"/>
  <c r="J508" i="49" s="1"/>
  <c r="I20" i="49"/>
  <c r="J20" i="49" s="1"/>
  <c r="I213" i="49"/>
  <c r="J213" i="49" s="1"/>
  <c r="I962" i="49"/>
  <c r="J962" i="49" s="1"/>
  <c r="I812" i="49"/>
  <c r="J812" i="49" s="1"/>
  <c r="I81" i="49"/>
  <c r="J81" i="49" s="1"/>
  <c r="I1604" i="49"/>
  <c r="J1604" i="49" s="1"/>
  <c r="I1291" i="49"/>
  <c r="J1291" i="49" s="1"/>
  <c r="I1331" i="49"/>
  <c r="J1331" i="49" s="1"/>
  <c r="I1325" i="49"/>
  <c r="J1325" i="49" s="1"/>
  <c r="I1248" i="49"/>
  <c r="J1248" i="49" s="1"/>
  <c r="I1341" i="49"/>
  <c r="J1341" i="49" s="1"/>
  <c r="I1137" i="49"/>
  <c r="J1137" i="49" s="1"/>
  <c r="I1180" i="49"/>
  <c r="J1180" i="49" s="1"/>
  <c r="I1345" i="49"/>
  <c r="J1345" i="49" s="1"/>
  <c r="I788" i="49"/>
  <c r="J788" i="49" s="1"/>
  <c r="I1101" i="49"/>
  <c r="J1101" i="49" s="1"/>
  <c r="I428" i="49"/>
  <c r="J428" i="49" s="1"/>
  <c r="I686" i="49"/>
  <c r="J686" i="49" s="1"/>
  <c r="I415" i="49"/>
  <c r="J415" i="49" s="1"/>
  <c r="I971" i="49"/>
  <c r="J971" i="49" s="1"/>
  <c r="I631" i="49"/>
  <c r="J631" i="49" s="1"/>
  <c r="I525" i="49"/>
  <c r="J525" i="49" s="1"/>
  <c r="I1109" i="49"/>
  <c r="J1109" i="49" s="1"/>
  <c r="I691" i="49"/>
  <c r="J691" i="49" s="1"/>
  <c r="I527" i="49"/>
  <c r="J527" i="49" s="1"/>
  <c r="I697" i="49"/>
  <c r="J697" i="49" s="1"/>
  <c r="I975" i="49"/>
  <c r="J975" i="49" s="1"/>
  <c r="I394" i="49"/>
  <c r="J394" i="49" s="1"/>
  <c r="I108" i="49"/>
  <c r="J108" i="49" s="1"/>
  <c r="I792" i="49"/>
  <c r="J792" i="49" s="1"/>
  <c r="I411" i="49"/>
  <c r="J411" i="49" s="1"/>
  <c r="I100" i="49"/>
  <c r="J100" i="49" s="1"/>
  <c r="I720" i="49"/>
  <c r="J720" i="49" s="1"/>
  <c r="I1129" i="49"/>
  <c r="J1129" i="49" s="1"/>
  <c r="I529" i="49"/>
  <c r="J529" i="49" s="1"/>
  <c r="I246" i="49"/>
  <c r="J246" i="49" s="1"/>
  <c r="I851" i="49"/>
  <c r="J851" i="49" s="1"/>
  <c r="I543" i="49"/>
  <c r="J543" i="49" s="1"/>
  <c r="I163" i="49"/>
  <c r="J163" i="49" s="1"/>
  <c r="I991" i="49"/>
  <c r="J991" i="49" s="1"/>
  <c r="I680" i="49"/>
  <c r="J680" i="49" s="1"/>
  <c r="I326" i="49"/>
  <c r="J326" i="49" s="1"/>
  <c r="I66" i="49"/>
  <c r="J66" i="49" s="1"/>
  <c r="I910" i="49"/>
  <c r="J910" i="49" s="1"/>
  <c r="I418" i="49"/>
  <c r="J418" i="49" s="1"/>
  <c r="I125" i="49"/>
  <c r="J125" i="49" s="1"/>
  <c r="I873" i="49"/>
  <c r="J873" i="49" s="1"/>
  <c r="I420" i="49"/>
  <c r="J420" i="49" s="1"/>
  <c r="I250" i="49"/>
  <c r="J250" i="49" s="1"/>
  <c r="I550" i="49"/>
  <c r="J550" i="49" s="1"/>
  <c r="I431" i="49"/>
  <c r="J431" i="49" s="1"/>
  <c r="I175" i="49"/>
  <c r="J175" i="49" s="1"/>
  <c r="I110" i="49"/>
  <c r="J110" i="49" s="1"/>
  <c r="I21" i="49"/>
  <c r="J21" i="49" s="1"/>
  <c r="I46" i="49"/>
  <c r="J46" i="49" s="1"/>
  <c r="I858" i="49"/>
  <c r="J858" i="49" s="1"/>
  <c r="I447" i="49"/>
  <c r="J447" i="49" s="1"/>
  <c r="I558" i="49"/>
  <c r="J558" i="49" s="1"/>
  <c r="I712" i="49"/>
  <c r="J712" i="49" s="1"/>
  <c r="I233" i="49"/>
  <c r="J233" i="49" s="1"/>
  <c r="I820" i="49"/>
  <c r="J820" i="49" s="1"/>
  <c r="I234" i="49"/>
  <c r="J234" i="49" s="1"/>
  <c r="I727" i="49"/>
  <c r="J727" i="49" s="1"/>
  <c r="I1423" i="49"/>
  <c r="J1423" i="49" s="1"/>
  <c r="I1735" i="49"/>
  <c r="J1735" i="49" s="1"/>
  <c r="I1513" i="49"/>
  <c r="J1513" i="49" s="1"/>
  <c r="I1155" i="49"/>
  <c r="J1155" i="49" s="1"/>
  <c r="I1135" i="49"/>
  <c r="J1135" i="49" s="1"/>
  <c r="I1216" i="49"/>
  <c r="J1216" i="49" s="1"/>
  <c r="I1076" i="49"/>
  <c r="J1076" i="49" s="1"/>
  <c r="I1085" i="49"/>
  <c r="J1085" i="49" s="1"/>
  <c r="I1019" i="49"/>
  <c r="J1019" i="49" s="1"/>
  <c r="I713" i="49"/>
  <c r="J713" i="49" s="1"/>
  <c r="I974" i="49"/>
  <c r="J974" i="49" s="1"/>
  <c r="I1260" i="49"/>
  <c r="J1260" i="49" s="1"/>
  <c r="I598" i="49"/>
  <c r="J598" i="49" s="1"/>
  <c r="I1717" i="49"/>
  <c r="J1717" i="49" s="1"/>
  <c r="I937" i="49"/>
  <c r="J937" i="49" s="1"/>
  <c r="I639" i="49"/>
  <c r="J639" i="49" s="1"/>
  <c r="I554" i="49"/>
  <c r="J554" i="49" s="1"/>
  <c r="I1035" i="49"/>
  <c r="J1035" i="49" s="1"/>
  <c r="I633" i="49"/>
  <c r="J633" i="49" s="1"/>
  <c r="I534" i="49"/>
  <c r="J534" i="49" s="1"/>
  <c r="I632" i="49"/>
  <c r="J632" i="49" s="1"/>
  <c r="I749" i="49"/>
  <c r="J749" i="49" s="1"/>
  <c r="I314" i="49"/>
  <c r="J314" i="49" s="1"/>
  <c r="I102" i="49"/>
  <c r="J102" i="49" s="1"/>
  <c r="I735" i="49"/>
  <c r="J735" i="49" s="1"/>
  <c r="I388" i="49"/>
  <c r="J388" i="49" s="1"/>
  <c r="I63" i="49"/>
  <c r="J63" i="49" s="1"/>
  <c r="I635" i="49"/>
  <c r="J635" i="49" s="1"/>
  <c r="I983" i="49"/>
  <c r="J983" i="49" s="1"/>
  <c r="I555" i="49"/>
  <c r="J555" i="49" s="1"/>
  <c r="I132" i="49"/>
  <c r="J132" i="49" s="1"/>
  <c r="I798" i="49"/>
  <c r="J798" i="49" s="1"/>
  <c r="I556" i="49"/>
  <c r="J556" i="49" s="1"/>
  <c r="I128" i="49"/>
  <c r="J128" i="49" s="1"/>
  <c r="I952" i="49"/>
  <c r="J952" i="49" s="1"/>
  <c r="I578" i="49"/>
  <c r="J578" i="49" s="1"/>
  <c r="I266" i="49"/>
  <c r="J266" i="49" s="1"/>
  <c r="I50" i="49"/>
  <c r="J50" i="49" s="1"/>
  <c r="I833" i="49"/>
  <c r="J833" i="49" s="1"/>
  <c r="I384" i="49"/>
  <c r="J384" i="49" s="1"/>
  <c r="I112" i="49"/>
  <c r="J112" i="49" s="1"/>
  <c r="I827" i="49"/>
  <c r="J827" i="49" s="1"/>
  <c r="I432" i="49"/>
  <c r="J432" i="49" s="1"/>
  <c r="I174" i="49"/>
  <c r="J174" i="49" s="1"/>
  <c r="I423" i="49"/>
  <c r="J423" i="49" s="1"/>
  <c r="I203" i="49"/>
  <c r="J203" i="49" s="1"/>
  <c r="I1099" i="49"/>
  <c r="J1099" i="49" s="1"/>
  <c r="I1644" i="49"/>
  <c r="J1644" i="49" s="1"/>
  <c r="I1352" i="49"/>
  <c r="J1352" i="49" s="1"/>
  <c r="I999" i="49"/>
  <c r="J999" i="49" s="1"/>
  <c r="I760" i="49"/>
  <c r="J760" i="49" s="1"/>
  <c r="I73" i="49"/>
  <c r="J73" i="49" s="1"/>
  <c r="I381" i="49"/>
  <c r="J381" i="49" s="1"/>
  <c r="I430" i="49"/>
  <c r="J430" i="49" s="1"/>
  <c r="I196" i="49"/>
  <c r="J196" i="49" s="1"/>
  <c r="I744" i="49"/>
  <c r="J744" i="49" s="1"/>
  <c r="I158" i="49"/>
  <c r="J158" i="49" s="1"/>
  <c r="I604" i="49"/>
  <c r="J604" i="49" s="1"/>
  <c r="I1344" i="49"/>
  <c r="J1344" i="49" s="1"/>
  <c r="I1736" i="49"/>
  <c r="J1736" i="49" s="1"/>
  <c r="I1551" i="49"/>
  <c r="I1106" i="49"/>
  <c r="J1106" i="49" s="1"/>
  <c r="I1115" i="49"/>
  <c r="J1115" i="49" s="1"/>
  <c r="I1172" i="49"/>
  <c r="J1172" i="49" s="1"/>
  <c r="I1040" i="49"/>
  <c r="J1040" i="49" s="1"/>
  <c r="I1062" i="49"/>
  <c r="J1062" i="49" s="1"/>
  <c r="I959" i="49"/>
  <c r="J959" i="49" s="1"/>
  <c r="I637" i="49"/>
  <c r="J637" i="49" s="1"/>
  <c r="I948" i="49"/>
  <c r="J948" i="49" s="1"/>
  <c r="I1152" i="49"/>
  <c r="J1152" i="49" s="1"/>
  <c r="I597" i="49"/>
  <c r="J597" i="49" s="1"/>
  <c r="I1495" i="49"/>
  <c r="J1495" i="49" s="1"/>
  <c r="I908" i="49"/>
  <c r="J908" i="49" s="1"/>
  <c r="I655" i="49"/>
  <c r="J655" i="49" s="1"/>
  <c r="I416" i="49"/>
  <c r="J416" i="49" s="1"/>
  <c r="I1015" i="49"/>
  <c r="J1015" i="49" s="1"/>
  <c r="I649" i="49"/>
  <c r="J649" i="49" s="1"/>
  <c r="I541" i="49"/>
  <c r="J541" i="49" s="1"/>
  <c r="I644" i="49"/>
  <c r="J644" i="49" s="1"/>
  <c r="I731" i="49"/>
  <c r="J731" i="49" s="1"/>
  <c r="I302" i="49"/>
  <c r="J302" i="49" s="1"/>
  <c r="I52" i="49"/>
  <c r="J52" i="49" s="1"/>
  <c r="I698" i="49"/>
  <c r="J698" i="49" s="1"/>
  <c r="I368" i="49"/>
  <c r="J368" i="49" s="1"/>
  <c r="I30" i="49"/>
  <c r="J30" i="49" s="1"/>
  <c r="I664" i="49"/>
  <c r="J664" i="49" s="1"/>
  <c r="I924" i="49"/>
  <c r="J924" i="49" s="1"/>
  <c r="I412" i="49"/>
  <c r="J412" i="49" s="1"/>
  <c r="I76" i="49"/>
  <c r="J76" i="49" s="1"/>
  <c r="I757" i="49"/>
  <c r="J757" i="49" s="1"/>
  <c r="I426" i="49"/>
  <c r="J426" i="49" s="1"/>
  <c r="I111" i="49"/>
  <c r="J111" i="49" s="1"/>
  <c r="I909" i="49"/>
  <c r="J909" i="49" s="1"/>
  <c r="I593" i="49"/>
  <c r="J593" i="49" s="1"/>
  <c r="I273" i="49"/>
  <c r="J273" i="49" s="1"/>
  <c r="I1642" i="49"/>
  <c r="J1642" i="49" s="1"/>
  <c r="I770" i="49"/>
  <c r="J770" i="49" s="1"/>
  <c r="I349" i="49"/>
  <c r="J349" i="49" s="1"/>
  <c r="I95" i="49"/>
  <c r="J95" i="49" s="1"/>
  <c r="I778" i="49"/>
  <c r="J778" i="49" s="1"/>
  <c r="I371" i="49"/>
  <c r="J371" i="49" s="1"/>
  <c r="I138" i="49"/>
  <c r="J138" i="49" s="1"/>
  <c r="I397" i="49"/>
  <c r="J397" i="49" s="1"/>
  <c r="I242" i="49"/>
  <c r="J242" i="49" s="1"/>
  <c r="I219" i="49"/>
  <c r="J219" i="49" s="1"/>
  <c r="I395" i="49"/>
  <c r="J395" i="49" s="1"/>
  <c r="I627" i="49"/>
  <c r="J627" i="49" s="1"/>
  <c r="I549" i="49"/>
  <c r="J549" i="49" s="1"/>
  <c r="I628" i="49"/>
  <c r="J628" i="49" s="1"/>
  <c r="I565" i="49"/>
  <c r="J565" i="49" s="1"/>
  <c r="I264" i="49"/>
  <c r="J264" i="49" s="1"/>
  <c r="I167" i="49"/>
  <c r="J167" i="49" s="1"/>
  <c r="I157" i="49"/>
  <c r="J157" i="49" s="1"/>
  <c r="I643" i="49"/>
  <c r="J643" i="49" s="1"/>
  <c r="I96" i="49"/>
  <c r="J96" i="49" s="1"/>
  <c r="I348" i="49"/>
  <c r="J348" i="49" s="1"/>
  <c r="I1762" i="49"/>
  <c r="J1762" i="49" s="1"/>
  <c r="I1450" i="49"/>
  <c r="J1450" i="49" s="1"/>
  <c r="I1241" i="49"/>
  <c r="J1241" i="49" s="1"/>
  <c r="I1066" i="49"/>
  <c r="J1066" i="49" s="1"/>
  <c r="I1031" i="49"/>
  <c r="J1031" i="49" s="1"/>
  <c r="I1123" i="49"/>
  <c r="J1123" i="49" s="1"/>
  <c r="I986" i="49"/>
  <c r="J986" i="49" s="1"/>
  <c r="I978" i="49"/>
  <c r="J978" i="49" s="1"/>
  <c r="I1304" i="49"/>
  <c r="J1304" i="49" s="1"/>
  <c r="I677" i="49"/>
  <c r="J677" i="49" s="1"/>
  <c r="I839" i="49"/>
  <c r="J839" i="49" s="1"/>
  <c r="I1045" i="49"/>
  <c r="J1045" i="49" s="1"/>
  <c r="I574" i="49"/>
  <c r="J574" i="49" s="1"/>
  <c r="I1443" i="49"/>
  <c r="J1443" i="49" s="1"/>
  <c r="I902" i="49"/>
  <c r="J902" i="49" s="1"/>
  <c r="I671" i="49"/>
  <c r="J671" i="49" s="1"/>
  <c r="I429" i="49"/>
  <c r="J429" i="49" s="1"/>
  <c r="I976" i="49"/>
  <c r="J976" i="49" s="1"/>
  <c r="I665" i="49"/>
  <c r="J665" i="49" s="1"/>
  <c r="I409" i="49"/>
  <c r="J409" i="49" s="1"/>
  <c r="I611" i="49"/>
  <c r="J611" i="49" s="1"/>
  <c r="I634" i="49"/>
  <c r="J634" i="49" s="1"/>
  <c r="I292" i="49"/>
  <c r="J292" i="49" s="1"/>
  <c r="I40" i="49"/>
  <c r="J40" i="49" s="1"/>
  <c r="I648" i="49"/>
  <c r="J648" i="49" s="1"/>
  <c r="I303" i="49"/>
  <c r="J303" i="49" s="1"/>
  <c r="I1650" i="49"/>
  <c r="J1650" i="49" s="1"/>
  <c r="I676" i="49"/>
  <c r="J676" i="49" s="1"/>
  <c r="I889" i="49"/>
  <c r="J889" i="49" s="1"/>
  <c r="I436" i="49"/>
  <c r="J436" i="49" s="1"/>
  <c r="I65" i="49"/>
  <c r="J65" i="49" s="1"/>
  <c r="I695" i="49"/>
  <c r="J695" i="49" s="1"/>
  <c r="I382" i="49"/>
  <c r="J382" i="49" s="1"/>
  <c r="I94" i="49"/>
  <c r="J94" i="49" s="1"/>
  <c r="I846" i="49"/>
  <c r="J846" i="49" s="1"/>
  <c r="I483" i="49"/>
  <c r="J483" i="49" s="1"/>
  <c r="I207" i="49"/>
  <c r="J207" i="49" s="1"/>
  <c r="I1654" i="49"/>
  <c r="J1654" i="49" s="1"/>
  <c r="I726" i="49"/>
  <c r="J726" i="49" s="1"/>
  <c r="I310" i="49"/>
  <c r="J310" i="49" s="1"/>
  <c r="I27" i="49"/>
  <c r="J27" i="49" s="1"/>
  <c r="I764" i="49"/>
  <c r="J764" i="49" s="1"/>
  <c r="I344" i="49"/>
  <c r="J344" i="49" s="1"/>
  <c r="I121" i="49"/>
  <c r="J121" i="49" s="1"/>
  <c r="I367" i="49"/>
  <c r="J367" i="49" s="1"/>
  <c r="I143" i="49"/>
  <c r="J143" i="49" s="1"/>
  <c r="I907" i="49"/>
  <c r="J907" i="49" s="1"/>
  <c r="I210" i="49"/>
  <c r="J210" i="49" s="1"/>
  <c r="I445" i="49"/>
  <c r="J445" i="49" s="1"/>
  <c r="I119" i="49"/>
  <c r="J119" i="49" s="1"/>
  <c r="I446" i="49"/>
  <c r="J446" i="49" s="1"/>
  <c r="I522" i="49"/>
  <c r="J522" i="49" s="1"/>
  <c r="I260" i="49"/>
  <c r="J260" i="49" s="1"/>
  <c r="I1200" i="49"/>
  <c r="J1200" i="49" s="1"/>
  <c r="I120" i="49"/>
  <c r="J120" i="49" s="1"/>
  <c r="I610" i="49"/>
  <c r="J610" i="49" s="1"/>
  <c r="I61" i="49"/>
  <c r="J61" i="49" s="1"/>
  <c r="I197" i="49"/>
  <c r="J197" i="49" s="1"/>
  <c r="I1744" i="49"/>
  <c r="J1744" i="49" s="1"/>
  <c r="I1401" i="49"/>
  <c r="J1401" i="49" s="1"/>
  <c r="I1154" i="49"/>
  <c r="J1154" i="49" s="1"/>
  <c r="I1029" i="49"/>
  <c r="J1029" i="49" s="1"/>
  <c r="I1011" i="49"/>
  <c r="J1011" i="49" s="1"/>
  <c r="I1116" i="49"/>
  <c r="J1116" i="49" s="1"/>
  <c r="I965" i="49"/>
  <c r="J965" i="49" s="1"/>
  <c r="I969" i="49"/>
  <c r="J969" i="49" s="1"/>
  <c r="I1237" i="49"/>
  <c r="J1237" i="49" s="1"/>
  <c r="I685" i="49"/>
  <c r="J685" i="49" s="1"/>
  <c r="I806" i="49"/>
  <c r="J806" i="49" s="1"/>
  <c r="I1026" i="49"/>
  <c r="J1026" i="49" s="1"/>
  <c r="I459" i="49"/>
  <c r="J459" i="49" s="1"/>
  <c r="I1322" i="49"/>
  <c r="J1322" i="49" s="1"/>
  <c r="I880" i="49"/>
  <c r="J880" i="49" s="1"/>
  <c r="I679" i="49"/>
  <c r="J679" i="49" s="1"/>
  <c r="I373" i="49"/>
  <c r="J373" i="49" s="1"/>
  <c r="I911" i="49"/>
  <c r="J911" i="49" s="1"/>
  <c r="I673" i="49"/>
  <c r="J673" i="49" s="1"/>
  <c r="I437" i="49"/>
  <c r="J437" i="49" s="1"/>
  <c r="I448" i="49"/>
  <c r="J448" i="49" s="1"/>
  <c r="I674" i="49"/>
  <c r="J674" i="49" s="1"/>
  <c r="I270" i="49"/>
  <c r="J270" i="49" s="1"/>
  <c r="I19" i="49"/>
  <c r="J19" i="49" s="1"/>
  <c r="I660" i="49"/>
  <c r="J660" i="49" s="1"/>
  <c r="I284" i="49"/>
  <c r="J284" i="49" s="1"/>
  <c r="I754" i="49"/>
  <c r="J754" i="49" s="1"/>
  <c r="I588" i="49"/>
  <c r="J588" i="49" s="1"/>
  <c r="I843" i="49"/>
  <c r="J843" i="49" s="1"/>
  <c r="I387" i="49"/>
  <c r="J387" i="49" s="1"/>
  <c r="I54" i="49"/>
  <c r="J54" i="49" s="1"/>
  <c r="I636" i="49"/>
  <c r="J636" i="49" s="1"/>
  <c r="I309" i="49"/>
  <c r="J309" i="49" s="1"/>
  <c r="I58" i="49"/>
  <c r="J58" i="49" s="1"/>
  <c r="I810" i="49"/>
  <c r="J810" i="49" s="1"/>
  <c r="I494" i="49"/>
  <c r="J494" i="49" s="1"/>
  <c r="I215" i="49"/>
  <c r="J215" i="49" s="1"/>
  <c r="I1022" i="49"/>
  <c r="J1022" i="49" s="1"/>
  <c r="I690" i="49"/>
  <c r="J690" i="49" s="1"/>
  <c r="I299" i="49"/>
  <c r="J299" i="49" s="1"/>
  <c r="I1643" i="49"/>
  <c r="J1643" i="49" s="1"/>
  <c r="I745" i="49"/>
  <c r="J745" i="49" s="1"/>
  <c r="I319" i="49"/>
  <c r="J319" i="49" s="1"/>
  <c r="I107" i="49"/>
  <c r="J107" i="49" s="1"/>
  <c r="I323" i="49"/>
  <c r="J323" i="49" s="1"/>
  <c r="I78" i="49"/>
  <c r="J78" i="49" s="1"/>
  <c r="I274" i="49"/>
  <c r="J274" i="49" s="1"/>
  <c r="I114" i="49"/>
  <c r="J114" i="49" s="1"/>
  <c r="I547" i="49"/>
  <c r="J547" i="49" s="1"/>
  <c r="I1648" i="49"/>
  <c r="J1648" i="49" s="1"/>
  <c r="I548" i="49"/>
  <c r="J548" i="49" s="1"/>
  <c r="I913" i="49"/>
  <c r="J913" i="49" s="1"/>
  <c r="I154" i="49"/>
  <c r="J154" i="49" s="1"/>
  <c r="I819" i="49"/>
  <c r="J819" i="49" s="1"/>
  <c r="I293" i="49"/>
  <c r="J293" i="49" s="1"/>
  <c r="I462" i="49"/>
  <c r="J462" i="49" s="1"/>
  <c r="I25" i="49"/>
  <c r="J25" i="49" s="1"/>
  <c r="I179" i="49"/>
  <c r="J179" i="49" s="1"/>
  <c r="I1657" i="49"/>
  <c r="J1657" i="49" s="1"/>
  <c r="I18" i="79"/>
  <c r="J18" i="79" s="1"/>
  <c r="I212" i="79"/>
  <c r="J212" i="79" s="1"/>
  <c r="I237" i="79"/>
  <c r="J237" i="79" s="1"/>
  <c r="I250" i="79"/>
  <c r="J250" i="79" s="1"/>
  <c r="I228" i="79"/>
  <c r="J228" i="79" s="1"/>
  <c r="I30" i="79"/>
  <c r="J30" i="79" s="1"/>
  <c r="I267" i="79"/>
  <c r="J267" i="79" s="1"/>
  <c r="I98" i="79"/>
  <c r="J98" i="79" s="1"/>
  <c r="I309" i="79"/>
  <c r="J309" i="79" s="1"/>
  <c r="I60" i="79"/>
  <c r="J60" i="79" s="1"/>
  <c r="I283" i="79"/>
  <c r="J283" i="79" s="1"/>
  <c r="I183" i="79"/>
  <c r="J183" i="79" s="1"/>
  <c r="I123" i="79"/>
  <c r="J123" i="79" s="1"/>
  <c r="I255" i="79"/>
  <c r="J255" i="79" s="1"/>
  <c r="I178" i="79"/>
  <c r="J178" i="79" s="1"/>
  <c r="I160" i="79"/>
  <c r="J160" i="79" s="1"/>
  <c r="I140" i="79"/>
  <c r="J140" i="79" s="1"/>
  <c r="I172" i="79"/>
  <c r="J172" i="79" s="1"/>
  <c r="I57" i="79"/>
  <c r="J57" i="79" s="1"/>
  <c r="I310" i="79"/>
  <c r="J310" i="79" s="1"/>
  <c r="I131" i="79"/>
  <c r="J131" i="79" s="1"/>
  <c r="I265" i="79"/>
  <c r="J265" i="79" s="1"/>
  <c r="I222" i="79"/>
  <c r="J222" i="79" s="1"/>
  <c r="I262" i="79"/>
  <c r="J262" i="79" s="1"/>
  <c r="I147" i="79"/>
  <c r="J147" i="79" s="1"/>
  <c r="I315" i="79"/>
  <c r="J315" i="79" s="1"/>
  <c r="I113" i="79"/>
  <c r="J113" i="79" s="1"/>
  <c r="I252" i="79"/>
  <c r="J252" i="79" s="1"/>
  <c r="I68" i="79"/>
  <c r="J68" i="79" s="1"/>
  <c r="I214" i="79"/>
  <c r="J214" i="79" s="1"/>
  <c r="I171" i="79"/>
  <c r="J171" i="79" s="1"/>
  <c r="I80" i="79"/>
  <c r="J80" i="79" s="1"/>
  <c r="I273" i="79"/>
  <c r="J273" i="79" s="1"/>
  <c r="I186" i="79"/>
  <c r="J186" i="79" s="1"/>
  <c r="I47" i="79"/>
  <c r="J47" i="79" s="1"/>
  <c r="I286" i="79"/>
  <c r="J286" i="79" s="1"/>
  <c r="I73" i="79"/>
  <c r="J73" i="79" s="1"/>
  <c r="I163" i="79"/>
  <c r="J163" i="79" s="1"/>
  <c r="I311" i="79"/>
  <c r="J311" i="79" s="1"/>
  <c r="I268" i="79"/>
  <c r="J268" i="79" s="1"/>
  <c r="I71" i="79"/>
  <c r="J71" i="79" s="1"/>
  <c r="I308" i="79"/>
  <c r="J308" i="79" s="1"/>
  <c r="I70" i="79"/>
  <c r="J70" i="79" s="1"/>
  <c r="I199" i="79"/>
  <c r="J199" i="79" s="1"/>
  <c r="I247" i="79"/>
  <c r="J247" i="79" s="1"/>
  <c r="I169" i="79"/>
  <c r="J169" i="79" s="1"/>
  <c r="I69" i="79"/>
  <c r="J69" i="79" s="1"/>
  <c r="I181" i="79"/>
  <c r="J181" i="79" s="1"/>
  <c r="I303" i="79"/>
  <c r="J303" i="79" s="1"/>
  <c r="I90" i="79"/>
  <c r="J90" i="79" s="1"/>
  <c r="I225" i="79"/>
  <c r="J225" i="79" s="1"/>
  <c r="I219" i="79"/>
  <c r="J219" i="79" s="1"/>
  <c r="I67" i="79"/>
  <c r="J67" i="79" s="1"/>
  <c r="I203" i="79"/>
  <c r="J203" i="79" s="1"/>
  <c r="I229" i="79"/>
  <c r="J229" i="79" s="1"/>
  <c r="I251" i="79"/>
  <c r="J251" i="79" s="1"/>
  <c r="I46" i="79"/>
  <c r="J46" i="79" s="1"/>
  <c r="I295" i="79"/>
  <c r="J295" i="79" s="1"/>
  <c r="I65" i="79"/>
  <c r="J65" i="79" s="1"/>
  <c r="I235" i="79"/>
  <c r="J235" i="79" s="1"/>
  <c r="I301" i="79"/>
  <c r="J301" i="79" s="1"/>
  <c r="I21" i="79"/>
  <c r="J21" i="79" s="1"/>
  <c r="I176" i="79"/>
  <c r="J176" i="79" s="1"/>
  <c r="I216" i="79"/>
  <c r="J216" i="79" s="1"/>
  <c r="I313" i="79"/>
  <c r="J313" i="79" s="1"/>
  <c r="I193" i="79"/>
  <c r="J193" i="79" s="1"/>
  <c r="I184" i="79"/>
  <c r="J184" i="79" s="1"/>
  <c r="K184" i="79" s="1"/>
  <c r="I275" i="79"/>
  <c r="J275" i="79" s="1"/>
  <c r="I50" i="79"/>
  <c r="J50" i="79" s="1"/>
  <c r="I284" i="79"/>
  <c r="J284" i="79" s="1"/>
  <c r="I173" i="79"/>
  <c r="J173" i="79" s="1"/>
  <c r="I260" i="79"/>
  <c r="J260" i="79" s="1"/>
  <c r="I49" i="79"/>
  <c r="J49" i="79" s="1"/>
  <c r="I188" i="79"/>
  <c r="J188" i="79" s="1"/>
  <c r="I272" i="79"/>
  <c r="J272" i="79" s="1"/>
  <c r="I48" i="79"/>
  <c r="J48" i="79" s="1"/>
  <c r="I206" i="79"/>
  <c r="J206" i="79" s="1"/>
  <c r="I62" i="79"/>
  <c r="J62" i="79" s="1"/>
  <c r="I32" i="79"/>
  <c r="J32" i="79" s="1"/>
  <c r="I238" i="79"/>
  <c r="J238" i="79" s="1"/>
  <c r="I31" i="79"/>
  <c r="J31" i="79" s="1"/>
  <c r="I276" i="79"/>
  <c r="J276" i="79" s="1"/>
  <c r="I59" i="79"/>
  <c r="J59" i="79" s="1"/>
  <c r="I177" i="79"/>
  <c r="J177" i="79" s="1"/>
  <c r="I210" i="79"/>
  <c r="J210" i="79" s="1"/>
  <c r="I305" i="79"/>
  <c r="J305" i="79" s="1"/>
  <c r="I13" i="79"/>
  <c r="J13" i="79" s="1"/>
  <c r="I164" i="79"/>
  <c r="J164" i="79" s="1"/>
  <c r="K164" i="79" s="1"/>
  <c r="I259" i="79"/>
  <c r="J259" i="79" s="1"/>
  <c r="I34" i="79"/>
  <c r="J34" i="79" s="1"/>
  <c r="I195" i="79"/>
  <c r="J195" i="79" s="1"/>
  <c r="I285" i="79"/>
  <c r="J285" i="79" s="1"/>
  <c r="I33" i="79"/>
  <c r="J33" i="79" s="1"/>
  <c r="I179" i="79"/>
  <c r="J179" i="79" s="1"/>
  <c r="I202" i="79"/>
  <c r="J202" i="79" s="1"/>
  <c r="I223" i="79"/>
  <c r="J223" i="79" s="1"/>
  <c r="I249" i="79"/>
  <c r="J249" i="79" s="1"/>
  <c r="I45" i="79"/>
  <c r="J45" i="79" s="1"/>
  <c r="I148" i="79"/>
  <c r="J148" i="79" s="1"/>
  <c r="I274" i="79"/>
  <c r="J274" i="79" s="1"/>
  <c r="I93" i="79"/>
  <c r="J93" i="79" s="1"/>
  <c r="I154" i="79"/>
  <c r="J154" i="79" s="1"/>
  <c r="I241" i="79"/>
  <c r="J241" i="79" s="1"/>
  <c r="I28" i="79"/>
  <c r="J28" i="79" s="1"/>
  <c r="I153" i="79"/>
  <c r="J153" i="79" s="1"/>
  <c r="I257" i="79"/>
  <c r="J257" i="79" s="1"/>
  <c r="I19" i="79"/>
  <c r="J19" i="79" s="1"/>
  <c r="I151" i="79"/>
  <c r="J151" i="79" s="1"/>
  <c r="I245" i="79"/>
  <c r="J245" i="79" s="1"/>
  <c r="I198" i="79"/>
  <c r="J198" i="79" s="1"/>
  <c r="I174" i="79"/>
  <c r="J174" i="79" s="1"/>
  <c r="I95" i="79"/>
  <c r="J95" i="79" s="1"/>
  <c r="I302" i="79"/>
  <c r="J302" i="79" s="1"/>
  <c r="I64" i="79"/>
  <c r="J64" i="79" s="1"/>
  <c r="I130" i="79"/>
  <c r="J130" i="79" s="1"/>
  <c r="I248" i="79"/>
  <c r="J248" i="79" s="1"/>
  <c r="I17" i="79"/>
  <c r="J17" i="79" s="1"/>
  <c r="I180" i="79"/>
  <c r="J180" i="79" s="1"/>
  <c r="I213" i="79"/>
  <c r="J213" i="79" s="1"/>
  <c r="I236" i="79"/>
  <c r="J236" i="79" s="1"/>
  <c r="I282" i="79"/>
  <c r="J282" i="79" s="1"/>
  <c r="I96" i="79"/>
  <c r="J96" i="79" s="1"/>
  <c r="I187" i="79"/>
  <c r="J187" i="79" s="1"/>
  <c r="I261" i="79"/>
  <c r="J261" i="79" s="1"/>
  <c r="I321" i="79"/>
  <c r="J321" i="79" s="1"/>
  <c r="I143" i="79"/>
  <c r="J143" i="79" s="1"/>
  <c r="I220" i="79"/>
  <c r="J220" i="79" s="1"/>
  <c r="I102" i="79"/>
  <c r="J102" i="79" s="1"/>
  <c r="I141" i="79"/>
  <c r="J141" i="79" s="1"/>
  <c r="I230" i="79"/>
  <c r="J230" i="79" s="1"/>
  <c r="I36" i="79"/>
  <c r="J36" i="79" s="1"/>
  <c r="I162" i="79"/>
  <c r="J162" i="79" s="1"/>
  <c r="I103" i="79"/>
  <c r="J103" i="79" s="1"/>
  <c r="I307" i="79"/>
  <c r="J307" i="79" s="1"/>
  <c r="I44" i="79"/>
  <c r="J44" i="79" s="1"/>
  <c r="I246" i="79"/>
  <c r="J246" i="79" s="1"/>
  <c r="I304" i="79"/>
  <c r="J304" i="79" s="1"/>
  <c r="I205" i="79"/>
  <c r="J205" i="79" s="1"/>
  <c r="I209" i="79"/>
  <c r="J209" i="79" s="1"/>
  <c r="I105" i="79"/>
  <c r="J105" i="79" s="1"/>
  <c r="I234" i="79"/>
  <c r="J234" i="79" s="1"/>
  <c r="I104" i="79"/>
  <c r="J104" i="79" s="1"/>
  <c r="I66" i="79"/>
  <c r="J66" i="79" s="1"/>
  <c r="I189" i="79"/>
  <c r="J189" i="79" s="1"/>
  <c r="I200" i="79"/>
  <c r="J200" i="79" s="1"/>
  <c r="I288" i="79"/>
  <c r="J288" i="79" s="1"/>
  <c r="I121" i="79"/>
  <c r="J121" i="79" s="1"/>
  <c r="I287" i="79"/>
  <c r="J287" i="79" s="1"/>
  <c r="I63" i="79"/>
  <c r="J63" i="79" s="1"/>
  <c r="I314" i="79"/>
  <c r="J314" i="79" s="1"/>
  <c r="I312" i="79"/>
  <c r="J312" i="79" s="1"/>
  <c r="I52" i="79"/>
  <c r="J52" i="79" s="1"/>
  <c r="I266" i="79"/>
  <c r="J266" i="79" s="1"/>
  <c r="I157" i="79"/>
  <c r="J157" i="79" s="1"/>
  <c r="I197" i="79"/>
  <c r="J197" i="79" s="1"/>
  <c r="I175" i="79"/>
  <c r="J175" i="79" s="1"/>
  <c r="I185" i="79"/>
  <c r="J185" i="79" s="1"/>
  <c r="I201" i="79"/>
  <c r="J201" i="79" s="1"/>
  <c r="I211" i="79"/>
  <c r="J211" i="79" s="1"/>
  <c r="I182" i="79"/>
  <c r="J182" i="79" s="1"/>
  <c r="I94" i="79"/>
  <c r="J94" i="79" s="1"/>
  <c r="I215" i="79"/>
  <c r="J215" i="79" s="1"/>
  <c r="I29" i="79"/>
  <c r="J29" i="79" s="1"/>
  <c r="I82" i="79"/>
  <c r="J82" i="79" s="1"/>
  <c r="I61" i="79"/>
  <c r="J61" i="79" s="1"/>
  <c r="I221" i="79"/>
  <c r="J221" i="79" s="1"/>
  <c r="I196" i="79"/>
  <c r="J196" i="79" s="1"/>
  <c r="I204" i="79"/>
  <c r="J204" i="79" s="1"/>
  <c r="I81" i="79"/>
  <c r="J81" i="79" s="1"/>
  <c r="I159" i="79"/>
  <c r="J159" i="79" s="1"/>
  <c r="I42" i="79"/>
  <c r="J42" i="79" s="1"/>
  <c r="I270" i="79"/>
  <c r="J270" i="79" s="1"/>
  <c r="I120" i="79"/>
  <c r="J120" i="79" s="1"/>
  <c r="I161" i="79"/>
  <c r="J161" i="79" s="1"/>
  <c r="I58" i="79"/>
  <c r="J58" i="79" s="1"/>
  <c r="I20" i="79"/>
  <c r="J20" i="79" s="1"/>
  <c r="I149" i="79"/>
  <c r="J149" i="79" s="1"/>
  <c r="I294" i="79"/>
  <c r="J294" i="79" s="1"/>
  <c r="I271" i="79"/>
  <c r="J271" i="79" s="1"/>
  <c r="I244" i="79"/>
  <c r="J244" i="79" s="1"/>
  <c r="I150" i="79"/>
  <c r="J150" i="79" s="1"/>
  <c r="I146" i="79"/>
  <c r="J146" i="79" s="1"/>
  <c r="I122" i="79"/>
  <c r="J122" i="79" s="1"/>
  <c r="I227" i="79"/>
  <c r="J227" i="79" s="1"/>
  <c r="I306" i="79"/>
  <c r="J306" i="79" s="1"/>
  <c r="I43" i="79"/>
  <c r="J43" i="79" s="1"/>
  <c r="I158" i="79"/>
  <c r="J158" i="79" s="1"/>
  <c r="I231" i="79"/>
  <c r="J231" i="79" s="1"/>
  <c r="I192" i="79"/>
  <c r="J192" i="79" s="1"/>
  <c r="I142" i="79"/>
  <c r="J142" i="79" s="1"/>
  <c r="I258" i="79"/>
  <c r="J258" i="79" s="1"/>
  <c r="I41" i="79"/>
  <c r="J41" i="79" s="1"/>
  <c r="I152" i="79"/>
  <c r="J152" i="79" s="1"/>
  <c r="I239" i="79"/>
  <c r="J239" i="79" s="1"/>
  <c r="I269" i="79"/>
  <c r="J269" i="79" s="1"/>
  <c r="I97" i="79"/>
  <c r="J97" i="79" s="1"/>
  <c r="I89" i="79"/>
  <c r="J89" i="79" s="1"/>
  <c r="I226" i="79"/>
  <c r="J226" i="79" s="1"/>
  <c r="I106" i="79"/>
  <c r="J106" i="79" s="1"/>
  <c r="I240" i="79"/>
  <c r="J240" i="79" s="1"/>
  <c r="I132" i="79"/>
  <c r="J132" i="79" s="1"/>
  <c r="I224" i="79"/>
  <c r="J224" i="79" s="1"/>
  <c r="I194" i="79"/>
  <c r="J194" i="79" s="1"/>
  <c r="I170" i="79"/>
  <c r="J170" i="79" s="1"/>
  <c r="I256" i="79"/>
  <c r="J256" i="79" s="1"/>
  <c r="I852" i="83"/>
  <c r="J852" i="83" s="1"/>
  <c r="I64" i="83"/>
  <c r="J64" i="83" s="1"/>
  <c r="I90" i="83"/>
  <c r="J90" i="83" s="1"/>
  <c r="I308" i="83"/>
  <c r="J308" i="83" s="1"/>
  <c r="I30" i="83"/>
  <c r="J30" i="83" s="1"/>
  <c r="I375" i="83"/>
  <c r="J375" i="83" s="1"/>
  <c r="I94" i="83"/>
  <c r="J94" i="83" s="1"/>
  <c r="I179" i="83"/>
  <c r="J179" i="83" s="1"/>
  <c r="I44" i="83"/>
  <c r="J44" i="83" s="1"/>
  <c r="I304" i="83"/>
  <c r="J304" i="83" s="1"/>
  <c r="I73" i="83"/>
  <c r="J73" i="83" s="1"/>
  <c r="I389" i="83"/>
  <c r="J389" i="83" s="1"/>
  <c r="I303" i="83"/>
  <c r="J303" i="83" s="1"/>
  <c r="I130" i="83"/>
  <c r="J130" i="83" s="1"/>
  <c r="I658" i="83"/>
  <c r="J658" i="83" s="1"/>
  <c r="I387" i="83"/>
  <c r="J387" i="83" s="1"/>
  <c r="I1118" i="83"/>
  <c r="J1118" i="83" s="1"/>
  <c r="I958" i="83"/>
  <c r="J958" i="83" s="1"/>
  <c r="I680" i="83"/>
  <c r="J680" i="83" s="1"/>
  <c r="I1036" i="83"/>
  <c r="J1036" i="83" s="1"/>
  <c r="I1043" i="83"/>
  <c r="J1043" i="83" s="1"/>
  <c r="I948" i="83"/>
  <c r="J948" i="83" s="1"/>
  <c r="I197" i="83"/>
  <c r="J197" i="83" s="1"/>
  <c r="I120" i="83"/>
  <c r="J120" i="83" s="1"/>
  <c r="I102" i="83"/>
  <c r="J102" i="83" s="1"/>
  <c r="I357" i="83"/>
  <c r="J357" i="83" s="1"/>
  <c r="I61" i="83"/>
  <c r="J61" i="83" s="1"/>
  <c r="I459" i="83"/>
  <c r="J459" i="83" s="1"/>
  <c r="I89" i="83"/>
  <c r="J89" i="83" s="1"/>
  <c r="I166" i="83"/>
  <c r="J166" i="83" s="1"/>
  <c r="I53" i="83"/>
  <c r="J53" i="83" s="1"/>
  <c r="I335" i="83"/>
  <c r="J335" i="83" s="1"/>
  <c r="I103" i="83"/>
  <c r="J103" i="83" s="1"/>
  <c r="I453" i="83"/>
  <c r="J453" i="83" s="1"/>
  <c r="I320" i="83"/>
  <c r="J320" i="83" s="1"/>
  <c r="I123" i="83"/>
  <c r="J123" i="83" s="1"/>
  <c r="I693" i="83"/>
  <c r="J693" i="83" s="1"/>
  <c r="I370" i="83"/>
  <c r="J370" i="83" s="1"/>
  <c r="I1021" i="83"/>
  <c r="J1021" i="83" s="1"/>
  <c r="I1080" i="83"/>
  <c r="J1080" i="83" s="1"/>
  <c r="I1034" i="83"/>
  <c r="J1034" i="83" s="1"/>
  <c r="I945" i="83"/>
  <c r="J945" i="83" s="1"/>
  <c r="I802" i="83"/>
  <c r="J802" i="83" s="1"/>
  <c r="I667" i="83"/>
  <c r="J667" i="83" s="1"/>
  <c r="I884" i="83"/>
  <c r="J884" i="83" s="1"/>
  <c r="I993" i="83"/>
  <c r="J993" i="83" s="1"/>
  <c r="I899" i="83"/>
  <c r="J899" i="83" s="1"/>
  <c r="I771" i="83"/>
  <c r="J771" i="83" s="1"/>
  <c r="I976" i="83"/>
  <c r="J976" i="83" s="1"/>
  <c r="I936" i="83"/>
  <c r="J936" i="83" s="1"/>
  <c r="I794" i="83"/>
  <c r="J794" i="83" s="1"/>
  <c r="I669" i="83"/>
  <c r="J669" i="83" s="1"/>
  <c r="I1037" i="83"/>
  <c r="J1037" i="83" s="1"/>
  <c r="I928" i="83"/>
  <c r="J928" i="83" s="1"/>
  <c r="I773" i="83"/>
  <c r="J773" i="83" s="1"/>
  <c r="I613" i="83"/>
  <c r="J613" i="83" s="1"/>
  <c r="I924" i="83"/>
  <c r="J924" i="83" s="1"/>
  <c r="I1026" i="83"/>
  <c r="J1026" i="83" s="1"/>
  <c r="I798" i="83"/>
  <c r="J798" i="83" s="1"/>
  <c r="I671" i="83"/>
  <c r="J671" i="83" s="1"/>
  <c r="I1033" i="83"/>
  <c r="J1033" i="83" s="1"/>
  <c r="I723" i="83"/>
  <c r="J723" i="83" s="1"/>
  <c r="I498" i="83"/>
  <c r="J498" i="83" s="1"/>
  <c r="I861" i="83"/>
  <c r="J861" i="83" s="1"/>
  <c r="I601" i="83"/>
  <c r="J601" i="83" s="1"/>
  <c r="I785" i="83"/>
  <c r="J785" i="83" s="1"/>
  <c r="I528" i="83"/>
  <c r="J528" i="83" s="1"/>
  <c r="I394" i="83"/>
  <c r="J394" i="83" s="1"/>
  <c r="I759" i="83"/>
  <c r="J759" i="83" s="1"/>
  <c r="I539" i="83"/>
  <c r="J539" i="83" s="1"/>
  <c r="I778" i="83"/>
  <c r="J778" i="83" s="1"/>
  <c r="I557" i="83"/>
  <c r="J557" i="83" s="1"/>
  <c r="I421" i="83"/>
  <c r="J421" i="83" s="1"/>
  <c r="I663" i="83"/>
  <c r="J663" i="83" s="1"/>
  <c r="I450" i="83"/>
  <c r="J450" i="83" s="1"/>
  <c r="I638" i="83"/>
  <c r="J638" i="83" s="1"/>
  <c r="I488" i="83"/>
  <c r="J488" i="83" s="1"/>
  <c r="I354" i="83"/>
  <c r="J354" i="83" s="1"/>
  <c r="I164" i="83"/>
  <c r="J164" i="83" s="1"/>
  <c r="I688" i="83"/>
  <c r="J688" i="83" s="1"/>
  <c r="I451" i="83"/>
  <c r="J451" i="83" s="1"/>
  <c r="I576" i="83"/>
  <c r="J576" i="83" s="1"/>
  <c r="I423" i="83"/>
  <c r="J423" i="83" s="1"/>
  <c r="I293" i="83"/>
  <c r="J293" i="83" s="1"/>
  <c r="I133" i="83"/>
  <c r="J133" i="83" s="1"/>
  <c r="I600" i="83"/>
  <c r="J600" i="83" s="1"/>
  <c r="I418" i="83"/>
  <c r="J418" i="83" s="1"/>
  <c r="I337" i="83"/>
  <c r="J337" i="83" s="1"/>
  <c r="I117" i="83"/>
  <c r="J117" i="83" s="1"/>
  <c r="I188" i="83"/>
  <c r="J188" i="83" s="1"/>
  <c r="I997" i="83"/>
  <c r="J997" i="83" s="1"/>
  <c r="I339" i="83"/>
  <c r="J339" i="83" s="1"/>
  <c r="I268" i="83"/>
  <c r="J268" i="83" s="1"/>
  <c r="I135" i="83"/>
  <c r="J135" i="83" s="1"/>
  <c r="I367" i="83"/>
  <c r="J367" i="83" s="1"/>
  <c r="I72" i="83"/>
  <c r="J72" i="83" s="1"/>
  <c r="I820" i="83"/>
  <c r="J820" i="83" s="1"/>
  <c r="I173" i="83"/>
  <c r="J173" i="83" s="1"/>
  <c r="I302" i="83"/>
  <c r="J302" i="83" s="1"/>
  <c r="I93" i="83"/>
  <c r="J93" i="83" s="1"/>
  <c r="I353" i="83"/>
  <c r="J353" i="83" s="1"/>
  <c r="I131" i="83"/>
  <c r="J131" i="83" s="1"/>
  <c r="I16" i="83"/>
  <c r="J16" i="83" s="1"/>
  <c r="I510" i="83"/>
  <c r="J510" i="83" s="1"/>
  <c r="I189" i="83"/>
  <c r="J189" i="83" s="1"/>
  <c r="I19" i="83"/>
  <c r="J19" i="83" s="1"/>
  <c r="I544" i="83"/>
  <c r="J544" i="83" s="1"/>
  <c r="I1027" i="83"/>
  <c r="J1027" i="83" s="1"/>
  <c r="I1086" i="83"/>
  <c r="J1086" i="83" s="1"/>
  <c r="I974" i="83"/>
  <c r="J974" i="83" s="1"/>
  <c r="I950" i="83"/>
  <c r="J950" i="83" s="1"/>
  <c r="I796" i="83"/>
  <c r="J796" i="83" s="1"/>
  <c r="I673" i="83"/>
  <c r="J673" i="83" s="1"/>
  <c r="I876" i="83"/>
  <c r="J876" i="83" s="1"/>
  <c r="I999" i="83"/>
  <c r="J999" i="83" s="1"/>
  <c r="I886" i="83"/>
  <c r="J886" i="83" s="1"/>
  <c r="I755" i="83"/>
  <c r="J755" i="83" s="1"/>
  <c r="I982" i="83"/>
  <c r="J982" i="83" s="1"/>
  <c r="I927" i="83"/>
  <c r="J927" i="83" s="1"/>
  <c r="I788" i="83"/>
  <c r="J788" i="83" s="1"/>
  <c r="I1130" i="83"/>
  <c r="J1130" i="83" s="1"/>
  <c r="I977" i="83"/>
  <c r="J977" i="83" s="1"/>
  <c r="I909" i="83"/>
  <c r="J909" i="83" s="1"/>
  <c r="I750" i="83"/>
  <c r="J750" i="83" s="1"/>
  <c r="I602" i="83"/>
  <c r="J602" i="83" s="1"/>
  <c r="I1055" i="83"/>
  <c r="J1055" i="83" s="1"/>
  <c r="I969" i="83"/>
  <c r="J969" i="83" s="1"/>
  <c r="I792" i="83"/>
  <c r="J792" i="83" s="1"/>
  <c r="I647" i="83"/>
  <c r="J647" i="83" s="1"/>
  <c r="I949" i="83"/>
  <c r="J949" i="83" s="1"/>
  <c r="I699" i="83"/>
  <c r="J699" i="83" s="1"/>
  <c r="I475" i="83"/>
  <c r="J475" i="83" s="1"/>
  <c r="I854" i="83"/>
  <c r="J854" i="83" s="1"/>
  <c r="I522" i="83"/>
  <c r="J522" i="83" s="1"/>
  <c r="I746" i="83"/>
  <c r="J746" i="83" s="1"/>
  <c r="I505" i="83"/>
  <c r="J505" i="83" s="1"/>
  <c r="I400" i="83"/>
  <c r="J400" i="83" s="1"/>
  <c r="I727" i="83"/>
  <c r="J727" i="83" s="1"/>
  <c r="I494" i="83"/>
  <c r="J494" i="83" s="1"/>
  <c r="I764" i="83"/>
  <c r="J764" i="83" s="1"/>
  <c r="I563" i="83"/>
  <c r="J563" i="83" s="1"/>
  <c r="I427" i="83"/>
  <c r="J427" i="83" s="1"/>
  <c r="I631" i="83"/>
  <c r="J631" i="83" s="1"/>
  <c r="I455" i="83"/>
  <c r="J455" i="83" s="1"/>
  <c r="I598" i="83"/>
  <c r="J598" i="83" s="1"/>
  <c r="I478" i="83"/>
  <c r="J478" i="83" s="1"/>
  <c r="I360" i="83"/>
  <c r="J360" i="83" s="1"/>
  <c r="I879" i="83"/>
  <c r="J879" i="83" s="1"/>
  <c r="I664" i="83"/>
  <c r="J664" i="83" s="1"/>
  <c r="I456" i="83"/>
  <c r="J456" i="83" s="1"/>
  <c r="I559" i="83"/>
  <c r="J559" i="83" s="1"/>
  <c r="I368" i="83"/>
  <c r="J368" i="83" s="1"/>
  <c r="I266" i="83"/>
  <c r="J266" i="83" s="1"/>
  <c r="I104" i="83"/>
  <c r="J104" i="83" s="1"/>
  <c r="I588" i="83"/>
  <c r="J588" i="83" s="1"/>
  <c r="I424" i="83"/>
  <c r="J424" i="83" s="1"/>
  <c r="I316" i="83"/>
  <c r="J316" i="83" s="1"/>
  <c r="I128" i="83"/>
  <c r="J128" i="83" s="1"/>
  <c r="I203" i="83"/>
  <c r="J203" i="83" s="1"/>
  <c r="I728" i="83"/>
  <c r="J728" i="83" s="1"/>
  <c r="I422" i="83"/>
  <c r="J422" i="83" s="1"/>
  <c r="I650" i="83"/>
  <c r="J650" i="83" s="1"/>
  <c r="I712" i="83"/>
  <c r="J712" i="83" s="1"/>
  <c r="I91" i="83"/>
  <c r="J91" i="83" s="1"/>
  <c r="I317" i="83"/>
  <c r="J317" i="83" s="1"/>
  <c r="I845" i="83"/>
  <c r="J845" i="83" s="1"/>
  <c r="I1047" i="83"/>
  <c r="J1047" i="83" s="1"/>
  <c r="I795" i="83"/>
  <c r="J795" i="83" s="1"/>
  <c r="I1136" i="83"/>
  <c r="J1136" i="83" s="1"/>
  <c r="I799" i="83"/>
  <c r="J799" i="83" s="1"/>
  <c r="I711" i="83"/>
  <c r="J711" i="83" s="1"/>
  <c r="I432" i="83"/>
  <c r="J432" i="83" s="1"/>
  <c r="I21" i="83"/>
  <c r="J21" i="83" s="1"/>
  <c r="I13" i="83"/>
  <c r="J13" i="83" s="1"/>
  <c r="I419" i="83"/>
  <c r="J419" i="83" s="1"/>
  <c r="I121" i="83"/>
  <c r="J121" i="83" s="1"/>
  <c r="I497" i="83"/>
  <c r="J497" i="83" s="1"/>
  <c r="I95" i="83"/>
  <c r="J95" i="83" s="1"/>
  <c r="I225" i="83"/>
  <c r="J225" i="83" s="1"/>
  <c r="I207" i="83"/>
  <c r="J207" i="83" s="1"/>
  <c r="I313" i="83"/>
  <c r="J313" i="83" s="1"/>
  <c r="I88" i="83"/>
  <c r="J88" i="83" s="1"/>
  <c r="I399" i="83"/>
  <c r="J399" i="83" s="1"/>
  <c r="I124" i="83"/>
  <c r="J124" i="83" s="1"/>
  <c r="I47" i="83"/>
  <c r="J47" i="83" s="1"/>
  <c r="I555" i="83"/>
  <c r="J555" i="83" s="1"/>
  <c r="I183" i="83"/>
  <c r="J183" i="83" s="1"/>
  <c r="I46" i="83"/>
  <c r="J46" i="83" s="1"/>
  <c r="I589" i="83"/>
  <c r="J589" i="83" s="1"/>
  <c r="I970" i="83"/>
  <c r="J970" i="83" s="1"/>
  <c r="I968" i="83"/>
  <c r="J968" i="83" s="1"/>
  <c r="I980" i="83"/>
  <c r="J980" i="83" s="1"/>
  <c r="I925" i="83"/>
  <c r="J925" i="83" s="1"/>
  <c r="I790" i="83"/>
  <c r="J790" i="83" s="1"/>
  <c r="I1143" i="83"/>
  <c r="J1143" i="83" s="1"/>
  <c r="I870" i="83"/>
  <c r="J870" i="83" s="1"/>
  <c r="I1005" i="83"/>
  <c r="J1005" i="83" s="1"/>
  <c r="I818" i="83"/>
  <c r="J818" i="83" s="1"/>
  <c r="I1144" i="83"/>
  <c r="J1144" i="83" s="1"/>
  <c r="I988" i="83"/>
  <c r="J988" i="83" s="1"/>
  <c r="I908" i="83"/>
  <c r="J908" i="83" s="1"/>
  <c r="I782" i="83"/>
  <c r="J782" i="83" s="1"/>
  <c r="I1077" i="83"/>
  <c r="J1077" i="83" s="1"/>
  <c r="I983" i="83"/>
  <c r="J983" i="83" s="1"/>
  <c r="I915" i="83"/>
  <c r="J915" i="83" s="1"/>
  <c r="I744" i="83"/>
  <c r="J744" i="83" s="1"/>
  <c r="I607" i="83"/>
  <c r="J607" i="83" s="1"/>
  <c r="I1044" i="83"/>
  <c r="J1044" i="83" s="1"/>
  <c r="I956" i="83"/>
  <c r="J956" i="83" s="1"/>
  <c r="I784" i="83"/>
  <c r="J784" i="83" s="1"/>
  <c r="I645" i="83"/>
  <c r="J645" i="83" s="1"/>
  <c r="I931" i="83"/>
  <c r="J931" i="83" s="1"/>
  <c r="I684" i="83"/>
  <c r="J684" i="83" s="1"/>
  <c r="I480" i="83"/>
  <c r="J480" i="83" s="1"/>
  <c r="I832" i="83"/>
  <c r="J832" i="83" s="1"/>
  <c r="I504" i="83"/>
  <c r="J504" i="83" s="1"/>
  <c r="I694" i="83"/>
  <c r="J694" i="83" s="1"/>
  <c r="I511" i="83"/>
  <c r="J511" i="83" s="1"/>
  <c r="I352" i="83"/>
  <c r="J352" i="83" s="1"/>
  <c r="I714" i="83"/>
  <c r="J714" i="83" s="1"/>
  <c r="I500" i="83"/>
  <c r="J500" i="83" s="1"/>
  <c r="I735" i="83"/>
  <c r="J735" i="83" s="1"/>
  <c r="I546" i="83"/>
  <c r="J546" i="83" s="1"/>
  <c r="I880" i="83"/>
  <c r="J880" i="83" s="1"/>
  <c r="I621" i="83"/>
  <c r="J621" i="83" s="1"/>
  <c r="I406" i="83"/>
  <c r="J406" i="83" s="1"/>
  <c r="I586" i="83"/>
  <c r="J586" i="83" s="1"/>
  <c r="I462" i="83"/>
  <c r="J462" i="83" s="1"/>
  <c r="I330" i="83"/>
  <c r="J330" i="83" s="1"/>
  <c r="I872" i="83"/>
  <c r="J872" i="83" s="1"/>
  <c r="I632" i="83"/>
  <c r="J632" i="83" s="1"/>
  <c r="I407" i="83"/>
  <c r="J407" i="83" s="1"/>
  <c r="I536" i="83"/>
  <c r="J536" i="83" s="1"/>
  <c r="I379" i="83"/>
  <c r="J379" i="83" s="1"/>
  <c r="I259" i="83"/>
  <c r="J259" i="83" s="1"/>
  <c r="I888" i="83"/>
  <c r="J888" i="83" s="1"/>
  <c r="I594" i="83"/>
  <c r="J594" i="83" s="1"/>
  <c r="I369" i="83"/>
  <c r="J369" i="83" s="1"/>
  <c r="I267" i="83"/>
  <c r="J267" i="83" s="1"/>
  <c r="I134" i="83"/>
  <c r="J134" i="83" s="1"/>
  <c r="I210" i="83"/>
  <c r="J210" i="83" s="1"/>
  <c r="I433" i="83"/>
  <c r="J433" i="83" s="1"/>
  <c r="I200" i="83"/>
  <c r="J200" i="83" s="1"/>
  <c r="I605" i="83"/>
  <c r="J605" i="83" s="1"/>
  <c r="I167" i="83"/>
  <c r="J167" i="83" s="1"/>
  <c r="I75" i="83"/>
  <c r="J75" i="83" s="1"/>
  <c r="I152" i="83"/>
  <c r="J152" i="83" s="1"/>
  <c r="I115" i="83"/>
  <c r="J115" i="83" s="1"/>
  <c r="I516" i="83"/>
  <c r="J516" i="83" s="1"/>
  <c r="I106" i="83"/>
  <c r="J106" i="83" s="1"/>
  <c r="I261" i="83"/>
  <c r="J261" i="83" s="1"/>
  <c r="I241" i="83"/>
  <c r="J241" i="83" s="1"/>
  <c r="I323" i="83"/>
  <c r="J323" i="83" s="1"/>
  <c r="I381" i="83"/>
  <c r="J381" i="83" s="1"/>
  <c r="I184" i="83"/>
  <c r="J184" i="83" s="1"/>
  <c r="I52" i="83"/>
  <c r="J52" i="83" s="1"/>
  <c r="I597" i="83"/>
  <c r="J597" i="83" s="1"/>
  <c r="I177" i="83"/>
  <c r="J177" i="83" s="1"/>
  <c r="I51" i="83"/>
  <c r="J51" i="83" s="1"/>
  <c r="I1150" i="83"/>
  <c r="J1150" i="83" s="1"/>
  <c r="I957" i="83"/>
  <c r="J957" i="83" s="1"/>
  <c r="I890" i="83"/>
  <c r="J890" i="83" s="1"/>
  <c r="I986" i="83"/>
  <c r="J986" i="83" s="1"/>
  <c r="I906" i="83"/>
  <c r="J906" i="83" s="1"/>
  <c r="I770" i="83"/>
  <c r="J770" i="83" s="1"/>
  <c r="I1128" i="83"/>
  <c r="J1128" i="83" s="1"/>
  <c r="I864" i="83"/>
  <c r="J864" i="83" s="1"/>
  <c r="I1011" i="83"/>
  <c r="J1011" i="83" s="1"/>
  <c r="I823" i="83"/>
  <c r="J823" i="83" s="1"/>
  <c r="I1129" i="83"/>
  <c r="J1129" i="83" s="1"/>
  <c r="I994" i="83"/>
  <c r="J994" i="83" s="1"/>
  <c r="I914" i="83"/>
  <c r="J914" i="83" s="1"/>
  <c r="I766" i="83"/>
  <c r="J766" i="83" s="1"/>
  <c r="I1083" i="83"/>
  <c r="J1083" i="83" s="1"/>
  <c r="I989" i="83"/>
  <c r="J989" i="83" s="1"/>
  <c r="I895" i="83"/>
  <c r="J895" i="83" s="1"/>
  <c r="I738" i="83"/>
  <c r="J738" i="83" s="1"/>
  <c r="I568" i="83"/>
  <c r="J568" i="83" s="1"/>
  <c r="I1038" i="83"/>
  <c r="J1038" i="83" s="1"/>
  <c r="I932" i="83"/>
  <c r="J932" i="83" s="1"/>
  <c r="I768" i="83"/>
  <c r="J768" i="83" s="1"/>
  <c r="I634" i="83"/>
  <c r="J634" i="83" s="1"/>
  <c r="I921" i="83"/>
  <c r="J921" i="83" s="1"/>
  <c r="I690" i="83"/>
  <c r="J690" i="83" s="1"/>
  <c r="I473" i="83"/>
  <c r="J473" i="83" s="1"/>
  <c r="I758" i="83"/>
  <c r="J758" i="83" s="1"/>
  <c r="I493" i="83"/>
  <c r="J493" i="83" s="1"/>
  <c r="I653" i="83"/>
  <c r="J653" i="83" s="1"/>
  <c r="I460" i="83"/>
  <c r="J460" i="83" s="1"/>
  <c r="I358" i="83"/>
  <c r="J358" i="83" s="1"/>
  <c r="I719" i="83"/>
  <c r="J719" i="83" s="1"/>
  <c r="I482" i="83"/>
  <c r="J482" i="83" s="1"/>
  <c r="I695" i="83"/>
  <c r="J695" i="83" s="1"/>
  <c r="I523" i="83"/>
  <c r="J523" i="83" s="1"/>
  <c r="I873" i="83"/>
  <c r="J873" i="83" s="1"/>
  <c r="I609" i="83"/>
  <c r="J609" i="83" s="1"/>
  <c r="I405" i="83"/>
  <c r="J405" i="83" s="1"/>
  <c r="I592" i="83"/>
  <c r="J592" i="83" s="1"/>
  <c r="I434" i="83"/>
  <c r="J434" i="83" s="1"/>
  <c r="I341" i="83"/>
  <c r="J341" i="83" s="1"/>
  <c r="I857" i="83"/>
  <c r="J857" i="83" s="1"/>
  <c r="I622" i="83"/>
  <c r="J622" i="83" s="1"/>
  <c r="I803" i="83"/>
  <c r="J803" i="83" s="1"/>
  <c r="I525" i="83"/>
  <c r="J525" i="83" s="1"/>
  <c r="I385" i="83"/>
  <c r="J385" i="83" s="1"/>
  <c r="I248" i="83"/>
  <c r="J248" i="83" s="1"/>
  <c r="I791" i="83"/>
  <c r="J791" i="83" s="1"/>
  <c r="I554" i="83"/>
  <c r="J554" i="83" s="1"/>
  <c r="I374" i="83"/>
  <c r="J374" i="83" s="1"/>
  <c r="I260" i="83"/>
  <c r="J260" i="83" s="1"/>
  <c r="I105" i="83"/>
  <c r="J105" i="83" s="1"/>
  <c r="I227" i="83"/>
  <c r="J227" i="83" s="1"/>
  <c r="I512" i="83"/>
  <c r="J512" i="83" s="1"/>
  <c r="I547" i="83"/>
  <c r="J547" i="83" s="1"/>
  <c r="I553" i="83"/>
  <c r="J553" i="83" s="1"/>
  <c r="I355" i="83"/>
  <c r="J355" i="83" s="1"/>
  <c r="I392" i="83"/>
  <c r="J392" i="83" s="1"/>
  <c r="I226" i="83"/>
  <c r="J226" i="83" s="1"/>
  <c r="I851" i="83"/>
  <c r="J851" i="83" s="1"/>
  <c r="I1024" i="83"/>
  <c r="J1024" i="83" s="1"/>
  <c r="I1019" i="83"/>
  <c r="J1019" i="83" s="1"/>
  <c r="I809" i="83"/>
  <c r="J809" i="83" s="1"/>
  <c r="I74" i="83"/>
  <c r="J74" i="83" s="1"/>
  <c r="I113" i="83"/>
  <c r="J113" i="83" s="1"/>
  <c r="I193" i="83"/>
  <c r="J193" i="83" s="1"/>
  <c r="I149" i="83"/>
  <c r="J149" i="83" s="1"/>
  <c r="I542" i="83"/>
  <c r="J542" i="83" s="1"/>
  <c r="I181" i="83"/>
  <c r="J181" i="83" s="1"/>
  <c r="I283" i="83"/>
  <c r="J283" i="83" s="1"/>
  <c r="I312" i="83"/>
  <c r="J312" i="83" s="1"/>
  <c r="I363" i="83"/>
  <c r="J363" i="83" s="1"/>
  <c r="I119" i="83"/>
  <c r="J119" i="83" s="1"/>
  <c r="I414" i="83"/>
  <c r="J414" i="83" s="1"/>
  <c r="I178" i="83"/>
  <c r="J178" i="83" s="1"/>
  <c r="I87" i="83"/>
  <c r="J87" i="83" s="1"/>
  <c r="I717" i="83"/>
  <c r="J717" i="83" s="1"/>
  <c r="I82" i="83"/>
  <c r="J82" i="83" s="1"/>
  <c r="I1056" i="83"/>
  <c r="J1056" i="83" s="1"/>
  <c r="I944" i="83"/>
  <c r="J944" i="83" s="1"/>
  <c r="I877" i="83"/>
  <c r="J877" i="83" s="1"/>
  <c r="I992" i="83"/>
  <c r="J992" i="83" s="1"/>
  <c r="I912" i="83"/>
  <c r="J912" i="83" s="1"/>
  <c r="I754" i="83"/>
  <c r="J754" i="83" s="1"/>
  <c r="I1119" i="83"/>
  <c r="J1119" i="83" s="1"/>
  <c r="I858" i="83"/>
  <c r="J858" i="83" s="1"/>
  <c r="I1017" i="83"/>
  <c r="J1017" i="83" s="1"/>
  <c r="I829" i="83"/>
  <c r="J829" i="83" s="1"/>
  <c r="I1076" i="83"/>
  <c r="J1076" i="83" s="1"/>
  <c r="I1000" i="83"/>
  <c r="J1000" i="83" s="1"/>
  <c r="I894" i="83"/>
  <c r="J894" i="83" s="1"/>
  <c r="I772" i="83"/>
  <c r="J772" i="83" s="1"/>
  <c r="I1048" i="83"/>
  <c r="J1048" i="83" s="1"/>
  <c r="I995" i="83"/>
  <c r="J995" i="83" s="1"/>
  <c r="I901" i="83"/>
  <c r="J901" i="83" s="1"/>
  <c r="I731" i="83"/>
  <c r="J731" i="83" s="1"/>
  <c r="I573" i="83"/>
  <c r="J573" i="83" s="1"/>
  <c r="I978" i="83"/>
  <c r="J978" i="83" s="1"/>
  <c r="I910" i="83"/>
  <c r="J910" i="83" s="1"/>
  <c r="I774" i="83"/>
  <c r="J774" i="83" s="1"/>
  <c r="I640" i="83"/>
  <c r="J640" i="83" s="1"/>
  <c r="I869" i="83"/>
  <c r="J869" i="83" s="1"/>
  <c r="I618" i="83"/>
  <c r="J618" i="83" s="1"/>
  <c r="I464" i="83"/>
  <c r="J464" i="83" s="1"/>
  <c r="I733" i="83"/>
  <c r="J733" i="83" s="1"/>
  <c r="I499" i="83"/>
  <c r="J499" i="83" s="1"/>
  <c r="I636" i="83"/>
  <c r="J636" i="83" s="1"/>
  <c r="I454" i="83"/>
  <c r="J454" i="83" s="1"/>
  <c r="I364" i="83"/>
  <c r="J364" i="83" s="1"/>
  <c r="I686" i="83"/>
  <c r="J686" i="83" s="1"/>
  <c r="I466" i="83"/>
  <c r="J466" i="83" s="1"/>
  <c r="I703" i="83"/>
  <c r="J703" i="83" s="1"/>
  <c r="I529" i="83"/>
  <c r="J529" i="83" s="1"/>
  <c r="I866" i="83"/>
  <c r="J866" i="83" s="1"/>
  <c r="I570" i="83"/>
  <c r="J570" i="83" s="1"/>
  <c r="I372" i="83"/>
  <c r="J372" i="83" s="1"/>
  <c r="I579" i="83"/>
  <c r="J579" i="83" s="1"/>
  <c r="I411" i="83"/>
  <c r="J411" i="83" s="1"/>
  <c r="I319" i="83"/>
  <c r="J319" i="83" s="1"/>
  <c r="I807" i="83"/>
  <c r="J807" i="83" s="1"/>
  <c r="I604" i="83"/>
  <c r="J604" i="83" s="1"/>
  <c r="I780" i="83"/>
  <c r="J780" i="83" s="1"/>
  <c r="I531" i="83"/>
  <c r="J531" i="83" s="1"/>
  <c r="I391" i="83"/>
  <c r="J391" i="83" s="1"/>
  <c r="I233" i="83"/>
  <c r="J233" i="83" s="1"/>
  <c r="I769" i="83"/>
  <c r="J769" i="83" s="1"/>
  <c r="I560" i="83"/>
  <c r="J560" i="83" s="1"/>
  <c r="I380" i="83"/>
  <c r="J380" i="83" s="1"/>
  <c r="I249" i="83"/>
  <c r="J249" i="83" s="1"/>
  <c r="I25" i="83"/>
  <c r="J25" i="83" s="1"/>
  <c r="I246" i="83"/>
  <c r="J246" i="83" s="1"/>
  <c r="I637" i="83"/>
  <c r="J637" i="83" s="1"/>
  <c r="I742" i="83"/>
  <c r="J742" i="83" s="1"/>
  <c r="I526" i="83"/>
  <c r="J526" i="83" s="1"/>
  <c r="I683" i="83"/>
  <c r="J683" i="83" s="1"/>
  <c r="I822" i="83"/>
  <c r="J822" i="83" s="1"/>
  <c r="I1035" i="83"/>
  <c r="J1035" i="83" s="1"/>
  <c r="I824" i="83"/>
  <c r="J824" i="83" s="1"/>
  <c r="I646" i="83"/>
  <c r="J646" i="83" s="1"/>
  <c r="I413" i="83"/>
  <c r="J413" i="83" s="1"/>
  <c r="I60" i="83"/>
  <c r="J60" i="83" s="1"/>
  <c r="I125" i="83"/>
  <c r="J125" i="83" s="1"/>
  <c r="I295" i="83"/>
  <c r="J295" i="83" s="1"/>
  <c r="I187" i="83"/>
  <c r="J187" i="83" s="1"/>
  <c r="I561" i="83"/>
  <c r="J561" i="83" s="1"/>
  <c r="I242" i="83"/>
  <c r="J242" i="83" s="1"/>
  <c r="I401" i="83"/>
  <c r="J401" i="83" s="1"/>
  <c r="I469" i="83"/>
  <c r="J469" i="83" s="1"/>
  <c r="I373" i="83"/>
  <c r="J373" i="83" s="1"/>
  <c r="I137" i="83"/>
  <c r="J137" i="83" s="1"/>
  <c r="I474" i="83"/>
  <c r="J474" i="83" s="1"/>
  <c r="I165" i="83"/>
  <c r="J165" i="83" s="1"/>
  <c r="I118" i="83"/>
  <c r="J118" i="83" s="1"/>
  <c r="I808" i="83"/>
  <c r="J808" i="83" s="1"/>
  <c r="I228" i="83"/>
  <c r="J228" i="83" s="1"/>
  <c r="I108" i="83"/>
  <c r="J108" i="83" s="1"/>
  <c r="I979" i="83"/>
  <c r="J979" i="83" s="1"/>
  <c r="I911" i="83"/>
  <c r="J911" i="83" s="1"/>
  <c r="I871" i="83"/>
  <c r="J871" i="83" s="1"/>
  <c r="I998" i="83"/>
  <c r="J998" i="83" s="1"/>
  <c r="I918" i="83"/>
  <c r="J918" i="83" s="1"/>
  <c r="I747" i="83"/>
  <c r="J747" i="83" s="1"/>
  <c r="I1075" i="83"/>
  <c r="J1075" i="83" s="1"/>
  <c r="I846" i="83"/>
  <c r="J846" i="83" s="1"/>
  <c r="I1023" i="83"/>
  <c r="J1023" i="83" s="1"/>
  <c r="I816" i="83"/>
  <c r="J816" i="83" s="1"/>
  <c r="I1082" i="83"/>
  <c r="J1082" i="83" s="1"/>
  <c r="I1006" i="83"/>
  <c r="J1006" i="83" s="1"/>
  <c r="I900" i="83"/>
  <c r="J900" i="83" s="1"/>
  <c r="I756" i="83"/>
  <c r="J756" i="83" s="1"/>
  <c r="I973" i="83"/>
  <c r="J973" i="83" s="1"/>
  <c r="I1001" i="83"/>
  <c r="J1001" i="83" s="1"/>
  <c r="I843" i="83"/>
  <c r="J843" i="83" s="1"/>
  <c r="I710" i="83"/>
  <c r="J710" i="83" s="1"/>
  <c r="I543" i="83"/>
  <c r="J543" i="83" s="1"/>
  <c r="I984" i="83"/>
  <c r="J984" i="83" s="1"/>
  <c r="I916" i="83"/>
  <c r="J916" i="83" s="1"/>
  <c r="I749" i="83"/>
  <c r="J749" i="83" s="1"/>
  <c r="I616" i="83"/>
  <c r="J616" i="83" s="1"/>
  <c r="I862" i="83"/>
  <c r="J862" i="83" s="1"/>
  <c r="I624" i="83"/>
  <c r="J624" i="83" s="1"/>
  <c r="I470" i="83"/>
  <c r="J470" i="83" s="1"/>
  <c r="I713" i="83"/>
  <c r="J713" i="83" s="1"/>
  <c r="I476" i="83"/>
  <c r="J476" i="83" s="1"/>
  <c r="I584" i="83"/>
  <c r="J584" i="83" s="1"/>
  <c r="I430" i="83"/>
  <c r="J430" i="83" s="1"/>
  <c r="I893" i="83"/>
  <c r="J893" i="83" s="1"/>
  <c r="I662" i="83"/>
  <c r="J662" i="83" s="1"/>
  <c r="I449" i="83"/>
  <c r="J449" i="83" s="1"/>
  <c r="I654" i="83"/>
  <c r="J654" i="83" s="1"/>
  <c r="I506" i="83"/>
  <c r="J506" i="83" s="1"/>
  <c r="I760" i="83"/>
  <c r="J760" i="83" s="1"/>
  <c r="I552" i="83"/>
  <c r="J552" i="83" s="1"/>
  <c r="I827" i="83"/>
  <c r="J827" i="83" s="1"/>
  <c r="I558" i="83"/>
  <c r="J558" i="83" s="1"/>
  <c r="I416" i="83"/>
  <c r="J416" i="83" s="1"/>
  <c r="I265" i="83"/>
  <c r="J265" i="83" s="1"/>
  <c r="I761" i="83"/>
  <c r="J761" i="83" s="1"/>
  <c r="I571" i="83"/>
  <c r="J571" i="83" s="1"/>
  <c r="I697" i="83"/>
  <c r="J697" i="83" s="1"/>
  <c r="I508" i="83"/>
  <c r="J508" i="83" s="1"/>
  <c r="I397" i="83"/>
  <c r="J397" i="83" s="1"/>
  <c r="I219" i="83"/>
  <c r="J219" i="83" s="1"/>
  <c r="I740" i="83"/>
  <c r="J740" i="83" s="1"/>
  <c r="I537" i="83"/>
  <c r="J537" i="83" s="1"/>
  <c r="I386" i="83"/>
  <c r="J386" i="83" s="1"/>
  <c r="I234" i="83"/>
  <c r="J234" i="83" s="1"/>
  <c r="I76" i="83"/>
  <c r="J76" i="83" s="1"/>
  <c r="I264" i="83"/>
  <c r="J264" i="83" s="1"/>
  <c r="I881" i="83"/>
  <c r="J881" i="83" s="1"/>
  <c r="I220" i="83"/>
  <c r="J220" i="83" s="1"/>
  <c r="I677" i="83"/>
  <c r="J677" i="83" s="1"/>
  <c r="I201" i="83"/>
  <c r="J201" i="83" s="1"/>
  <c r="I114" i="83"/>
  <c r="J114" i="83" s="1"/>
  <c r="I126" i="83"/>
  <c r="J126" i="83" s="1"/>
  <c r="I202" i="83"/>
  <c r="J202" i="83" s="1"/>
  <c r="I635" i="83"/>
  <c r="J635" i="83" s="1"/>
  <c r="I256" i="83"/>
  <c r="J256" i="83" s="1"/>
  <c r="I383" i="83"/>
  <c r="J383" i="83" s="1"/>
  <c r="I623" i="83"/>
  <c r="J623" i="83" s="1"/>
  <c r="I425" i="83"/>
  <c r="J425" i="83" s="1"/>
  <c r="I172" i="83"/>
  <c r="J172" i="83" s="1"/>
  <c r="I538" i="83"/>
  <c r="J538" i="83" s="1"/>
  <c r="I229" i="83"/>
  <c r="J229" i="83" s="1"/>
  <c r="I146" i="83"/>
  <c r="J146" i="83" s="1"/>
  <c r="I878" i="83"/>
  <c r="J878" i="83" s="1"/>
  <c r="I289" i="83"/>
  <c r="J289" i="83" s="1"/>
  <c r="I145" i="83"/>
  <c r="J145" i="83" s="1"/>
  <c r="I985" i="83"/>
  <c r="J985" i="83" s="1"/>
  <c r="I917" i="83"/>
  <c r="J917" i="83" s="1"/>
  <c r="I865" i="83"/>
  <c r="J865" i="83" s="1"/>
  <c r="I1004" i="83"/>
  <c r="J1004" i="83" s="1"/>
  <c r="I898" i="83"/>
  <c r="J898" i="83" s="1"/>
  <c r="I741" i="83"/>
  <c r="J741" i="83" s="1"/>
  <c r="I1081" i="83"/>
  <c r="J1081" i="83" s="1"/>
  <c r="I1116" i="83"/>
  <c r="J1116" i="83" s="1"/>
  <c r="I1029" i="83"/>
  <c r="J1029" i="83" s="1"/>
  <c r="I811" i="83"/>
  <c r="J811" i="83" s="1"/>
  <c r="I1088" i="83"/>
  <c r="J1088" i="83" s="1"/>
  <c r="I1012" i="83"/>
  <c r="J1012" i="83" s="1"/>
  <c r="I887" i="83"/>
  <c r="J887" i="83" s="1"/>
  <c r="I753" i="83"/>
  <c r="J753" i="83" s="1"/>
  <c r="I947" i="83"/>
  <c r="J947" i="83" s="1"/>
  <c r="I1007" i="83"/>
  <c r="J1007" i="83" s="1"/>
  <c r="I825" i="83"/>
  <c r="J825" i="83" s="1"/>
  <c r="I701" i="83"/>
  <c r="J701" i="83" s="1"/>
  <c r="I520" i="83"/>
  <c r="J520" i="83" s="1"/>
  <c r="I990" i="83"/>
  <c r="J990" i="83" s="1"/>
  <c r="I896" i="83"/>
  <c r="J896" i="83" s="1"/>
  <c r="I743" i="83"/>
  <c r="J743" i="83" s="1"/>
  <c r="I1126" i="83"/>
  <c r="J1126" i="83" s="1"/>
  <c r="I853" i="83"/>
  <c r="J853" i="83" s="1"/>
  <c r="I606" i="83"/>
  <c r="J606" i="83" s="1"/>
  <c r="I431" i="83"/>
  <c r="J431" i="83" s="1"/>
  <c r="I679" i="83"/>
  <c r="J679" i="83" s="1"/>
  <c r="I481" i="83"/>
  <c r="J481" i="83" s="1"/>
  <c r="I590" i="83"/>
  <c r="J590" i="83" s="1"/>
  <c r="I409" i="83"/>
  <c r="J409" i="83" s="1"/>
  <c r="I648" i="83"/>
  <c r="J648" i="83" s="1"/>
  <c r="I550" i="83"/>
  <c r="J550" i="83" s="1"/>
  <c r="I813" i="83"/>
  <c r="J813" i="83" s="1"/>
  <c r="I258" i="83"/>
  <c r="J258" i="83" s="1"/>
  <c r="I514" i="83"/>
  <c r="J514" i="83" s="1"/>
  <c r="I285" i="83"/>
  <c r="J285" i="83" s="1"/>
  <c r="I232" i="83"/>
  <c r="J232" i="83" s="1"/>
  <c r="I1074" i="83"/>
  <c r="J1074" i="83" s="1"/>
  <c r="I567" i="83"/>
  <c r="J567" i="83" s="1"/>
  <c r="I45" i="83"/>
  <c r="J45" i="83" s="1"/>
  <c r="I318" i="83"/>
  <c r="J318" i="83" s="1"/>
  <c r="I182" i="83"/>
  <c r="J182" i="83" s="1"/>
  <c r="I217" i="83"/>
  <c r="J217" i="83" s="1"/>
  <c r="I674" i="83"/>
  <c r="J674" i="83" s="1"/>
  <c r="I294" i="83"/>
  <c r="J294" i="83" s="1"/>
  <c r="I566" i="83"/>
  <c r="J566" i="83" s="1"/>
  <c r="I652" i="83"/>
  <c r="J652" i="83" s="1"/>
  <c r="I485" i="83"/>
  <c r="J485" i="83" s="1"/>
  <c r="I224" i="83"/>
  <c r="J224" i="83" s="1"/>
  <c r="I689" i="83"/>
  <c r="J689" i="83" s="1"/>
  <c r="I245" i="83"/>
  <c r="J245" i="83" s="1"/>
  <c r="I171" i="83"/>
  <c r="J171" i="83" s="1"/>
  <c r="I26" i="83"/>
  <c r="J26" i="83" s="1"/>
  <c r="I333" i="83"/>
  <c r="J333" i="83" s="1"/>
  <c r="I194" i="83"/>
  <c r="J194" i="83" s="1"/>
  <c r="I991" i="83"/>
  <c r="J991" i="83" s="1"/>
  <c r="I897" i="83"/>
  <c r="J897" i="83" s="1"/>
  <c r="I859" i="83"/>
  <c r="J859" i="83" s="1"/>
  <c r="I1010" i="83"/>
  <c r="J1010" i="83" s="1"/>
  <c r="I885" i="83"/>
  <c r="J885" i="83" s="1"/>
  <c r="I734" i="83"/>
  <c r="J734" i="83" s="1"/>
  <c r="I1087" i="83"/>
  <c r="J1087" i="83" s="1"/>
  <c r="I1052" i="83"/>
  <c r="J1052" i="83" s="1"/>
  <c r="I959" i="83"/>
  <c r="J959" i="83" s="1"/>
  <c r="I801" i="83"/>
  <c r="J801" i="83" s="1"/>
  <c r="I1142" i="83"/>
  <c r="J1142" i="83" s="1"/>
  <c r="I1018" i="83"/>
  <c r="J1018" i="83" s="1"/>
  <c r="I819" i="83"/>
  <c r="J819" i="83" s="1"/>
  <c r="I745" i="83"/>
  <c r="J745" i="83" s="1"/>
  <c r="I935" i="83"/>
  <c r="J935" i="83" s="1"/>
  <c r="I1013" i="83"/>
  <c r="J1013" i="83" s="1"/>
  <c r="I831" i="83"/>
  <c r="J831" i="83" s="1"/>
  <c r="I670" i="83"/>
  <c r="J670" i="83" s="1"/>
  <c r="I1078" i="83"/>
  <c r="J1078" i="83" s="1"/>
  <c r="I996" i="83"/>
  <c r="J996" i="83" s="1"/>
  <c r="I902" i="83"/>
  <c r="J902" i="83" s="1"/>
  <c r="I732" i="83"/>
  <c r="J732" i="83" s="1"/>
  <c r="I1117" i="83"/>
  <c r="J1117" i="83" s="1"/>
  <c r="I821" i="83"/>
  <c r="J821" i="83" s="1"/>
  <c r="I582" i="83"/>
  <c r="J582" i="83" s="1"/>
  <c r="I408" i="83"/>
  <c r="J408" i="83" s="1"/>
  <c r="I685" i="83"/>
  <c r="J685" i="83" s="1"/>
  <c r="I465" i="83"/>
  <c r="J465" i="83" s="1"/>
  <c r="I577" i="83"/>
  <c r="J577" i="83" s="1"/>
  <c r="I420" i="83"/>
  <c r="J420" i="83" s="1"/>
  <c r="I874" i="83"/>
  <c r="J874" i="83" s="1"/>
  <c r="I630" i="83"/>
  <c r="J630" i="83" s="1"/>
  <c r="I371" i="83"/>
  <c r="J371" i="83" s="1"/>
  <c r="I614" i="83"/>
  <c r="J614" i="83" s="1"/>
  <c r="I489" i="83"/>
  <c r="J489" i="83" s="1"/>
  <c r="I726" i="83"/>
  <c r="J726" i="83" s="1"/>
  <c r="I540" i="83"/>
  <c r="J540" i="83" s="1"/>
  <c r="I779" i="83"/>
  <c r="J779" i="83" s="1"/>
  <c r="I524" i="83"/>
  <c r="J524" i="83" s="1"/>
  <c r="I378" i="83"/>
  <c r="J378" i="83" s="1"/>
  <c r="I247" i="83"/>
  <c r="J247" i="83" s="1"/>
  <c r="I729" i="83"/>
  <c r="J729" i="83" s="1"/>
  <c r="I541" i="83"/>
  <c r="J541" i="83" s="1"/>
  <c r="I656" i="83"/>
  <c r="J656" i="83" s="1"/>
  <c r="I491" i="83"/>
  <c r="J491" i="83" s="1"/>
  <c r="I361" i="83"/>
  <c r="J361" i="83" s="1"/>
  <c r="I205" i="83"/>
  <c r="J205" i="83" s="1"/>
  <c r="I666" i="83"/>
  <c r="J666" i="83" s="1"/>
  <c r="I532" i="83"/>
  <c r="J532" i="83" s="1"/>
  <c r="I398" i="83"/>
  <c r="J398" i="83" s="1"/>
  <c r="I206" i="83"/>
  <c r="J206" i="83" s="1"/>
  <c r="I98" i="83"/>
  <c r="J98" i="83" s="1"/>
  <c r="I309" i="83"/>
  <c r="J309" i="83" s="1"/>
  <c r="I80" i="83"/>
  <c r="J80" i="83" s="1"/>
  <c r="I709" i="83"/>
  <c r="J709" i="83" s="1"/>
  <c r="I739" i="83"/>
  <c r="J739" i="83" s="1"/>
  <c r="I1002" i="83"/>
  <c r="J1002" i="83" s="1"/>
  <c r="I668" i="83"/>
  <c r="J668" i="83" s="1"/>
  <c r="I867" i="83"/>
  <c r="J867" i="83" s="1"/>
  <c r="I132" i="83"/>
  <c r="J132" i="83" s="1"/>
  <c r="I572" i="83"/>
  <c r="J572" i="83" s="1"/>
  <c r="I27" i="83"/>
  <c r="J27" i="83" s="1"/>
  <c r="I272" i="83"/>
  <c r="J272" i="83" s="1"/>
  <c r="I198" i="83"/>
  <c r="J198" i="83" s="1"/>
  <c r="I58" i="83"/>
  <c r="J58" i="83" s="1"/>
  <c r="I351" i="83"/>
  <c r="J351" i="83" s="1"/>
  <c r="I279" i="83"/>
  <c r="J279" i="83" s="1"/>
  <c r="I1016" i="83"/>
  <c r="J1016" i="83" s="1"/>
  <c r="I946" i="83"/>
  <c r="J946" i="83" s="1"/>
  <c r="I1084" i="83"/>
  <c r="J1084" i="83" s="1"/>
  <c r="I24" i="83"/>
  <c r="J24" i="83" s="1"/>
  <c r="I86" i="83"/>
  <c r="J86" i="83" s="1"/>
  <c r="I12" i="83"/>
  <c r="J12" i="83" s="1"/>
  <c r="I240" i="83"/>
  <c r="J240" i="83" s="1"/>
  <c r="I722" i="83"/>
  <c r="J722" i="83" s="1"/>
  <c r="I338" i="83"/>
  <c r="J338" i="83" s="1"/>
  <c r="I40" i="83"/>
  <c r="J40" i="83" s="1"/>
  <c r="I863" i="83"/>
  <c r="J863" i="83" s="1"/>
  <c r="I583" i="83"/>
  <c r="J583" i="83" s="1"/>
  <c r="I271" i="83"/>
  <c r="J271" i="83" s="1"/>
  <c r="I59" i="83"/>
  <c r="J59" i="83" s="1"/>
  <c r="I290" i="83"/>
  <c r="J290" i="83" s="1"/>
  <c r="I235" i="83"/>
  <c r="J235" i="83" s="1"/>
  <c r="I77" i="83"/>
  <c r="J77" i="83" s="1"/>
  <c r="I412" i="83"/>
  <c r="J412" i="83" s="1"/>
  <c r="I340" i="83"/>
  <c r="J340" i="83" s="1"/>
  <c r="I1003" i="83"/>
  <c r="J1003" i="83" s="1"/>
  <c r="I850" i="83"/>
  <c r="J850" i="83" s="1"/>
  <c r="I833" i="83"/>
  <c r="J833" i="83" s="1"/>
  <c r="I1022" i="83"/>
  <c r="J1022" i="83" s="1"/>
  <c r="I817" i="83"/>
  <c r="J817" i="83" s="1"/>
  <c r="I698" i="83"/>
  <c r="J698" i="83" s="1"/>
  <c r="I964" i="83"/>
  <c r="J964" i="83" s="1"/>
  <c r="I975" i="83"/>
  <c r="J975" i="83" s="1"/>
  <c r="I926" i="83"/>
  <c r="J926" i="83" s="1"/>
  <c r="I789" i="83"/>
  <c r="J789" i="83" s="1"/>
  <c r="I1053" i="83"/>
  <c r="J1053" i="83" s="1"/>
  <c r="I1030" i="83"/>
  <c r="J1030" i="83" s="1"/>
  <c r="I830" i="83"/>
  <c r="J830" i="83" s="1"/>
  <c r="I730" i="83"/>
  <c r="J730" i="83" s="1"/>
  <c r="I1125" i="83"/>
  <c r="J1125" i="83" s="1"/>
  <c r="I1025" i="83"/>
  <c r="J1025" i="83" s="1"/>
  <c r="I793" i="83"/>
  <c r="J793" i="83" s="1"/>
  <c r="I633" i="83"/>
  <c r="J633" i="83" s="1"/>
  <c r="I1049" i="83"/>
  <c r="J1049" i="83" s="1"/>
  <c r="I1008" i="83"/>
  <c r="J1008" i="83" s="1"/>
  <c r="I849" i="83"/>
  <c r="J849" i="83" s="1"/>
  <c r="I702" i="83"/>
  <c r="J702" i="83" s="1"/>
  <c r="I1085" i="83"/>
  <c r="J1085" i="83" s="1"/>
  <c r="I757" i="83"/>
  <c r="J757" i="83" s="1"/>
  <c r="I521" i="83"/>
  <c r="J521" i="83" s="1"/>
  <c r="I889" i="83"/>
  <c r="J889" i="83" s="1"/>
  <c r="I629" i="83"/>
  <c r="J629" i="83" s="1"/>
  <c r="I437" i="83"/>
  <c r="J437" i="83" s="1"/>
  <c r="I556" i="83"/>
  <c r="J556" i="83" s="1"/>
  <c r="I376" i="83"/>
  <c r="J376" i="83" s="1"/>
  <c r="I860" i="83"/>
  <c r="J860" i="83" s="1"/>
  <c r="I626" i="83"/>
  <c r="J626" i="83" s="1"/>
  <c r="I334" i="83"/>
  <c r="J334" i="83" s="1"/>
  <c r="I585" i="83"/>
  <c r="J585" i="83" s="1"/>
  <c r="I461" i="83"/>
  <c r="J461" i="83" s="1"/>
  <c r="I720" i="83"/>
  <c r="J720" i="83" s="1"/>
  <c r="I501" i="83"/>
  <c r="J501" i="83" s="1"/>
  <c r="I672" i="83"/>
  <c r="J672" i="83" s="1"/>
  <c r="I507" i="83"/>
  <c r="J507" i="83" s="1"/>
  <c r="I390" i="83"/>
  <c r="J390" i="83" s="1"/>
  <c r="I199" i="83"/>
  <c r="J199" i="83" s="1"/>
  <c r="I721" i="83"/>
  <c r="J721" i="83" s="1"/>
  <c r="I496" i="83"/>
  <c r="J496" i="83" s="1"/>
  <c r="I610" i="83"/>
  <c r="J610" i="83" s="1"/>
  <c r="I448" i="83"/>
  <c r="J448" i="83" s="1"/>
  <c r="I336" i="83"/>
  <c r="J336" i="83" s="1"/>
  <c r="I169" i="83"/>
  <c r="J169" i="83" s="1"/>
  <c r="I651" i="83"/>
  <c r="J651" i="83" s="1"/>
  <c r="I515" i="83"/>
  <c r="J515" i="83" s="1"/>
  <c r="I356" i="83"/>
  <c r="J356" i="83" s="1"/>
  <c r="I175" i="83"/>
  <c r="J175" i="83" s="1"/>
  <c r="I129" i="83"/>
  <c r="J129" i="83" s="1"/>
  <c r="I377" i="83"/>
  <c r="J377" i="83" s="1"/>
  <c r="I176" i="83"/>
  <c r="J176" i="83" s="1"/>
  <c r="I1057" i="83"/>
  <c r="J1057" i="83" s="1"/>
  <c r="I905" i="83"/>
  <c r="J905" i="83" s="1"/>
  <c r="I913" i="83"/>
  <c r="J913" i="83" s="1"/>
  <c r="I960" i="83"/>
  <c r="J960" i="83" s="1"/>
  <c r="I706" i="83"/>
  <c r="J706" i="83" s="1"/>
  <c r="I767" i="83"/>
  <c r="J767" i="83" s="1"/>
  <c r="I1020" i="83"/>
  <c r="J1020" i="83" s="1"/>
  <c r="I665" i="83"/>
  <c r="J665" i="83" s="1"/>
  <c r="I50" i="83"/>
  <c r="J50" i="83" s="1"/>
  <c r="I186" i="83"/>
  <c r="J186" i="83" s="1"/>
  <c r="I57" i="83"/>
  <c r="J57" i="83" s="1"/>
  <c r="I284" i="83"/>
  <c r="J284" i="83" s="1"/>
  <c r="I20" i="83"/>
  <c r="J20" i="83" s="1"/>
  <c r="I393" i="83"/>
  <c r="J393" i="83" s="1"/>
  <c r="I54" i="83"/>
  <c r="J54" i="83" s="1"/>
  <c r="I185" i="83"/>
  <c r="J185" i="83" s="1"/>
  <c r="I642" i="83"/>
  <c r="J642" i="83" s="1"/>
  <c r="I288" i="83"/>
  <c r="J288" i="83" s="1"/>
  <c r="I78" i="83"/>
  <c r="J78" i="83" s="1"/>
  <c r="I329" i="83"/>
  <c r="J329" i="83" s="1"/>
  <c r="I257" i="83"/>
  <c r="J257" i="83" s="1"/>
  <c r="I92" i="83"/>
  <c r="J92" i="83" s="1"/>
  <c r="I527" i="83"/>
  <c r="J527" i="83" s="1"/>
  <c r="I359" i="83"/>
  <c r="J359" i="83" s="1"/>
  <c r="I1009" i="83"/>
  <c r="J1009" i="83" s="1"/>
  <c r="I1127" i="83"/>
  <c r="J1127" i="83" s="1"/>
  <c r="I1051" i="83"/>
  <c r="J1051" i="83" s="1"/>
  <c r="I1028" i="83"/>
  <c r="J1028" i="83" s="1"/>
  <c r="I828" i="83"/>
  <c r="J828" i="83" s="1"/>
  <c r="I704" i="83"/>
  <c r="J704" i="83" s="1"/>
  <c r="I943" i="83"/>
  <c r="J943" i="83" s="1"/>
  <c r="I981" i="83"/>
  <c r="J981" i="83" s="1"/>
  <c r="I907" i="83"/>
  <c r="J907" i="83" s="1"/>
  <c r="I781" i="83"/>
  <c r="J781" i="83" s="1"/>
  <c r="I1042" i="83"/>
  <c r="J1042" i="83" s="1"/>
  <c r="I954" i="83"/>
  <c r="J954" i="83" s="1"/>
  <c r="I812" i="83"/>
  <c r="J812" i="83" s="1"/>
  <c r="I700" i="83"/>
  <c r="J700" i="83" s="1"/>
  <c r="I1054" i="83"/>
  <c r="J1054" i="83" s="1"/>
  <c r="I955" i="83"/>
  <c r="J955" i="83" s="1"/>
  <c r="I783" i="83"/>
  <c r="J783" i="83" s="1"/>
  <c r="I639" i="83"/>
  <c r="J639" i="83" s="1"/>
  <c r="I953" i="83"/>
  <c r="J953" i="83" s="1"/>
  <c r="I1014" i="83"/>
  <c r="J1014" i="83" s="1"/>
  <c r="I826" i="83"/>
  <c r="J826" i="83" s="1"/>
  <c r="I678" i="83"/>
  <c r="J678" i="83" s="1"/>
  <c r="I1050" i="83"/>
  <c r="J1050" i="83" s="1"/>
  <c r="I748" i="83"/>
  <c r="J748" i="83" s="1"/>
  <c r="I519" i="83"/>
  <c r="J519" i="83" s="1"/>
  <c r="I875" i="83"/>
  <c r="J875" i="83" s="1"/>
  <c r="I619" i="83"/>
  <c r="J619" i="83" s="1"/>
  <c r="I847" i="83"/>
  <c r="J847" i="83" s="1"/>
  <c r="I562" i="83"/>
  <c r="J562" i="83" s="1"/>
  <c r="I382" i="83"/>
  <c r="J382" i="83" s="1"/>
  <c r="I797" i="83"/>
  <c r="J797" i="83" s="1"/>
  <c r="I608" i="83"/>
  <c r="J608" i="83" s="1"/>
  <c r="I848" i="83"/>
  <c r="J848" i="83" s="1"/>
  <c r="I591" i="83"/>
  <c r="J591" i="83" s="1"/>
  <c r="I410" i="83"/>
  <c r="J410" i="83" s="1"/>
  <c r="I681" i="83"/>
  <c r="J681" i="83" s="1"/>
  <c r="I483" i="83"/>
  <c r="J483" i="83" s="1"/>
  <c r="I649" i="83"/>
  <c r="J649" i="83" s="1"/>
  <c r="I513" i="83"/>
  <c r="J513" i="83" s="1"/>
  <c r="I396" i="83"/>
  <c r="J396" i="83" s="1"/>
  <c r="I204" i="83"/>
  <c r="J204" i="83" s="1"/>
  <c r="I705" i="83"/>
  <c r="J705" i="83" s="1"/>
  <c r="I484" i="83"/>
  <c r="J484" i="83" s="1"/>
  <c r="I587" i="83"/>
  <c r="J587" i="83" s="1"/>
  <c r="I435" i="83"/>
  <c r="J435" i="83" s="1"/>
  <c r="I342" i="83"/>
  <c r="J342" i="83" s="1"/>
  <c r="I174" i="83"/>
  <c r="J174" i="83" s="1"/>
  <c r="I657" i="83"/>
  <c r="J657" i="83" s="1"/>
  <c r="I452" i="83"/>
  <c r="J452" i="83" s="1"/>
  <c r="I362" i="83"/>
  <c r="J362" i="83" s="1"/>
  <c r="I180" i="83"/>
  <c r="J180" i="83" s="1"/>
  <c r="I122" i="83"/>
  <c r="J122" i="83" s="1"/>
  <c r="I463" i="83"/>
  <c r="J463" i="83" s="1"/>
  <c r="I1015" i="83"/>
  <c r="J1015" i="83" s="1"/>
  <c r="I810" i="83"/>
  <c r="J810" i="83" s="1"/>
  <c r="I987" i="83"/>
  <c r="J987" i="83" s="1"/>
  <c r="I765" i="83"/>
  <c r="J765" i="83" s="1"/>
  <c r="I800" i="83"/>
  <c r="J800" i="83" s="1"/>
  <c r="I961" i="83"/>
  <c r="J961" i="83" s="1"/>
  <c r="I615" i="83"/>
  <c r="J615" i="83" s="1"/>
  <c r="I806" i="83"/>
  <c r="J806" i="83" s="1"/>
  <c r="I388" i="83"/>
  <c r="J388" i="83" s="1"/>
  <c r="I495" i="83"/>
  <c r="J495" i="83" s="1"/>
  <c r="I535" i="83"/>
  <c r="J535" i="83" s="1"/>
  <c r="I509" i="83"/>
  <c r="J509" i="83" s="1"/>
  <c r="I436" i="83"/>
  <c r="J436" i="83" s="1"/>
  <c r="I655" i="83"/>
  <c r="J655" i="83" s="1"/>
  <c r="I332" i="83"/>
  <c r="J332" i="83" s="1"/>
  <c r="I530" i="83"/>
  <c r="J530" i="83" s="1"/>
  <c r="I834" i="83"/>
  <c r="J834" i="83" s="1"/>
  <c r="I144" i="83"/>
  <c r="J144" i="83" s="1"/>
  <c r="I715" i="83"/>
  <c r="J715" i="83" s="1"/>
  <c r="I682" i="83"/>
  <c r="J682" i="83" s="1"/>
  <c r="I844" i="83"/>
  <c r="J844" i="83" s="1"/>
  <c r="I777" i="83"/>
  <c r="J777" i="83" s="1"/>
  <c r="I467" i="83"/>
  <c r="J467" i="83" s="1"/>
  <c r="I468" i="83"/>
  <c r="J468" i="83" s="1"/>
  <c r="I479" i="83"/>
  <c r="J479" i="83" s="1"/>
  <c r="I490" i="83"/>
  <c r="J490" i="83" s="1"/>
  <c r="I384" i="83"/>
  <c r="J384" i="83" s="1"/>
  <c r="I625" i="83"/>
  <c r="J625" i="83" s="1"/>
  <c r="I477" i="83"/>
  <c r="J477" i="83" s="1"/>
  <c r="I168" i="83"/>
  <c r="J168" i="83" s="1"/>
  <c r="I545" i="83"/>
  <c r="J545" i="83" s="1"/>
  <c r="I426" i="83"/>
  <c r="J426" i="83" s="1"/>
  <c r="I1079" i="83"/>
  <c r="J1079" i="83" s="1"/>
  <c r="I620" i="83"/>
  <c r="J620" i="83" s="1"/>
  <c r="I696" i="83"/>
  <c r="J696" i="83" s="1"/>
  <c r="I599" i="83"/>
  <c r="J599" i="83" s="1"/>
  <c r="I350" i="83"/>
  <c r="J350" i="83" s="1"/>
  <c r="I551" i="83"/>
  <c r="J551" i="83" s="1"/>
  <c r="I593" i="83"/>
  <c r="J593" i="83" s="1"/>
  <c r="I349" i="83"/>
  <c r="J349" i="83" s="1"/>
  <c r="I170" i="83"/>
  <c r="J170" i="83" s="1"/>
  <c r="I492" i="83"/>
  <c r="J492" i="83" s="1"/>
  <c r="I417" i="83"/>
  <c r="J417" i="83" s="1"/>
  <c r="I868" i="83"/>
  <c r="J868" i="83" s="1"/>
  <c r="I402" i="83"/>
  <c r="J402" i="83" s="1"/>
  <c r="I842" i="83"/>
  <c r="J842" i="83" s="1"/>
  <c r="I395" i="83"/>
  <c r="J395" i="83" s="1"/>
  <c r="I127" i="83"/>
  <c r="J127" i="83" s="1"/>
  <c r="I1041" i="83"/>
  <c r="J1041" i="83" s="1"/>
  <c r="I331" i="83"/>
  <c r="J331" i="83" s="1"/>
  <c r="I307" i="83"/>
  <c r="J307" i="83" s="1"/>
  <c r="I218" i="83"/>
  <c r="J218" i="83" s="1"/>
  <c r="I415" i="83"/>
  <c r="J415" i="83" s="1"/>
  <c r="I716" i="83"/>
  <c r="J716" i="83" s="1"/>
  <c r="I687" i="83"/>
  <c r="J687" i="83" s="1"/>
  <c r="I718" i="83"/>
  <c r="J718" i="83" s="1"/>
  <c r="I603" i="83"/>
  <c r="J603" i="83" s="1"/>
  <c r="I578" i="83"/>
  <c r="J578" i="83" s="1"/>
  <c r="I116" i="83"/>
  <c r="J116" i="83" s="1"/>
  <c r="I192" i="83"/>
  <c r="J192" i="83" s="1"/>
  <c r="I569" i="83"/>
  <c r="J569" i="83" s="1"/>
  <c r="I617" i="83"/>
  <c r="J617" i="83" s="1"/>
  <c r="I661" i="83"/>
  <c r="J661" i="83" s="1"/>
  <c r="I641" i="83"/>
  <c r="J641" i="83" s="1"/>
  <c r="I1099" i="83"/>
  <c r="J1099" i="83" s="1"/>
  <c r="I1062" i="83"/>
  <c r="J1062" i="83" s="1"/>
  <c r="I1067" i="83"/>
  <c r="J1067" i="83" s="1"/>
  <c r="I1097" i="83"/>
  <c r="J1097" i="83" s="1"/>
  <c r="I1068" i="83"/>
  <c r="J1068" i="83" s="1"/>
  <c r="I1063" i="83"/>
  <c r="J1063" i="83" s="1"/>
  <c r="I1100" i="83"/>
  <c r="J1100" i="83" s="1"/>
  <c r="I1064" i="83"/>
  <c r="J1064" i="83" s="1"/>
  <c r="I157" i="83"/>
  <c r="J157" i="83" s="1"/>
  <c r="I1069" i="83"/>
  <c r="J1069" i="83" s="1"/>
  <c r="I1098" i="83"/>
  <c r="J1098" i="83" s="1"/>
  <c r="I1070" i="83"/>
  <c r="J1070" i="83" s="1"/>
  <c r="I1092" i="83"/>
  <c r="J1092" i="83" s="1"/>
  <c r="I1101" i="83"/>
  <c r="J1101" i="83" s="1"/>
  <c r="I1065" i="83"/>
  <c r="J1065" i="83" s="1"/>
  <c r="I1071" i="83"/>
  <c r="J1071" i="83" s="1"/>
  <c r="I156" i="83"/>
  <c r="J156" i="83" s="1"/>
  <c r="I1061" i="83"/>
  <c r="J1061" i="83" s="1"/>
  <c r="I155" i="83"/>
  <c r="J155" i="83" s="1"/>
  <c r="I1096" i="83"/>
  <c r="J1096" i="83" s="1"/>
  <c r="I1091" i="83"/>
  <c r="J1091" i="83" s="1"/>
  <c r="I1102" i="83"/>
  <c r="J1102" i="83" s="1"/>
  <c r="I1066" i="83"/>
  <c r="J1066" i="83" s="1"/>
  <c r="I1095" i="83"/>
  <c r="J1095" i="83" s="1"/>
  <c r="I1633" i="49"/>
  <c r="J1633" i="49" s="1"/>
  <c r="I1668" i="49"/>
  <c r="J1668" i="49" s="1"/>
  <c r="I189" i="49"/>
  <c r="J189" i="49" s="1"/>
  <c r="I1634" i="49"/>
  <c r="J1634" i="49" s="1"/>
  <c r="I1664" i="49"/>
  <c r="J1664" i="49" s="1"/>
  <c r="I1675" i="49"/>
  <c r="J1675" i="49" s="1"/>
  <c r="I1625" i="49"/>
  <c r="J1625" i="49" s="1"/>
  <c r="I1670" i="49"/>
  <c r="J1670" i="49" s="1"/>
  <c r="I1635" i="49"/>
  <c r="J1635" i="49" s="1"/>
  <c r="I1669" i="49"/>
  <c r="J1669" i="49" s="1"/>
  <c r="I187" i="49"/>
  <c r="J187" i="49" s="1"/>
  <c r="I1630" i="49"/>
  <c r="J1630" i="49" s="1"/>
  <c r="I1636" i="49"/>
  <c r="J1636" i="49" s="1"/>
  <c r="I1662" i="49"/>
  <c r="J1662" i="49" s="1"/>
  <c r="I1679" i="49"/>
  <c r="J1679" i="49" s="1"/>
  <c r="I1637" i="49"/>
  <c r="J1637" i="49" s="1"/>
  <c r="I1671" i="49"/>
  <c r="J1671" i="49" s="1"/>
  <c r="I1676" i="49"/>
  <c r="J1676" i="49" s="1"/>
  <c r="I1626" i="49"/>
  <c r="I1672" i="49"/>
  <c r="J1672" i="49" s="1"/>
  <c r="I1663" i="49"/>
  <c r="J1663" i="49" s="1"/>
  <c r="I1638" i="49"/>
  <c r="J1638" i="49" s="1"/>
  <c r="I1673" i="49"/>
  <c r="J1673" i="49" s="1"/>
  <c r="I1627" i="49"/>
  <c r="J1627" i="49" s="1"/>
  <c r="I188" i="49"/>
  <c r="J188" i="49" s="1"/>
  <c r="I1628" i="49"/>
  <c r="J1628" i="49" s="1"/>
  <c r="I1674" i="49"/>
  <c r="J1674" i="49" s="1"/>
  <c r="I1629" i="49"/>
  <c r="J1629" i="49" s="1"/>
  <c r="I1667" i="49"/>
  <c r="J1667" i="49" s="1"/>
  <c r="I1632" i="49"/>
  <c r="J1632" i="49" s="1"/>
  <c r="I1631" i="49"/>
  <c r="J1631" i="49" s="1"/>
  <c r="I1677" i="49"/>
  <c r="J1677" i="49" s="1"/>
  <c r="L53" i="62"/>
  <c r="L54" i="62" s="1"/>
  <c r="G53" i="62"/>
  <c r="G54" i="62" s="1"/>
  <c r="R53" i="62"/>
  <c r="R54" i="62" s="1"/>
  <c r="W53" i="62"/>
  <c r="W54" i="62" s="1"/>
  <c r="AD8" i="62"/>
  <c r="AE8" i="62" s="1"/>
  <c r="J53" i="62"/>
  <c r="J54" i="62" s="1"/>
  <c r="O53" i="62"/>
  <c r="O54" i="62" s="1"/>
  <c r="T53" i="62"/>
  <c r="T54" i="62" s="1"/>
  <c r="Z53" i="62"/>
  <c r="AB54" i="62"/>
  <c r="H53" i="62"/>
  <c r="H54" i="62" s="1"/>
  <c r="N53" i="62"/>
  <c r="N54" i="62" s="1"/>
  <c r="S53" i="62"/>
  <c r="S54" i="62" s="1"/>
  <c r="X53" i="62"/>
  <c r="X54" i="62" s="1"/>
  <c r="F53" i="62"/>
  <c r="K53" i="62"/>
  <c r="K54" i="62" s="1"/>
  <c r="P53" i="62"/>
  <c r="P54" i="62" s="1"/>
  <c r="V53" i="62"/>
  <c r="V54" i="62" s="1"/>
  <c r="AA53" i="62"/>
  <c r="AA54" i="62" s="1"/>
  <c r="Y54" i="62"/>
  <c r="F9" i="62"/>
  <c r="J9" i="62"/>
  <c r="N9" i="62"/>
  <c r="R9" i="62"/>
  <c r="V9" i="62"/>
  <c r="Z9" i="62"/>
  <c r="F54" i="62"/>
  <c r="Z54" i="62"/>
  <c r="E53" i="62"/>
  <c r="I53" i="62"/>
  <c r="M53" i="62"/>
  <c r="Q53" i="62"/>
  <c r="U53" i="62"/>
  <c r="K32" i="49" l="1"/>
  <c r="K359" i="49"/>
  <c r="K33" i="83"/>
  <c r="K358" i="49"/>
  <c r="K31" i="49"/>
  <c r="K32" i="83"/>
  <c r="K360" i="49"/>
  <c r="K33" i="49"/>
  <c r="K31" i="83"/>
  <c r="K357" i="49"/>
  <c r="K1684" i="49"/>
  <c r="K1706" i="49"/>
  <c r="K1688" i="49"/>
  <c r="K389" i="49"/>
  <c r="K1692" i="49"/>
  <c r="K1689" i="49"/>
  <c r="K356" i="49"/>
  <c r="K1707" i="49"/>
  <c r="K75" i="49"/>
  <c r="K76" i="49"/>
  <c r="K655" i="83"/>
  <c r="K953" i="83"/>
  <c r="K78" i="83"/>
  <c r="K515" i="83"/>
  <c r="K521" i="83"/>
  <c r="K272" i="83"/>
  <c r="K569" i="83"/>
  <c r="K350" i="83"/>
  <c r="K1015" i="83"/>
  <c r="K382" i="83"/>
  <c r="K720" i="83"/>
  <c r="K331" i="83"/>
  <c r="K490" i="83"/>
  <c r="K617" i="83"/>
  <c r="K551" i="83"/>
  <c r="K797" i="83"/>
  <c r="K484" i="83"/>
  <c r="K810" i="83"/>
  <c r="K943" i="83"/>
  <c r="K1020" i="83"/>
  <c r="K501" i="83"/>
  <c r="K830" i="83"/>
  <c r="K1003" i="83"/>
  <c r="K722" i="83"/>
  <c r="K206" i="83"/>
  <c r="K524" i="83"/>
  <c r="K685" i="83"/>
  <c r="K935" i="83"/>
  <c r="K859" i="83"/>
  <c r="K566" i="83"/>
  <c r="K258" i="83"/>
  <c r="K743" i="83"/>
  <c r="K811" i="83"/>
  <c r="K878" i="83"/>
  <c r="K114" i="83"/>
  <c r="K397" i="83"/>
  <c r="K654" i="83"/>
  <c r="K749" i="83"/>
  <c r="K816" i="83"/>
  <c r="K808" i="83"/>
  <c r="K125" i="83"/>
  <c r="K25" i="83"/>
  <c r="K411" i="83"/>
  <c r="K499" i="83"/>
  <c r="K995" i="83"/>
  <c r="K992" i="83"/>
  <c r="K283" i="83"/>
  <c r="K392" i="83"/>
  <c r="K385" i="83"/>
  <c r="K1041" i="83"/>
  <c r="K479" i="83"/>
  <c r="K436" i="83"/>
  <c r="K705" i="83"/>
  <c r="K639" i="83"/>
  <c r="K704" i="83"/>
  <c r="K288" i="83"/>
  <c r="K767" i="83"/>
  <c r="K651" i="83"/>
  <c r="K757" i="83"/>
  <c r="K1030" i="83"/>
  <c r="K340" i="83"/>
  <c r="K240" i="83"/>
  <c r="K27" i="83"/>
  <c r="K398" i="83"/>
  <c r="K779" i="83"/>
  <c r="K408" i="83"/>
  <c r="K897" i="83"/>
  <c r="K505" i="83"/>
  <c r="K896" i="83"/>
  <c r="K1023" i="83"/>
  <c r="K355" i="83"/>
  <c r="K407" i="83"/>
  <c r="K750" i="83"/>
  <c r="K1080" i="83"/>
  <c r="K29" i="79"/>
  <c r="K267" i="79"/>
  <c r="K448" i="49"/>
  <c r="K120" i="49"/>
  <c r="K416" i="49"/>
  <c r="K760" i="49"/>
  <c r="K1513" i="49"/>
  <c r="K326" i="49"/>
  <c r="K1604" i="49"/>
  <c r="K1202" i="49"/>
  <c r="K1373" i="49"/>
  <c r="K947" i="49"/>
  <c r="K590" i="49"/>
  <c r="K511" i="49"/>
  <c r="K830" i="49"/>
  <c r="K599" i="49"/>
  <c r="K621" i="49"/>
  <c r="K124" i="49"/>
  <c r="K1074" i="49"/>
  <c r="K1089" i="49"/>
  <c r="K1372" i="49"/>
  <c r="K317" i="49"/>
  <c r="K1023" i="49"/>
  <c r="K789" i="49"/>
  <c r="K1346" i="49"/>
  <c r="K1447" i="49"/>
  <c r="K1456" i="49"/>
  <c r="K1479" i="49"/>
  <c r="K1605" i="49"/>
  <c r="K709" i="49"/>
  <c r="K495" i="49"/>
  <c r="K1147" i="49"/>
  <c r="K1617" i="49"/>
  <c r="K1302" i="49"/>
  <c r="K1347" i="49"/>
  <c r="K192" i="83"/>
  <c r="K599" i="83"/>
  <c r="K468" i="83"/>
  <c r="K463" i="83"/>
  <c r="K562" i="83"/>
  <c r="K828" i="83"/>
  <c r="K706" i="83"/>
  <c r="K461" i="83"/>
  <c r="K1085" i="83"/>
  <c r="K1053" i="83"/>
  <c r="K12" i="83"/>
  <c r="K572" i="83"/>
  <c r="K532" i="83"/>
  <c r="K540" i="83"/>
  <c r="K582" i="83"/>
  <c r="K819" i="83"/>
  <c r="K991" i="83"/>
  <c r="K674" i="83"/>
  <c r="K550" i="83"/>
  <c r="K990" i="83"/>
  <c r="K1116" i="83"/>
  <c r="K229" i="83"/>
  <c r="K677" i="83"/>
  <c r="K697" i="83"/>
  <c r="K662" i="83"/>
  <c r="K984" i="83"/>
  <c r="K846" i="83"/>
  <c r="K165" i="83"/>
  <c r="K413" i="83"/>
  <c r="K380" i="83"/>
  <c r="K372" i="83"/>
  <c r="K464" i="83"/>
  <c r="K772" i="83"/>
  <c r="K944" i="83"/>
  <c r="K542" i="83"/>
  <c r="K553" i="83"/>
  <c r="K803" i="83"/>
  <c r="K719" i="83"/>
  <c r="K1038" i="83"/>
  <c r="K864" i="83"/>
  <c r="K184" i="83"/>
  <c r="K200" i="83"/>
  <c r="K632" i="83"/>
  <c r="K352" i="83"/>
  <c r="K607" i="83"/>
  <c r="K1143" i="83"/>
  <c r="K399" i="83"/>
  <c r="K711" i="83"/>
  <c r="K203" i="83"/>
  <c r="K360" i="83"/>
  <c r="K746" i="83"/>
  <c r="K909" i="83"/>
  <c r="K950" i="83"/>
  <c r="K302" i="83"/>
  <c r="K418" i="83"/>
  <c r="K450" i="83"/>
  <c r="K498" i="83"/>
  <c r="K794" i="83"/>
  <c r="K1021" i="83"/>
  <c r="K61" i="83"/>
  <c r="K658" i="83"/>
  <c r="K90" i="83"/>
  <c r="K226" i="79"/>
  <c r="K43" i="79"/>
  <c r="K161" i="79"/>
  <c r="K215" i="79"/>
  <c r="K314" i="79"/>
  <c r="K205" i="79"/>
  <c r="K143" i="79"/>
  <c r="K64" i="79"/>
  <c r="K154" i="79"/>
  <c r="K34" i="79"/>
  <c r="K62" i="79"/>
  <c r="K193" i="79"/>
  <c r="K203" i="79"/>
  <c r="K308" i="79"/>
  <c r="K214" i="79"/>
  <c r="K172" i="79"/>
  <c r="K30" i="79"/>
  <c r="K462" i="49"/>
  <c r="K107" i="49"/>
  <c r="K636" i="49"/>
  <c r="K437" i="49"/>
  <c r="K969" i="49"/>
  <c r="K1200" i="49"/>
  <c r="K764" i="49"/>
  <c r="K436" i="49"/>
  <c r="K976" i="49"/>
  <c r="K1123" i="49"/>
  <c r="K565" i="49"/>
  <c r="K349" i="49"/>
  <c r="K664" i="49"/>
  <c r="K655" i="49"/>
  <c r="K1106" i="49"/>
  <c r="K999" i="49"/>
  <c r="K50" i="49"/>
  <c r="K1717" i="49"/>
  <c r="K1735" i="49"/>
  <c r="K110" i="49"/>
  <c r="K680" i="49"/>
  <c r="K108" i="49"/>
  <c r="K428" i="49"/>
  <c r="K81" i="49"/>
  <c r="K535" i="49"/>
  <c r="K155" i="49"/>
  <c r="K1014" i="49"/>
  <c r="K805" i="49"/>
  <c r="K1514" i="49"/>
  <c r="K580" i="49"/>
  <c r="K247" i="49"/>
  <c r="K1041" i="49"/>
  <c r="K899" i="49"/>
  <c r="K268" i="49"/>
  <c r="K1647" i="49"/>
  <c r="K470" i="49"/>
  <c r="K938" i="49"/>
  <c r="K1208" i="49"/>
  <c r="K579" i="49"/>
  <c r="K255" i="49"/>
  <c r="K1077" i="49"/>
  <c r="K586" i="49"/>
  <c r="K1577" i="49"/>
  <c r="K45" i="49"/>
  <c r="K1151" i="49"/>
  <c r="K721" i="49"/>
  <c r="K1388" i="49"/>
  <c r="K835" i="49"/>
  <c r="K322" i="49"/>
  <c r="K682" i="49"/>
  <c r="K1703" i="49"/>
  <c r="K753" i="49"/>
  <c r="K914" i="49"/>
  <c r="K1656" i="49"/>
  <c r="K507" i="49"/>
  <c r="K1649" i="49"/>
  <c r="K857" i="49"/>
  <c r="K232" i="49"/>
  <c r="K361" i="49"/>
  <c r="K263" i="49"/>
  <c r="K583" i="49"/>
  <c r="K1612" i="49"/>
  <c r="K1308" i="49"/>
  <c r="K1566" i="49"/>
  <c r="K1140" i="49"/>
  <c r="K1340" i="49"/>
  <c r="K1554" i="49"/>
  <c r="K1191" i="49"/>
  <c r="K1404" i="49"/>
  <c r="K1226" i="49"/>
  <c r="K1453" i="49"/>
  <c r="K1553" i="49"/>
  <c r="K1653" i="49"/>
  <c r="K1449" i="49"/>
  <c r="K1153" i="49"/>
  <c r="K1088" i="49"/>
  <c r="K963" i="49"/>
  <c r="K1568" i="49"/>
  <c r="K1146" i="49"/>
  <c r="K984" i="49"/>
  <c r="K1544" i="49"/>
  <c r="K1170" i="49"/>
  <c r="K992" i="49"/>
  <c r="K1721" i="49"/>
  <c r="K1348" i="49"/>
  <c r="K1056" i="49"/>
  <c r="K1203" i="49"/>
  <c r="K85" i="49"/>
  <c r="K725" i="49"/>
  <c r="K509" i="49"/>
  <c r="K1033" i="49"/>
  <c r="K1424" i="49"/>
  <c r="K1428" i="49"/>
  <c r="K1329" i="49"/>
  <c r="K1473" i="49"/>
  <c r="K1737" i="49"/>
  <c r="K1360" i="49"/>
  <c r="K1525" i="49"/>
  <c r="K1219" i="49"/>
  <c r="K205" i="49"/>
  <c r="K996" i="49"/>
  <c r="K646" i="49"/>
  <c r="K1044" i="49"/>
  <c r="K1356" i="49"/>
  <c r="K1354" i="49"/>
  <c r="K1616" i="49"/>
  <c r="K1464" i="49"/>
  <c r="K1484" i="49"/>
  <c r="K1494" i="49"/>
  <c r="K1750" i="49"/>
  <c r="K1496" i="49"/>
  <c r="K1582" i="49"/>
  <c r="K342" i="49"/>
  <c r="K146" i="83"/>
  <c r="K118" i="83"/>
  <c r="K525" i="83"/>
  <c r="K1044" i="83"/>
  <c r="K93" i="83"/>
  <c r="K308" i="83"/>
  <c r="K241" i="79"/>
  <c r="K171" i="79"/>
  <c r="K1237" i="49"/>
  <c r="K924" i="49"/>
  <c r="K833" i="49"/>
  <c r="K21" i="49"/>
  <c r="K1114" i="49"/>
  <c r="K540" i="49"/>
  <c r="K238" i="49"/>
  <c r="K44" i="49"/>
  <c r="K684" i="49"/>
  <c r="K1565" i="49"/>
  <c r="K468" i="49"/>
  <c r="K231" i="49"/>
  <c r="K1716" i="49"/>
  <c r="K72" i="49"/>
  <c r="K1265" i="49"/>
  <c r="K1000" i="49"/>
  <c r="K1070" i="49"/>
  <c r="K785" i="49"/>
  <c r="K759" i="49"/>
  <c r="K1060" i="49"/>
  <c r="K824" i="49"/>
  <c r="K855" i="49"/>
  <c r="K1434" i="49"/>
  <c r="K1300" i="49"/>
  <c r="K1174" i="49"/>
  <c r="K16" i="49"/>
  <c r="K882" i="49"/>
  <c r="K1608" i="49"/>
  <c r="K1249" i="49"/>
  <c r="K1422" i="49"/>
  <c r="K343" i="49"/>
  <c r="K127" i="83"/>
  <c r="K509" i="83"/>
  <c r="K204" i="83"/>
  <c r="K783" i="83"/>
  <c r="K642" i="83"/>
  <c r="K169" i="83"/>
  <c r="K412" i="83"/>
  <c r="K116" i="83"/>
  <c r="K395" i="83"/>
  <c r="K696" i="83"/>
  <c r="K467" i="83"/>
  <c r="K535" i="83"/>
  <c r="K122" i="83"/>
  <c r="K396" i="83"/>
  <c r="K847" i="83"/>
  <c r="K955" i="83"/>
  <c r="K1028" i="83"/>
  <c r="K185" i="83"/>
  <c r="K960" i="83"/>
  <c r="K336" i="83"/>
  <c r="K585" i="83"/>
  <c r="K702" i="83"/>
  <c r="K789" i="83"/>
  <c r="K77" i="83"/>
  <c r="K86" i="83"/>
  <c r="K132" i="83"/>
  <c r="K666" i="83"/>
  <c r="K726" i="83"/>
  <c r="K821" i="83"/>
  <c r="K1018" i="83"/>
  <c r="K194" i="83"/>
  <c r="K217" i="83"/>
  <c r="K648" i="83"/>
  <c r="K520" i="83"/>
  <c r="K1081" i="83"/>
  <c r="K538" i="83"/>
  <c r="K220" i="83"/>
  <c r="K571" i="83"/>
  <c r="K893" i="83"/>
  <c r="K543" i="83"/>
  <c r="K1075" i="83"/>
  <c r="K474" i="83"/>
  <c r="K646" i="83"/>
  <c r="K560" i="83"/>
  <c r="K570" i="83"/>
  <c r="K618" i="83"/>
  <c r="K894" i="83"/>
  <c r="K1056" i="83"/>
  <c r="K149" i="83"/>
  <c r="K547" i="83"/>
  <c r="K622" i="83"/>
  <c r="K358" i="83"/>
  <c r="K568" i="83"/>
  <c r="K1128" i="83"/>
  <c r="K381" i="83"/>
  <c r="K433" i="83"/>
  <c r="K872" i="83"/>
  <c r="K511" i="83"/>
  <c r="K744" i="83"/>
  <c r="K790" i="83"/>
  <c r="K88" i="83"/>
  <c r="K799" i="83"/>
  <c r="K128" i="83"/>
  <c r="K478" i="83"/>
  <c r="K522" i="83"/>
  <c r="K977" i="83"/>
  <c r="K974" i="83"/>
  <c r="K173" i="83"/>
  <c r="K600" i="83"/>
  <c r="K663" i="83"/>
  <c r="K723" i="83"/>
  <c r="K936" i="83"/>
  <c r="K370" i="83"/>
  <c r="K357" i="83"/>
  <c r="K130" i="83"/>
  <c r="K64" i="83"/>
  <c r="K89" i="79"/>
  <c r="K306" i="79"/>
  <c r="K120" i="79"/>
  <c r="K94" i="79"/>
  <c r="K63" i="79"/>
  <c r="K304" i="79"/>
  <c r="K321" i="79"/>
  <c r="K302" i="79"/>
  <c r="K93" i="79"/>
  <c r="K259" i="79"/>
  <c r="K206" i="79"/>
  <c r="K313" i="79"/>
  <c r="K67" i="79"/>
  <c r="K71" i="79"/>
  <c r="K68" i="79"/>
  <c r="K140" i="79"/>
  <c r="K228" i="79"/>
  <c r="K293" i="49"/>
  <c r="K319" i="49"/>
  <c r="K54" i="49"/>
  <c r="K673" i="49"/>
  <c r="K965" i="49"/>
  <c r="K260" i="49"/>
  <c r="K27" i="49"/>
  <c r="K889" i="49"/>
  <c r="K429" i="49"/>
  <c r="K1031" i="49"/>
  <c r="K628" i="49"/>
  <c r="K770" i="49"/>
  <c r="K30" i="49"/>
  <c r="K908" i="49"/>
  <c r="K1352" i="49"/>
  <c r="K266" i="49"/>
  <c r="K735" i="49"/>
  <c r="K598" i="49"/>
  <c r="K1423" i="49"/>
  <c r="K175" i="49"/>
  <c r="K991" i="49"/>
  <c r="K394" i="49"/>
  <c r="K1101" i="49"/>
  <c r="K812" i="49"/>
  <c r="K801" i="49"/>
  <c r="K530" i="49"/>
  <c r="K828" i="49"/>
  <c r="K1380" i="49"/>
  <c r="K256" i="49"/>
  <c r="K1659" i="49"/>
  <c r="K493" i="49"/>
  <c r="K834" i="49"/>
  <c r="K1162" i="49"/>
  <c r="K221" i="49"/>
  <c r="K211" i="49"/>
  <c r="K987" i="49"/>
  <c r="K563" i="49"/>
  <c r="K1412" i="49"/>
  <c r="K372" i="49"/>
  <c r="K568" i="49"/>
  <c r="K265" i="49"/>
  <c r="K794" i="49"/>
  <c r="K1507" i="49"/>
  <c r="K1003" i="49"/>
  <c r="K216" i="49"/>
  <c r="K479" i="49"/>
  <c r="K564" i="49"/>
  <c r="K842" i="49"/>
  <c r="K419" i="49"/>
  <c r="K1385" i="49"/>
  <c r="K253" i="49"/>
  <c r="K1182" i="49"/>
  <c r="K1686" i="49"/>
  <c r="K1054" i="49"/>
  <c r="K758" i="49"/>
  <c r="K204" i="49"/>
  <c r="K719" i="49"/>
  <c r="K92" i="49"/>
  <c r="K696" i="49"/>
  <c r="K623" i="49"/>
  <c r="K569" i="49"/>
  <c r="K769" i="49"/>
  <c r="K829" i="49"/>
  <c r="K869" i="49"/>
  <c r="K773" i="49"/>
  <c r="K859" i="49"/>
  <c r="K879" i="49"/>
  <c r="K840" i="49"/>
  <c r="K866" i="49"/>
  <c r="K920" i="49"/>
  <c r="K867" i="49"/>
  <c r="K901" i="49"/>
  <c r="K961" i="49"/>
  <c r="K1658" i="49"/>
  <c r="K202" i="49"/>
  <c r="K223" i="49"/>
  <c r="K186" i="49"/>
  <c r="K517" i="49"/>
  <c r="K1130" i="49"/>
  <c r="K1186" i="49"/>
  <c r="K1497" i="49"/>
  <c r="K1143" i="49"/>
  <c r="K1171" i="49"/>
  <c r="K1591" i="49"/>
  <c r="K1298" i="49"/>
  <c r="K1195" i="49"/>
  <c r="K1599" i="49"/>
  <c r="K1420" i="49"/>
  <c r="K1287" i="49"/>
  <c r="K1731" i="49"/>
  <c r="K257" i="49"/>
  <c r="K951" i="49"/>
  <c r="K669" i="49"/>
  <c r="K1188" i="49"/>
  <c r="K817" i="49"/>
  <c r="K1699" i="49"/>
  <c r="K1598" i="49"/>
  <c r="K1462" i="49"/>
  <c r="K1693" i="49"/>
  <c r="K1305" i="49"/>
  <c r="K1516" i="49"/>
  <c r="K1167" i="49"/>
  <c r="K1408" i="49"/>
  <c r="K504" i="49"/>
  <c r="K1482" i="49"/>
  <c r="K900" i="49"/>
  <c r="K1258" i="49"/>
  <c r="K854" i="49"/>
  <c r="K1585" i="49"/>
  <c r="K1228" i="49"/>
  <c r="K1610" i="49"/>
  <c r="K1709" i="49"/>
  <c r="K1280" i="49"/>
  <c r="K1290" i="49"/>
  <c r="K1539" i="49"/>
  <c r="K1221" i="49"/>
  <c r="K341" i="49"/>
  <c r="K745" i="83"/>
  <c r="K449" i="83"/>
  <c r="K877" i="83"/>
  <c r="K932" i="83"/>
  <c r="K870" i="83"/>
  <c r="K861" i="83"/>
  <c r="K158" i="79"/>
  <c r="K220" i="79"/>
  <c r="K57" i="79"/>
  <c r="K986" i="49"/>
  <c r="K728" i="49"/>
  <c r="K162" i="49"/>
  <c r="K300" i="49"/>
  <c r="K1010" i="49"/>
  <c r="K304" i="49"/>
  <c r="K200" i="49"/>
  <c r="K406" i="49"/>
  <c r="K151" i="49"/>
  <c r="K1540" i="49"/>
  <c r="K923" i="49"/>
  <c r="K1122" i="49"/>
  <c r="K1457" i="49"/>
  <c r="K675" i="49"/>
  <c r="K1256" i="49"/>
  <c r="K1078" i="49"/>
  <c r="K1178" i="49"/>
  <c r="K626" i="49"/>
  <c r="K1433" i="49"/>
  <c r="K1338" i="49"/>
  <c r="K1500" i="49"/>
  <c r="K842" i="83"/>
  <c r="K777" i="83"/>
  <c r="K513" i="83"/>
  <c r="K1054" i="83"/>
  <c r="K54" i="83"/>
  <c r="K448" i="83"/>
  <c r="K334" i="83"/>
  <c r="K926" i="83"/>
  <c r="K235" i="83"/>
  <c r="K24" i="83"/>
  <c r="K867" i="83"/>
  <c r="K205" i="83"/>
  <c r="K489" i="83"/>
  <c r="K1117" i="83"/>
  <c r="K1142" i="83"/>
  <c r="K333" i="83"/>
  <c r="K182" i="83"/>
  <c r="K409" i="83"/>
  <c r="K701" i="83"/>
  <c r="K741" i="83"/>
  <c r="K172" i="83"/>
  <c r="K881" i="83"/>
  <c r="K761" i="83"/>
  <c r="K430" i="83"/>
  <c r="K710" i="83"/>
  <c r="K747" i="83"/>
  <c r="K137" i="83"/>
  <c r="K824" i="83"/>
  <c r="K769" i="83"/>
  <c r="K866" i="83"/>
  <c r="K869" i="83"/>
  <c r="K1000" i="83"/>
  <c r="K82" i="83"/>
  <c r="K193" i="83"/>
  <c r="K512" i="83"/>
  <c r="K857" i="83"/>
  <c r="K460" i="83"/>
  <c r="K738" i="83"/>
  <c r="K770" i="83"/>
  <c r="K323" i="83"/>
  <c r="K210" i="83"/>
  <c r="K330" i="83"/>
  <c r="K694" i="83"/>
  <c r="K915" i="83"/>
  <c r="K925" i="83"/>
  <c r="K313" i="83"/>
  <c r="K1136" i="83"/>
  <c r="K316" i="83"/>
  <c r="K598" i="83"/>
  <c r="K854" i="83"/>
  <c r="K1130" i="83"/>
  <c r="K1086" i="83"/>
  <c r="K820" i="83"/>
  <c r="K133" i="83"/>
  <c r="K421" i="83"/>
  <c r="K1033" i="83"/>
  <c r="K976" i="83"/>
  <c r="K693" i="83"/>
  <c r="K102" i="83"/>
  <c r="K303" i="83"/>
  <c r="K852" i="83"/>
  <c r="K97" i="79"/>
  <c r="K227" i="79"/>
  <c r="K270" i="79"/>
  <c r="K182" i="79"/>
  <c r="K287" i="79"/>
  <c r="K246" i="79"/>
  <c r="K261" i="79"/>
  <c r="K95" i="79"/>
  <c r="K274" i="79"/>
  <c r="K48" i="79"/>
  <c r="K216" i="79"/>
  <c r="K219" i="79"/>
  <c r="K268" i="79"/>
  <c r="K252" i="79"/>
  <c r="K160" i="79"/>
  <c r="K250" i="79"/>
  <c r="K819" i="49"/>
  <c r="K745" i="49"/>
  <c r="K911" i="49"/>
  <c r="K1116" i="49"/>
  <c r="K522" i="49"/>
  <c r="K310" i="49"/>
  <c r="K676" i="49"/>
  <c r="K671" i="49"/>
  <c r="K1066" i="49"/>
  <c r="K549" i="49"/>
  <c r="K1642" i="49"/>
  <c r="K368" i="49"/>
  <c r="K1495" i="49"/>
  <c r="K1736" i="49"/>
  <c r="K1644" i="49"/>
  <c r="K578" i="49"/>
  <c r="K102" i="49"/>
  <c r="K1260" i="49"/>
  <c r="K727" i="49"/>
  <c r="K431" i="49"/>
  <c r="K163" i="49"/>
  <c r="K975" i="49"/>
  <c r="K788" i="49"/>
  <c r="K962" i="49"/>
  <c r="K235" i="49"/>
  <c r="K891" i="49"/>
  <c r="K491" i="49"/>
  <c r="K1204" i="49"/>
  <c r="K117" i="49"/>
  <c r="K226" i="49"/>
  <c r="K945" i="49"/>
  <c r="K469" i="49"/>
  <c r="K1296" i="49"/>
  <c r="K307" i="49"/>
  <c r="K476" i="49"/>
  <c r="K198" i="49"/>
  <c r="K765" i="49"/>
  <c r="K1342" i="49"/>
  <c r="K1651" i="49"/>
  <c r="K881" i="49"/>
  <c r="K702" i="49"/>
  <c r="K1289" i="49"/>
  <c r="K844" i="49"/>
  <c r="K261" i="49"/>
  <c r="K594" i="49"/>
  <c r="K1189" i="49"/>
  <c r="K763" i="49"/>
  <c r="K809" i="49"/>
  <c r="K276" i="49"/>
  <c r="K185" i="49"/>
  <c r="K570" i="49"/>
  <c r="K474" i="49"/>
  <c r="K1545" i="49"/>
  <c r="K13" i="49"/>
  <c r="K26" i="49"/>
  <c r="K612" i="49"/>
  <c r="K457" i="49"/>
  <c r="K209" i="49"/>
  <c r="K997" i="49"/>
  <c r="K1311" i="49"/>
  <c r="K410" i="49"/>
  <c r="K1081" i="49"/>
  <c r="K1017" i="49"/>
  <c r="K1072" i="49"/>
  <c r="K1110" i="49"/>
  <c r="K1025" i="49"/>
  <c r="K1087" i="49"/>
  <c r="K1181" i="49"/>
  <c r="K1080" i="49"/>
  <c r="K1145" i="49"/>
  <c r="K1282" i="49"/>
  <c r="K1102" i="49"/>
  <c r="K1184" i="49"/>
  <c r="K460" i="49"/>
  <c r="K513" i="49"/>
  <c r="K519" i="49"/>
  <c r="K551" i="49"/>
  <c r="K654" i="49"/>
  <c r="K1394" i="49"/>
  <c r="K1505" i="49"/>
  <c r="K1704" i="49"/>
  <c r="K1421" i="49"/>
  <c r="K787" i="49"/>
  <c r="K1718" i="49"/>
  <c r="K1587" i="49"/>
  <c r="K802" i="49"/>
  <c r="K762" i="49"/>
  <c r="K807" i="49"/>
  <c r="K849" i="49"/>
  <c r="K147" i="49"/>
  <c r="K1283" i="49"/>
  <c r="K782" i="49"/>
  <c r="K1455" i="49"/>
  <c r="K1008" i="49"/>
  <c r="K1194" i="49"/>
  <c r="K1597" i="49"/>
  <c r="K1603" i="49"/>
  <c r="K1438" i="49"/>
  <c r="K1743" i="49"/>
  <c r="K1335" i="49"/>
  <c r="K1579" i="49"/>
  <c r="K708" i="49"/>
  <c r="K489" i="49"/>
  <c r="K1179" i="49"/>
  <c r="K1740" i="49"/>
  <c r="K1048" i="49"/>
  <c r="K1196" i="49"/>
  <c r="K1396" i="49"/>
  <c r="K1363" i="49"/>
  <c r="K1452" i="49"/>
  <c r="K1499" i="49"/>
  <c r="K1319" i="49"/>
  <c r="K1374" i="49"/>
  <c r="K400" i="49"/>
  <c r="K579" i="83"/>
  <c r="K714" i="83"/>
  <c r="K669" i="83"/>
  <c r="K312" i="79"/>
  <c r="K229" i="79"/>
  <c r="K323" i="49"/>
  <c r="K65" i="49"/>
  <c r="K63" i="49"/>
  <c r="K686" i="49"/>
  <c r="K1156" i="49"/>
  <c r="K1092" i="49"/>
  <c r="K755" i="49"/>
  <c r="K775" i="49"/>
  <c r="K903" i="49"/>
  <c r="K467" i="49"/>
  <c r="K915" i="49"/>
  <c r="K1273" i="49"/>
  <c r="K1157" i="49"/>
  <c r="K841" i="49"/>
  <c r="K1275" i="49"/>
  <c r="K977" i="49"/>
  <c r="K1183" i="49"/>
  <c r="K578" i="83"/>
  <c r="K620" i="83"/>
  <c r="K495" i="83"/>
  <c r="K180" i="83"/>
  <c r="K619" i="83"/>
  <c r="K1051" i="83"/>
  <c r="K913" i="83"/>
  <c r="K849" i="83"/>
  <c r="K603" i="83"/>
  <c r="K402" i="83"/>
  <c r="K1079" i="83"/>
  <c r="K844" i="83"/>
  <c r="K388" i="83"/>
  <c r="K362" i="83"/>
  <c r="K649" i="83"/>
  <c r="K875" i="83"/>
  <c r="K700" i="83"/>
  <c r="K1127" i="83"/>
  <c r="K393" i="83"/>
  <c r="K905" i="83"/>
  <c r="K610" i="83"/>
  <c r="K626" i="83"/>
  <c r="K1008" i="83"/>
  <c r="K975" i="83"/>
  <c r="K290" i="83"/>
  <c r="K1084" i="83"/>
  <c r="K668" i="83"/>
  <c r="K361" i="83"/>
  <c r="K614" i="83"/>
  <c r="K732" i="83"/>
  <c r="K801" i="83"/>
  <c r="K26" i="83"/>
  <c r="K318" i="83"/>
  <c r="K590" i="83"/>
  <c r="K825" i="83"/>
  <c r="K898" i="83"/>
  <c r="K425" i="83"/>
  <c r="K264" i="83"/>
  <c r="K265" i="83"/>
  <c r="K584" i="83"/>
  <c r="K843" i="83"/>
  <c r="K918" i="83"/>
  <c r="K373" i="83"/>
  <c r="K1035" i="83"/>
  <c r="K233" i="83"/>
  <c r="K529" i="83"/>
  <c r="K640" i="83"/>
  <c r="K1076" i="83"/>
  <c r="K717" i="83"/>
  <c r="K113" i="83"/>
  <c r="K227" i="83"/>
  <c r="K341" i="83"/>
  <c r="K653" i="83"/>
  <c r="K895" i="83"/>
  <c r="K906" i="83"/>
  <c r="K241" i="83"/>
  <c r="K134" i="83"/>
  <c r="K462" i="83"/>
  <c r="K504" i="83"/>
  <c r="K983" i="83"/>
  <c r="K980" i="83"/>
  <c r="K207" i="83"/>
  <c r="K795" i="83"/>
  <c r="K424" i="83"/>
  <c r="K455" i="83"/>
  <c r="K475" i="83"/>
  <c r="K788" i="83"/>
  <c r="K1027" i="83"/>
  <c r="K72" i="83"/>
  <c r="K293" i="83"/>
  <c r="K557" i="83"/>
  <c r="K671" i="83"/>
  <c r="K771" i="83"/>
  <c r="K123" i="83"/>
  <c r="K120" i="83"/>
  <c r="K389" i="83"/>
  <c r="K269" i="79"/>
  <c r="K122" i="79"/>
  <c r="K42" i="79"/>
  <c r="K211" i="79"/>
  <c r="K121" i="79"/>
  <c r="K44" i="79"/>
  <c r="K187" i="79"/>
  <c r="K174" i="79"/>
  <c r="K148" i="79"/>
  <c r="K13" i="79"/>
  <c r="K272" i="79"/>
  <c r="K176" i="79"/>
  <c r="K225" i="79"/>
  <c r="K311" i="79"/>
  <c r="K113" i="79"/>
  <c r="K178" i="79"/>
  <c r="K237" i="79"/>
  <c r="K154" i="49"/>
  <c r="K1643" i="49"/>
  <c r="K843" i="49"/>
  <c r="K373" i="49"/>
  <c r="K1011" i="49"/>
  <c r="K446" i="49"/>
  <c r="K726" i="49"/>
  <c r="K1650" i="49"/>
  <c r="K902" i="49"/>
  <c r="K1241" i="49"/>
  <c r="K627" i="49"/>
  <c r="K273" i="49"/>
  <c r="K698" i="49"/>
  <c r="K597" i="49"/>
  <c r="K1344" i="49"/>
  <c r="K1099" i="49"/>
  <c r="K952" i="49"/>
  <c r="K314" i="49"/>
  <c r="K974" i="49"/>
  <c r="K234" i="49"/>
  <c r="K550" i="49"/>
  <c r="K543" i="49"/>
  <c r="K697" i="49"/>
  <c r="K1345" i="49"/>
  <c r="K213" i="49"/>
  <c r="K408" i="49"/>
  <c r="K230" i="49"/>
  <c r="K705" i="49"/>
  <c r="K1159" i="49"/>
  <c r="K254" i="49"/>
  <c r="K500" i="49"/>
  <c r="K222" i="49"/>
  <c r="K742" i="49"/>
  <c r="K1251" i="49"/>
  <c r="K1134" i="49"/>
  <c r="K1489" i="49"/>
  <c r="K650" i="49"/>
  <c r="K1220" i="49"/>
  <c r="K818" i="49"/>
  <c r="K224" i="49"/>
  <c r="K542" i="49"/>
  <c r="K451" i="49"/>
  <c r="K822" i="49"/>
  <c r="K218" i="49"/>
  <c r="K1218" i="49"/>
  <c r="K220" i="49"/>
  <c r="K1111" i="49"/>
  <c r="K1439" i="49"/>
  <c r="K813" i="49"/>
  <c r="K520" i="49"/>
  <c r="K285" i="49"/>
  <c r="K808" i="49"/>
  <c r="K159" i="49"/>
  <c r="K1501" i="49"/>
  <c r="K272" i="49"/>
  <c r="K463" i="49"/>
  <c r="K1510" i="49"/>
  <c r="K201" i="49"/>
  <c r="K248" i="49"/>
  <c r="K206" i="49"/>
  <c r="K864" i="49"/>
  <c r="K538" i="49"/>
  <c r="K1281" i="49"/>
  <c r="K1417" i="49"/>
  <c r="K531" i="49"/>
  <c r="K1320" i="49"/>
  <c r="K1446" i="49"/>
  <c r="K1392" i="49"/>
  <c r="K1498" i="49"/>
  <c r="K466" i="49"/>
  <c r="K1441" i="49"/>
  <c r="K1589" i="49"/>
  <c r="K318" i="49"/>
  <c r="K860" i="49"/>
  <c r="K845" i="49"/>
  <c r="K780" i="49"/>
  <c r="K887" i="49"/>
  <c r="K912" i="49"/>
  <c r="K982" i="49"/>
  <c r="K936" i="49"/>
  <c r="K925" i="49"/>
  <c r="K1002" i="49"/>
  <c r="K970" i="49"/>
  <c r="K939" i="49"/>
  <c r="K1009" i="49"/>
  <c r="K1063" i="49"/>
  <c r="K998" i="49"/>
  <c r="K1069" i="49"/>
  <c r="K365" i="49"/>
  <c r="K930" i="49"/>
  <c r="K510" i="49"/>
  <c r="K1042" i="49"/>
  <c r="K1057" i="49"/>
  <c r="K1234" i="49"/>
  <c r="K1375" i="49"/>
  <c r="K1028" i="49"/>
  <c r="K1222" i="49"/>
  <c r="K1613" i="49"/>
  <c r="K1547" i="49"/>
  <c r="K1524" i="49"/>
  <c r="K1752" i="49"/>
  <c r="K752" i="49"/>
  <c r="K647" i="49"/>
  <c r="K413" i="49"/>
  <c r="K935" i="49"/>
  <c r="K1236" i="49"/>
  <c r="K1337" i="49"/>
  <c r="K1567" i="49"/>
  <c r="K1573" i="49"/>
  <c r="K1254" i="49"/>
  <c r="K1701" i="49"/>
  <c r="K1695" i="49"/>
  <c r="K1504" i="49"/>
  <c r="K1581" i="49"/>
  <c r="K336" i="49"/>
  <c r="K1029" i="83"/>
  <c r="K1048" i="83"/>
  <c r="K605" i="83"/>
  <c r="K796" i="83"/>
  <c r="K387" i="83"/>
  <c r="K130" i="79"/>
  <c r="K70" i="79"/>
  <c r="K309" i="49"/>
  <c r="K264" i="49"/>
  <c r="K67" i="49"/>
  <c r="K1113" i="49"/>
  <c r="K718" i="83"/>
  <c r="K682" i="83"/>
  <c r="K483" i="83"/>
  <c r="K519" i="83"/>
  <c r="K812" i="83"/>
  <c r="K1009" i="83"/>
  <c r="K20" i="83"/>
  <c r="K1057" i="83"/>
  <c r="K496" i="83"/>
  <c r="K860" i="83"/>
  <c r="K1049" i="83"/>
  <c r="K964" i="83"/>
  <c r="K59" i="83"/>
  <c r="K946" i="83"/>
  <c r="K1002" i="83"/>
  <c r="K491" i="83"/>
  <c r="K371" i="83"/>
  <c r="K902" i="83"/>
  <c r="K959" i="83"/>
  <c r="K171" i="83"/>
  <c r="K45" i="83"/>
  <c r="K481" i="83"/>
  <c r="K1007" i="83"/>
  <c r="K1004" i="83"/>
  <c r="K623" i="83"/>
  <c r="K76" i="83"/>
  <c r="K416" i="83"/>
  <c r="K476" i="83"/>
  <c r="K1001" i="83"/>
  <c r="K998" i="83"/>
  <c r="K469" i="83"/>
  <c r="K822" i="83"/>
  <c r="K391" i="83"/>
  <c r="K703" i="83"/>
  <c r="K774" i="83"/>
  <c r="K829" i="83"/>
  <c r="K87" i="83"/>
  <c r="K74" i="83"/>
  <c r="K105" i="83"/>
  <c r="K434" i="83"/>
  <c r="K493" i="83"/>
  <c r="K989" i="83"/>
  <c r="K986" i="83"/>
  <c r="K261" i="83"/>
  <c r="K267" i="83"/>
  <c r="K586" i="83"/>
  <c r="K832" i="83"/>
  <c r="K1077" i="83"/>
  <c r="K968" i="83"/>
  <c r="K225" i="83"/>
  <c r="K1047" i="83"/>
  <c r="K588" i="83"/>
  <c r="K631" i="83"/>
  <c r="K699" i="83"/>
  <c r="K927" i="83"/>
  <c r="K544" i="83"/>
  <c r="K367" i="83"/>
  <c r="K423" i="83"/>
  <c r="K778" i="83"/>
  <c r="K798" i="83"/>
  <c r="K899" i="83"/>
  <c r="K320" i="83"/>
  <c r="K197" i="83"/>
  <c r="K73" i="83"/>
  <c r="K239" i="79"/>
  <c r="K146" i="79"/>
  <c r="K159" i="79"/>
  <c r="K201" i="79"/>
  <c r="K288" i="79"/>
  <c r="K307" i="79"/>
  <c r="K96" i="79"/>
  <c r="K198" i="79"/>
  <c r="K45" i="79"/>
  <c r="K305" i="79"/>
  <c r="K188" i="79"/>
  <c r="K21" i="79"/>
  <c r="K90" i="79"/>
  <c r="K163" i="79"/>
  <c r="K315" i="79"/>
  <c r="K255" i="79"/>
  <c r="K212" i="79"/>
  <c r="K913" i="49"/>
  <c r="K299" i="49"/>
  <c r="K588" i="49"/>
  <c r="K679" i="49"/>
  <c r="K1029" i="49"/>
  <c r="K119" i="49"/>
  <c r="K1654" i="49"/>
  <c r="K303" i="49"/>
  <c r="K1443" i="49"/>
  <c r="K1450" i="49"/>
  <c r="K395" i="49"/>
  <c r="K593" i="49"/>
  <c r="K52" i="49"/>
  <c r="K1152" i="49"/>
  <c r="K604" i="49"/>
  <c r="K203" i="49"/>
  <c r="K128" i="49"/>
  <c r="K749" i="49"/>
  <c r="K713" i="49"/>
  <c r="K820" i="49"/>
  <c r="K250" i="49"/>
  <c r="K851" i="49"/>
  <c r="K527" i="49"/>
  <c r="K1180" i="49"/>
  <c r="K20" i="49"/>
  <c r="K966" i="49"/>
  <c r="K589" i="49"/>
  <c r="K1126" i="49"/>
  <c r="K1369" i="49"/>
  <c r="K241" i="49"/>
  <c r="K1138" i="49"/>
  <c r="K575" i="49"/>
  <c r="K1190" i="49"/>
  <c r="K1506" i="49"/>
  <c r="K743" i="49"/>
  <c r="K240" i="49"/>
  <c r="K313" i="49"/>
  <c r="K482" i="49"/>
  <c r="K1411" i="49"/>
  <c r="K227" i="49"/>
  <c r="K471" i="49"/>
  <c r="K1125" i="49"/>
  <c r="K740" i="49"/>
  <c r="K786" i="49"/>
  <c r="K245" i="49"/>
  <c r="K148" i="49"/>
  <c r="K587" i="49"/>
  <c r="K481" i="49"/>
  <c r="K1425" i="49"/>
  <c r="K486" i="49"/>
  <c r="K741" i="49"/>
  <c r="K212" i="49"/>
  <c r="K700" i="49"/>
  <c r="K512" i="49"/>
  <c r="K115" i="49"/>
  <c r="K651" i="49"/>
  <c r="K366" i="49"/>
  <c r="K890" i="49"/>
  <c r="K1645" i="49"/>
  <c r="K544" i="49"/>
  <c r="K455" i="49"/>
  <c r="K505" i="49"/>
  <c r="K625" i="49"/>
  <c r="K1371" i="49"/>
  <c r="K868" i="49"/>
  <c r="K670" i="49"/>
  <c r="K1407" i="49"/>
  <c r="K892" i="49"/>
  <c r="K714" i="49"/>
  <c r="K1492" i="49"/>
  <c r="K927" i="49"/>
  <c r="K724" i="49"/>
  <c r="K1611" i="49"/>
  <c r="K1001" i="49"/>
  <c r="K683" i="49"/>
  <c r="K47" i="49"/>
  <c r="K70" i="49"/>
  <c r="K659" i="49"/>
  <c r="K1376" i="49"/>
  <c r="K1128" i="49"/>
  <c r="K1168" i="49"/>
  <c r="K1437" i="49"/>
  <c r="K1163" i="49"/>
  <c r="K1211" i="49"/>
  <c r="K1739" i="49"/>
  <c r="K1166" i="49"/>
  <c r="K1243" i="49"/>
  <c r="K560" i="49"/>
  <c r="K1227" i="49"/>
  <c r="K1397" i="49"/>
  <c r="K710" i="49"/>
  <c r="K585" i="49"/>
  <c r="K678" i="49"/>
  <c r="K1055" i="49"/>
  <c r="K1225" i="49"/>
  <c r="K1515" i="49"/>
  <c r="K1570" i="49"/>
  <c r="K1240" i="49"/>
  <c r="K1399" i="49"/>
  <c r="K1065" i="49"/>
  <c r="K1231" i="49"/>
  <c r="K1691" i="49"/>
  <c r="K1619" i="49"/>
  <c r="K1719" i="49"/>
  <c r="K144" i="49"/>
  <c r="K826" i="49"/>
  <c r="K581" i="49"/>
  <c r="K1098" i="49"/>
  <c r="K1552" i="49"/>
  <c r="K1584" i="49"/>
  <c r="K1212" i="49"/>
  <c r="K1384" i="49"/>
  <c r="K1366" i="49"/>
  <c r="K1694" i="49"/>
  <c r="K1279" i="49"/>
  <c r="K1733" i="49"/>
  <c r="K381" i="49"/>
  <c r="K813" i="83"/>
  <c r="K60" i="83"/>
  <c r="K52" i="83"/>
  <c r="K879" i="83"/>
  <c r="K459" i="83"/>
  <c r="K209" i="79"/>
  <c r="K32" i="79"/>
  <c r="K25" i="49"/>
  <c r="K665" i="49"/>
  <c r="K433" i="49"/>
  <c r="K1700" i="49"/>
  <c r="K426" i="83"/>
  <c r="K806" i="83"/>
  <c r="K417" i="83"/>
  <c r="K615" i="83"/>
  <c r="K681" i="83"/>
  <c r="K954" i="83"/>
  <c r="K284" i="83"/>
  <c r="K721" i="83"/>
  <c r="K633" i="83"/>
  <c r="K271" i="83"/>
  <c r="K739" i="83"/>
  <c r="K630" i="83"/>
  <c r="K1052" i="83"/>
  <c r="K567" i="83"/>
  <c r="K947" i="83"/>
  <c r="K383" i="83"/>
  <c r="K558" i="83"/>
  <c r="K973" i="83"/>
  <c r="K401" i="83"/>
  <c r="K531" i="83"/>
  <c r="K910" i="83"/>
  <c r="K178" i="83"/>
  <c r="K260" i="83"/>
  <c r="K592" i="83"/>
  <c r="K758" i="83"/>
  <c r="K890" i="83"/>
  <c r="K106" i="83"/>
  <c r="K369" i="83"/>
  <c r="K406" i="83"/>
  <c r="K480" i="83"/>
  <c r="K782" i="83"/>
  <c r="K970" i="83"/>
  <c r="K95" i="83"/>
  <c r="K845" i="83"/>
  <c r="K104" i="83"/>
  <c r="K427" i="83"/>
  <c r="K949" i="83"/>
  <c r="K982" i="83"/>
  <c r="K19" i="83"/>
  <c r="K135" i="83"/>
  <c r="K576" i="83"/>
  <c r="K539" i="83"/>
  <c r="K1026" i="83"/>
  <c r="K993" i="83"/>
  <c r="K453" i="83"/>
  <c r="K948" i="83"/>
  <c r="K304" i="83"/>
  <c r="K256" i="79"/>
  <c r="K152" i="79"/>
  <c r="K150" i="79"/>
  <c r="K81" i="79"/>
  <c r="K185" i="79"/>
  <c r="K200" i="79"/>
  <c r="K103" i="79"/>
  <c r="K282" i="79"/>
  <c r="K245" i="79"/>
  <c r="K249" i="79"/>
  <c r="K210" i="79"/>
  <c r="K49" i="79"/>
  <c r="K301" i="79"/>
  <c r="K303" i="79"/>
  <c r="K73" i="79"/>
  <c r="K147" i="79"/>
  <c r="K123" i="79"/>
  <c r="K18" i="79"/>
  <c r="K548" i="49"/>
  <c r="K690" i="49"/>
  <c r="K754" i="49"/>
  <c r="K880" i="49"/>
  <c r="K1154" i="49"/>
  <c r="K445" i="49"/>
  <c r="K207" i="49"/>
  <c r="K648" i="49"/>
  <c r="K574" i="49"/>
  <c r="K1762" i="49"/>
  <c r="K219" i="49"/>
  <c r="K909" i="49"/>
  <c r="K302" i="49"/>
  <c r="K948" i="49"/>
  <c r="K158" i="49"/>
  <c r="K423" i="49"/>
  <c r="K556" i="49"/>
  <c r="K632" i="49"/>
  <c r="K1019" i="49"/>
  <c r="K233" i="49"/>
  <c r="K420" i="49"/>
  <c r="K246" i="49"/>
  <c r="K691" i="49"/>
  <c r="K1137" i="49"/>
  <c r="K508" i="49"/>
  <c r="K165" i="49"/>
  <c r="K1297" i="49"/>
  <c r="K518" i="49"/>
  <c r="K1269" i="49"/>
  <c r="K618" i="49"/>
  <c r="K182" i="49"/>
  <c r="K1427" i="49"/>
  <c r="K496" i="49"/>
  <c r="K1368" i="49"/>
  <c r="K136" i="49"/>
  <c r="K484" i="49"/>
  <c r="K1018" i="49"/>
  <c r="K748" i="49"/>
  <c r="K1517" i="49"/>
  <c r="K97" i="49"/>
  <c r="K1160" i="49"/>
  <c r="K244" i="49"/>
  <c r="K1104" i="49"/>
  <c r="K1390" i="49"/>
  <c r="K1641" i="49"/>
  <c r="K533" i="49"/>
  <c r="K1185" i="49"/>
  <c r="K739" i="49"/>
  <c r="K123" i="49"/>
  <c r="K79" i="49"/>
  <c r="K12" i="49"/>
  <c r="K452" i="49"/>
  <c r="K480" i="49"/>
  <c r="K64" i="49"/>
  <c r="K301" i="49"/>
  <c r="K1652" i="49"/>
  <c r="K681" i="49"/>
  <c r="K1571" i="49"/>
  <c r="K853" i="49"/>
  <c r="K811" i="49"/>
  <c r="K943" i="49"/>
  <c r="K641" i="49"/>
  <c r="K926" i="49"/>
  <c r="K1013" i="49"/>
  <c r="K1444" i="49"/>
  <c r="K934" i="49"/>
  <c r="K1038" i="49"/>
  <c r="K1472" i="49"/>
  <c r="K968" i="49"/>
  <c r="K1058" i="49"/>
  <c r="K1413" i="49"/>
  <c r="K1043" i="49"/>
  <c r="K1091" i="49"/>
  <c r="K1583" i="49"/>
  <c r="K93" i="49"/>
  <c r="K267" i="49"/>
  <c r="K335" i="49"/>
  <c r="K458" i="49"/>
  <c r="K1474" i="49"/>
  <c r="K781" i="49"/>
  <c r="K450" i="49"/>
  <c r="K1493" i="49"/>
  <c r="K774" i="49"/>
  <c r="K591" i="49"/>
  <c r="K1512" i="49"/>
  <c r="K796" i="49"/>
  <c r="K608" i="49"/>
  <c r="K1359" i="49"/>
  <c r="K821" i="49"/>
  <c r="K1229" i="49"/>
  <c r="K1142" i="49"/>
  <c r="K825" i="49"/>
  <c r="K980" i="49"/>
  <c r="K1522" i="49"/>
  <c r="K1595" i="49"/>
  <c r="K1209" i="49"/>
  <c r="K1588" i="49"/>
  <c r="K1558" i="49"/>
  <c r="K1284" i="49"/>
  <c r="K1426" i="49"/>
  <c r="K1086" i="49"/>
  <c r="K1245" i="49"/>
  <c r="K1741" i="49"/>
  <c r="K345" i="49"/>
  <c r="K1082" i="49"/>
  <c r="K699" i="49"/>
  <c r="K1310" i="49"/>
  <c r="K953" i="49"/>
  <c r="K1683" i="49"/>
  <c r="K1742" i="49"/>
  <c r="K1353" i="49"/>
  <c r="K1555" i="49"/>
  <c r="K1561" i="49"/>
  <c r="K1242" i="49"/>
  <c r="K1429" i="49"/>
  <c r="K1732" i="49"/>
  <c r="K333" i="49"/>
  <c r="K201" i="83"/>
  <c r="K249" i="83"/>
  <c r="K482" i="83"/>
  <c r="K124" i="83"/>
  <c r="K638" i="83"/>
  <c r="K106" i="79"/>
  <c r="K195" i="79"/>
  <c r="K1115" i="49"/>
  <c r="K937" i="49"/>
  <c r="K716" i="49"/>
  <c r="K1266" i="49"/>
  <c r="K868" i="83"/>
  <c r="K452" i="83"/>
  <c r="K687" i="83"/>
  <c r="K545" i="83"/>
  <c r="K715" i="83"/>
  <c r="K657" i="83"/>
  <c r="K748" i="83"/>
  <c r="K359" i="83"/>
  <c r="K176" i="83"/>
  <c r="K376" i="83"/>
  <c r="K698" i="83"/>
  <c r="K1016" i="83"/>
  <c r="K656" i="83"/>
  <c r="K996" i="83"/>
  <c r="K245" i="83"/>
  <c r="K679" i="83"/>
  <c r="K865" i="83"/>
  <c r="K234" i="83"/>
  <c r="K713" i="83"/>
  <c r="K871" i="83"/>
  <c r="K683" i="83"/>
  <c r="K466" i="83"/>
  <c r="K1017" i="83"/>
  <c r="K809" i="83"/>
  <c r="K1083" i="83"/>
  <c r="K716" i="83"/>
  <c r="K492" i="83"/>
  <c r="K168" i="83"/>
  <c r="K144" i="83"/>
  <c r="K961" i="83"/>
  <c r="K174" i="83"/>
  <c r="K410" i="83"/>
  <c r="K1050" i="83"/>
  <c r="K1042" i="83"/>
  <c r="K527" i="83"/>
  <c r="K57" i="83"/>
  <c r="K377" i="83"/>
  <c r="K199" i="83"/>
  <c r="K556" i="83"/>
  <c r="K793" i="83"/>
  <c r="K817" i="83"/>
  <c r="K583" i="83"/>
  <c r="K279" i="83"/>
  <c r="K709" i="83"/>
  <c r="K541" i="83"/>
  <c r="K874" i="83"/>
  <c r="K1078" i="83"/>
  <c r="K1087" i="83"/>
  <c r="K689" i="83"/>
  <c r="K1074" i="83"/>
  <c r="K431" i="83"/>
  <c r="K753" i="83"/>
  <c r="K917" i="83"/>
  <c r="K256" i="83"/>
  <c r="K386" i="83"/>
  <c r="K827" i="83"/>
  <c r="K470" i="83"/>
  <c r="K756" i="83"/>
  <c r="K911" i="83"/>
  <c r="K242" i="83"/>
  <c r="K526" i="83"/>
  <c r="K780" i="83"/>
  <c r="K686" i="83"/>
  <c r="K978" i="83"/>
  <c r="K858" i="83"/>
  <c r="K414" i="83"/>
  <c r="K1019" i="83"/>
  <c r="K374" i="83"/>
  <c r="K405" i="83"/>
  <c r="K473" i="83"/>
  <c r="K766" i="83"/>
  <c r="K957" i="83"/>
  <c r="K516" i="83"/>
  <c r="K594" i="83"/>
  <c r="K621" i="83"/>
  <c r="K684" i="83"/>
  <c r="K908" i="83"/>
  <c r="K589" i="83"/>
  <c r="K497" i="83"/>
  <c r="K317" i="83"/>
  <c r="K266" i="83"/>
  <c r="K563" i="83"/>
  <c r="K647" i="83"/>
  <c r="K755" i="83"/>
  <c r="K189" i="83"/>
  <c r="K268" i="83"/>
  <c r="K451" i="83"/>
  <c r="K759" i="83"/>
  <c r="K924" i="83"/>
  <c r="K884" i="83"/>
  <c r="K103" i="83"/>
  <c r="K1043" i="83"/>
  <c r="K44" i="83"/>
  <c r="K170" i="79"/>
  <c r="K41" i="79"/>
  <c r="K244" i="79"/>
  <c r="K204" i="79"/>
  <c r="K175" i="79"/>
  <c r="K189" i="79"/>
  <c r="K162" i="79"/>
  <c r="K236" i="79"/>
  <c r="K151" i="79"/>
  <c r="K223" i="79"/>
  <c r="K177" i="79"/>
  <c r="K260" i="79"/>
  <c r="K235" i="79"/>
  <c r="K181" i="79"/>
  <c r="K286" i="79"/>
  <c r="K262" i="79"/>
  <c r="K183" i="79"/>
  <c r="K344" i="49"/>
  <c r="K1648" i="49"/>
  <c r="K1022" i="49"/>
  <c r="K284" i="49"/>
  <c r="K1322" i="49"/>
  <c r="K1401" i="49"/>
  <c r="K210" i="49"/>
  <c r="K483" i="49"/>
  <c r="K40" i="49"/>
  <c r="K1045" i="49"/>
  <c r="K348" i="49"/>
  <c r="K242" i="49"/>
  <c r="K111" i="49"/>
  <c r="K731" i="49"/>
  <c r="K637" i="49"/>
  <c r="K744" i="49"/>
  <c r="K174" i="49"/>
  <c r="K798" i="49"/>
  <c r="K534" i="49"/>
  <c r="K1085" i="49"/>
  <c r="K712" i="49"/>
  <c r="K873" i="49"/>
  <c r="K529" i="49"/>
  <c r="K1109" i="49"/>
  <c r="K1341" i="49"/>
  <c r="K1646" i="49"/>
  <c r="K521" i="49"/>
  <c r="K795" i="49"/>
  <c r="K701" i="49"/>
  <c r="K1301" i="49"/>
  <c r="K71" i="49"/>
  <c r="K497" i="49"/>
  <c r="K979" i="49"/>
  <c r="K715" i="49"/>
  <c r="K1471" i="49"/>
  <c r="K814" i="49"/>
  <c r="K1034" i="49"/>
  <c r="K145" i="49"/>
  <c r="K1064" i="49"/>
  <c r="K150" i="49"/>
  <c r="K156" i="49"/>
  <c r="K453" i="49"/>
  <c r="K503" i="49"/>
  <c r="K1351" i="49"/>
  <c r="K536" i="49"/>
  <c r="K722" i="49"/>
  <c r="K228" i="49"/>
  <c r="K605" i="49"/>
  <c r="K472" i="49"/>
  <c r="K1059" i="49"/>
  <c r="K279" i="49"/>
  <c r="K526" i="49"/>
  <c r="K1313" i="49"/>
  <c r="K642" i="49"/>
  <c r="K730" i="49"/>
  <c r="K325" i="49"/>
  <c r="K897" i="49"/>
  <c r="K1032" i="49"/>
  <c r="K152" i="49"/>
  <c r="K1400" i="49"/>
  <c r="K571" i="49"/>
  <c r="K919" i="49"/>
  <c r="K1277" i="49"/>
  <c r="K1199" i="49"/>
  <c r="K1440" i="49"/>
  <c r="K1316" i="49"/>
  <c r="K1217" i="49"/>
  <c r="K1478" i="49"/>
  <c r="K1728" i="49"/>
  <c r="K1271" i="49"/>
  <c r="K1550" i="49"/>
  <c r="K396" i="49"/>
  <c r="K1358" i="49"/>
  <c r="K1738" i="49"/>
  <c r="K208" i="49"/>
  <c r="K603" i="49"/>
  <c r="K736" i="49"/>
  <c r="K601" i="49"/>
  <c r="K738" i="49"/>
  <c r="K1702" i="49"/>
  <c r="K1047" i="49"/>
  <c r="K771" i="49"/>
  <c r="K898" i="49"/>
  <c r="K1071" i="49"/>
  <c r="K790" i="49"/>
  <c r="K946" i="49"/>
  <c r="K1144" i="49"/>
  <c r="K856" i="49"/>
  <c r="K994" i="49"/>
  <c r="K1323" i="49"/>
  <c r="K622" i="49"/>
  <c r="K498" i="49"/>
  <c r="K1103" i="49"/>
  <c r="K1127" i="49"/>
  <c r="K876" i="49"/>
  <c r="K1307" i="49"/>
  <c r="K1398" i="49"/>
  <c r="K1765" i="49"/>
  <c r="K1230" i="49"/>
  <c r="K1393" i="49"/>
  <c r="K1534" i="49"/>
  <c r="K1299" i="49"/>
  <c r="K1448" i="49"/>
  <c r="K278" i="49"/>
  <c r="K620" i="49"/>
  <c r="K422" i="49"/>
  <c r="K893" i="49"/>
  <c r="K990" i="49"/>
  <c r="K1105" i="49"/>
  <c r="K1276" i="49"/>
  <c r="K1729" i="49"/>
  <c r="K1572" i="49"/>
  <c r="K1590" i="49"/>
  <c r="K1233" i="49"/>
  <c r="K1416" i="49"/>
  <c r="K1621" i="49"/>
  <c r="K1324" i="49"/>
  <c r="K388" i="49"/>
  <c r="K337" i="83"/>
  <c r="K729" i="83"/>
  <c r="K734" i="83"/>
  <c r="K606" i="83"/>
  <c r="K635" i="83"/>
  <c r="K552" i="83"/>
  <c r="K979" i="83"/>
  <c r="K742" i="83"/>
  <c r="K364" i="83"/>
  <c r="K119" i="83"/>
  <c r="K554" i="83"/>
  <c r="K690" i="83"/>
  <c r="K931" i="83"/>
  <c r="K613" i="83"/>
  <c r="K335" i="83"/>
  <c r="K179" i="83"/>
  <c r="K258" i="79"/>
  <c r="K196" i="79"/>
  <c r="K66" i="79"/>
  <c r="K213" i="79"/>
  <c r="K202" i="79"/>
  <c r="K173" i="79"/>
  <c r="K65" i="79"/>
  <c r="K47" i="79"/>
  <c r="K222" i="79"/>
  <c r="K283" i="79"/>
  <c r="K547" i="49"/>
  <c r="K215" i="49"/>
  <c r="K660" i="49"/>
  <c r="K459" i="49"/>
  <c r="K1744" i="49"/>
  <c r="K907" i="49"/>
  <c r="K846" i="49"/>
  <c r="K292" i="49"/>
  <c r="K839" i="49"/>
  <c r="K96" i="49"/>
  <c r="K426" i="49"/>
  <c r="K644" i="49"/>
  <c r="K959" i="49"/>
  <c r="K196" i="49"/>
  <c r="K432" i="49"/>
  <c r="K132" i="49"/>
  <c r="K633" i="49"/>
  <c r="K1076" i="49"/>
  <c r="K558" i="49"/>
  <c r="K125" i="49"/>
  <c r="K1129" i="49"/>
  <c r="K525" i="49"/>
  <c r="K1248" i="49"/>
  <c r="K1272" i="49"/>
  <c r="K955" i="49"/>
  <c r="K109" i="49"/>
  <c r="K1027" i="49"/>
  <c r="K1339" i="49"/>
  <c r="K485" i="49"/>
  <c r="K995" i="49"/>
  <c r="K161" i="49"/>
  <c r="K1046" i="49"/>
  <c r="K1574" i="49"/>
  <c r="K133" i="49"/>
  <c r="K164" i="49"/>
  <c r="K465" i="49"/>
  <c r="K539" i="49"/>
  <c r="K1176" i="49"/>
  <c r="K475" i="49"/>
  <c r="K417" i="49"/>
  <c r="K1049" i="49"/>
  <c r="K706" i="49"/>
  <c r="K62" i="49"/>
  <c r="K51" i="49"/>
  <c r="K1559" i="49"/>
  <c r="K464" i="49"/>
  <c r="K545" i="49"/>
  <c r="K407" i="49"/>
  <c r="K98" i="49"/>
  <c r="K602" i="49"/>
  <c r="K852" i="49"/>
  <c r="K106" i="49"/>
  <c r="K1655" i="49"/>
  <c r="K804" i="49"/>
  <c r="K933" i="49"/>
  <c r="K777" i="49"/>
  <c r="K239" i="49"/>
  <c r="K334" i="49"/>
  <c r="K1576" i="49"/>
  <c r="K516" i="49"/>
  <c r="K964" i="49"/>
  <c r="K1549" i="49"/>
  <c r="K487" i="49"/>
  <c r="K985" i="49"/>
  <c r="K1537" i="49"/>
  <c r="K473" i="49"/>
  <c r="K1012" i="49"/>
  <c r="K1764" i="49"/>
  <c r="K449" i="49"/>
  <c r="K1051" i="49"/>
  <c r="K1247" i="49"/>
  <c r="K294" i="49"/>
  <c r="K1118" i="49"/>
  <c r="K425" i="49"/>
  <c r="K756" i="49"/>
  <c r="K1061" i="49"/>
  <c r="K1117" i="49"/>
  <c r="K1169" i="49"/>
  <c r="K1079" i="49"/>
  <c r="K1124" i="49"/>
  <c r="K1214" i="49"/>
  <c r="K1094" i="49"/>
  <c r="K1133" i="49"/>
  <c r="K1268" i="49"/>
  <c r="K1255" i="49"/>
  <c r="K1173" i="49"/>
  <c r="K1367" i="49"/>
  <c r="K1458" i="49"/>
  <c r="K657" i="49"/>
  <c r="K414" i="49"/>
  <c r="K793" i="49"/>
  <c r="K1050" i="49"/>
  <c r="K1511" i="49"/>
  <c r="K1569" i="49"/>
  <c r="K1295" i="49"/>
  <c r="K1386" i="49"/>
  <c r="K1198" i="49"/>
  <c r="K1244" i="49"/>
  <c r="K1432" i="49"/>
  <c r="K1710" i="49"/>
  <c r="K506" i="49"/>
  <c r="K1252" i="49"/>
  <c r="K592" i="49"/>
  <c r="K1201" i="49"/>
  <c r="K1136" i="49"/>
  <c r="K1395" i="49"/>
  <c r="K1436" i="49"/>
  <c r="K958" i="49"/>
  <c r="K1698" i="49"/>
  <c r="K1730" i="49"/>
  <c r="K1377" i="49"/>
  <c r="K1543" i="49"/>
  <c r="K1278" i="49"/>
  <c r="K1445" i="49"/>
  <c r="K387" i="49"/>
  <c r="K508" i="83"/>
  <c r="K733" i="83"/>
  <c r="K432" i="83"/>
  <c r="K95" i="49"/>
  <c r="K170" i="83"/>
  <c r="K834" i="83"/>
  <c r="K342" i="83"/>
  <c r="K678" i="83"/>
  <c r="K92" i="83"/>
  <c r="K129" i="83"/>
  <c r="K437" i="83"/>
  <c r="K1022" i="83"/>
  <c r="K351" i="83"/>
  <c r="K670" i="83"/>
  <c r="K232" i="83"/>
  <c r="K887" i="83"/>
  <c r="K537" i="83"/>
  <c r="K624" i="83"/>
  <c r="K900" i="83"/>
  <c r="K561" i="83"/>
  <c r="K604" i="83"/>
  <c r="K1119" i="83"/>
  <c r="K1024" i="83"/>
  <c r="K609" i="83"/>
  <c r="K914" i="83"/>
  <c r="K1150" i="83"/>
  <c r="K115" i="83"/>
  <c r="K888" i="83"/>
  <c r="K880" i="83"/>
  <c r="K988" i="83"/>
  <c r="K46" i="83"/>
  <c r="K121" i="83"/>
  <c r="K91" i="83"/>
  <c r="K368" i="83"/>
  <c r="K764" i="83"/>
  <c r="K792" i="83"/>
  <c r="K886" i="83"/>
  <c r="K510" i="83"/>
  <c r="K339" i="83"/>
  <c r="K688" i="83"/>
  <c r="K394" i="83"/>
  <c r="K667" i="83"/>
  <c r="K1036" i="83"/>
  <c r="K194" i="79"/>
  <c r="K271" i="79"/>
  <c r="K197" i="79"/>
  <c r="K36" i="79"/>
  <c r="K19" i="79"/>
  <c r="K59" i="79"/>
  <c r="K69" i="79"/>
  <c r="K397" i="49"/>
  <c r="K641" i="83"/>
  <c r="K218" i="83"/>
  <c r="K349" i="83"/>
  <c r="K625" i="83"/>
  <c r="K530" i="83"/>
  <c r="K765" i="83"/>
  <c r="K435" i="83"/>
  <c r="K848" i="83"/>
  <c r="K826" i="83"/>
  <c r="K907" i="83"/>
  <c r="K257" i="83"/>
  <c r="K50" i="83"/>
  <c r="K175" i="83"/>
  <c r="K507" i="83"/>
  <c r="K629" i="83"/>
  <c r="K1125" i="83"/>
  <c r="K833" i="83"/>
  <c r="K40" i="83"/>
  <c r="K58" i="83"/>
  <c r="K309" i="83"/>
  <c r="K247" i="83"/>
  <c r="K577" i="83"/>
  <c r="K831" i="83"/>
  <c r="K885" i="83"/>
  <c r="K485" i="83"/>
  <c r="K285" i="83"/>
  <c r="K853" i="83"/>
  <c r="K1012" i="83"/>
  <c r="K145" i="83"/>
  <c r="K202" i="83"/>
  <c r="K740" i="83"/>
  <c r="K760" i="83"/>
  <c r="K862" i="83"/>
  <c r="K1006" i="83"/>
  <c r="K108" i="83"/>
  <c r="K187" i="83"/>
  <c r="K637" i="83"/>
  <c r="K807" i="83"/>
  <c r="K454" i="83"/>
  <c r="K731" i="83"/>
  <c r="K754" i="83"/>
  <c r="K363" i="83"/>
  <c r="K851" i="83"/>
  <c r="K791" i="83"/>
  <c r="K873" i="83"/>
  <c r="K921" i="83"/>
  <c r="K994" i="83"/>
  <c r="K51" i="83"/>
  <c r="K152" i="83"/>
  <c r="K259" i="83"/>
  <c r="K546" i="83"/>
  <c r="K645" i="83"/>
  <c r="K1144" i="83"/>
  <c r="K183" i="83"/>
  <c r="K419" i="83"/>
  <c r="K712" i="83"/>
  <c r="K559" i="83"/>
  <c r="K494" i="83"/>
  <c r="K969" i="83"/>
  <c r="K999" i="83"/>
  <c r="K16" i="83"/>
  <c r="K997" i="83"/>
  <c r="K164" i="83"/>
  <c r="K528" i="83"/>
  <c r="K773" i="83"/>
  <c r="K802" i="83"/>
  <c r="K53" i="83"/>
  <c r="K680" i="83"/>
  <c r="K94" i="83"/>
  <c r="K224" i="79"/>
  <c r="K142" i="79"/>
  <c r="K294" i="79"/>
  <c r="K221" i="79"/>
  <c r="K157" i="79"/>
  <c r="K104" i="79"/>
  <c r="K230" i="79"/>
  <c r="K180" i="79"/>
  <c r="K257" i="79"/>
  <c r="K179" i="79"/>
  <c r="K276" i="79"/>
  <c r="K284" i="79"/>
  <c r="K295" i="79"/>
  <c r="K169" i="79"/>
  <c r="K186" i="79"/>
  <c r="K265" i="79"/>
  <c r="K60" i="79"/>
  <c r="K114" i="49"/>
  <c r="K494" i="49"/>
  <c r="K19" i="49"/>
  <c r="K1026" i="49"/>
  <c r="K197" i="49"/>
  <c r="K143" i="49"/>
  <c r="K94" i="49"/>
  <c r="K634" i="49"/>
  <c r="K677" i="49"/>
  <c r="K643" i="49"/>
  <c r="K138" i="49"/>
  <c r="K757" i="49"/>
  <c r="K541" i="49"/>
  <c r="K1062" i="49"/>
  <c r="K430" i="49"/>
  <c r="K827" i="49"/>
  <c r="K555" i="49"/>
  <c r="K1035" i="49"/>
  <c r="K1216" i="49"/>
  <c r="K447" i="49"/>
  <c r="K418" i="49"/>
  <c r="K720" i="49"/>
  <c r="K631" i="49"/>
  <c r="K1325" i="49"/>
  <c r="K53" i="49"/>
  <c r="K59" i="49"/>
  <c r="K528" i="49"/>
  <c r="K553" i="49"/>
  <c r="K1387" i="49"/>
  <c r="K113" i="49"/>
  <c r="K118" i="49"/>
  <c r="K515" i="49"/>
  <c r="K546" i="49"/>
  <c r="K1546" i="49"/>
  <c r="K126" i="49"/>
  <c r="K1016" i="49"/>
  <c r="K630" i="49"/>
  <c r="K1772" i="49"/>
  <c r="K338" i="49"/>
  <c r="K711" i="49"/>
  <c r="K236" i="49"/>
  <c r="K573" i="49"/>
  <c r="K237" i="49"/>
  <c r="K884" i="49"/>
  <c r="K199" i="49"/>
  <c r="K537" i="49"/>
  <c r="K1100" i="49"/>
  <c r="K566" i="49"/>
  <c r="K295" i="49"/>
  <c r="K1596" i="49"/>
  <c r="K609" i="49"/>
  <c r="K1383" i="49"/>
  <c r="K271" i="49"/>
  <c r="K280" i="49"/>
  <c r="K454" i="49"/>
  <c r="K619" i="49"/>
  <c r="K931" i="49"/>
  <c r="K499" i="49"/>
  <c r="K557" i="49"/>
  <c r="K229" i="49"/>
  <c r="K584" i="49"/>
  <c r="K653" i="49"/>
  <c r="K1158" i="49"/>
  <c r="K1548" i="49"/>
  <c r="K645" i="49"/>
  <c r="K1187" i="49"/>
  <c r="K1536" i="49"/>
  <c r="K629" i="49"/>
  <c r="K1197" i="49"/>
  <c r="K1535" i="49"/>
  <c r="K732" i="49"/>
  <c r="K1250" i="49"/>
  <c r="K1763" i="49"/>
  <c r="K243" i="49"/>
  <c r="K77" i="49"/>
  <c r="K922" i="49"/>
  <c r="K1139" i="49"/>
  <c r="K434" i="49"/>
  <c r="K1370" i="49"/>
  <c r="K1318" i="49"/>
  <c r="K427" i="49"/>
  <c r="K1406" i="49"/>
  <c r="K1294" i="49"/>
  <c r="K559" i="49"/>
  <c r="K1382" i="49"/>
  <c r="K1402" i="49"/>
  <c r="K523" i="49"/>
  <c r="K1503" i="49"/>
  <c r="K135" i="49"/>
  <c r="K863" i="49"/>
  <c r="K582" i="49"/>
  <c r="K950" i="49"/>
  <c r="K1215" i="49"/>
  <c r="K1267" i="49"/>
  <c r="K1754" i="49"/>
  <c r="K1586" i="49"/>
  <c r="K1557" i="49"/>
  <c r="K1355" i="49"/>
  <c r="K1459" i="49"/>
  <c r="K1235" i="49"/>
  <c r="K1326" i="49"/>
  <c r="K850" i="49"/>
  <c r="K779" i="49"/>
  <c r="K747" i="49"/>
  <c r="K1246" i="49"/>
  <c r="K1357" i="49"/>
  <c r="K1442" i="49"/>
  <c r="K1696" i="49"/>
  <c r="K1112" i="49"/>
  <c r="K1327" i="49"/>
  <c r="K1766" i="49"/>
  <c r="K1560" i="49"/>
  <c r="K1578" i="49"/>
  <c r="K1389" i="49"/>
  <c r="K1615" i="49"/>
  <c r="K383" i="49"/>
  <c r="K294" i="83"/>
  <c r="K916" i="83"/>
  <c r="K181" i="83"/>
  <c r="K1011" i="83"/>
  <c r="K728" i="83"/>
  <c r="K58" i="79"/>
  <c r="K792" i="49"/>
  <c r="K415" i="83"/>
  <c r="K477" i="83"/>
  <c r="K800" i="83"/>
  <c r="K591" i="83"/>
  <c r="K781" i="83"/>
  <c r="K186" i="83"/>
  <c r="K390" i="83"/>
  <c r="K1025" i="83"/>
  <c r="K863" i="83"/>
  <c r="K80" i="83"/>
  <c r="K420" i="83"/>
  <c r="K224" i="83"/>
  <c r="K985" i="83"/>
  <c r="K573" i="83"/>
  <c r="K661" i="83"/>
  <c r="K307" i="83"/>
  <c r="K593" i="83"/>
  <c r="K384" i="83"/>
  <c r="K332" i="83"/>
  <c r="K987" i="83"/>
  <c r="K587" i="83"/>
  <c r="K608" i="83"/>
  <c r="K1014" i="83"/>
  <c r="K981" i="83"/>
  <c r="K329" i="83"/>
  <c r="K665" i="83"/>
  <c r="K356" i="83"/>
  <c r="K672" i="83"/>
  <c r="K889" i="83"/>
  <c r="K730" i="83"/>
  <c r="K850" i="83"/>
  <c r="K338" i="83"/>
  <c r="K198" i="83"/>
  <c r="K98" i="83"/>
  <c r="K378" i="83"/>
  <c r="K465" i="83"/>
  <c r="K1013" i="83"/>
  <c r="K1010" i="83"/>
  <c r="K652" i="83"/>
  <c r="K514" i="83"/>
  <c r="K1126" i="83"/>
  <c r="K1088" i="83"/>
  <c r="K289" i="83"/>
  <c r="K126" i="83"/>
  <c r="K219" i="83"/>
  <c r="K506" i="83"/>
  <c r="K616" i="83"/>
  <c r="K1082" i="83"/>
  <c r="K228" i="83"/>
  <c r="K295" i="83"/>
  <c r="K246" i="83"/>
  <c r="K319" i="83"/>
  <c r="K636" i="83"/>
  <c r="K901" i="83"/>
  <c r="K912" i="83"/>
  <c r="K312" i="83"/>
  <c r="K226" i="83"/>
  <c r="K248" i="83"/>
  <c r="K523" i="83"/>
  <c r="K634" i="83"/>
  <c r="K1129" i="83"/>
  <c r="K177" i="83"/>
  <c r="K75" i="83"/>
  <c r="K379" i="83"/>
  <c r="K735" i="83"/>
  <c r="K784" i="83"/>
  <c r="K818" i="83"/>
  <c r="K555" i="83"/>
  <c r="K13" i="83"/>
  <c r="K650" i="83"/>
  <c r="K456" i="83"/>
  <c r="K727" i="83"/>
  <c r="K1055" i="83"/>
  <c r="K876" i="83"/>
  <c r="K131" i="83"/>
  <c r="K188" i="83"/>
  <c r="K354" i="83"/>
  <c r="K785" i="83"/>
  <c r="K928" i="83"/>
  <c r="K945" i="83"/>
  <c r="K166" i="83"/>
  <c r="K958" i="83"/>
  <c r="K375" i="83"/>
  <c r="K132" i="79"/>
  <c r="K192" i="79"/>
  <c r="K149" i="79"/>
  <c r="K61" i="79"/>
  <c r="K266" i="79"/>
  <c r="K234" i="79"/>
  <c r="K141" i="79"/>
  <c r="K17" i="79"/>
  <c r="K153" i="79"/>
  <c r="K33" i="79"/>
  <c r="K31" i="79"/>
  <c r="K50" i="79"/>
  <c r="K46" i="79"/>
  <c r="K247" i="79"/>
  <c r="K273" i="79"/>
  <c r="K131" i="79"/>
  <c r="K309" i="79"/>
  <c r="K1657" i="49"/>
  <c r="K274" i="49"/>
  <c r="K810" i="49"/>
  <c r="K270" i="49"/>
  <c r="K806" i="49"/>
  <c r="K61" i="49"/>
  <c r="K367" i="49"/>
  <c r="K611" i="49"/>
  <c r="K1304" i="49"/>
  <c r="K157" i="49"/>
  <c r="K371" i="49"/>
  <c r="K649" i="49"/>
  <c r="K1040" i="49"/>
  <c r="K112" i="49"/>
  <c r="K983" i="49"/>
  <c r="K554" i="49"/>
  <c r="K1135" i="49"/>
  <c r="K858" i="49"/>
  <c r="K910" i="49"/>
  <c r="K100" i="49"/>
  <c r="K971" i="49"/>
  <c r="K1331" i="49"/>
  <c r="K337" i="49"/>
  <c r="K888" i="49"/>
  <c r="K662" i="49"/>
  <c r="K1720" i="49"/>
  <c r="K1097" i="49"/>
  <c r="K362" i="49"/>
  <c r="K921" i="49"/>
  <c r="K638" i="49"/>
  <c r="K1614" i="49"/>
  <c r="K275" i="49"/>
  <c r="K692" i="49"/>
  <c r="K153" i="49"/>
  <c r="K488" i="49"/>
  <c r="K160" i="49"/>
  <c r="K262" i="49"/>
  <c r="K1328" i="49"/>
  <c r="K490" i="49"/>
  <c r="K552" i="49"/>
  <c r="K374" i="49"/>
  <c r="K57" i="49"/>
  <c r="K576" i="49"/>
  <c r="K1336" i="49"/>
  <c r="K772" i="49"/>
  <c r="K461" i="49"/>
  <c r="K672" i="49"/>
  <c r="K308" i="49"/>
  <c r="K883" i="49"/>
  <c r="K993" i="49"/>
  <c r="K667" i="49"/>
  <c r="K435" i="49"/>
  <c r="K791" i="49"/>
  <c r="K981" i="49"/>
  <c r="K668" i="49"/>
  <c r="K640" i="49"/>
  <c r="K478" i="49"/>
  <c r="K707" i="49"/>
  <c r="K838" i="49"/>
  <c r="K1381" i="49"/>
  <c r="K1519" i="49"/>
  <c r="K865" i="49"/>
  <c r="K1454" i="49"/>
  <c r="K1529" i="49"/>
  <c r="K932" i="49"/>
  <c r="K1564" i="49"/>
  <c r="K1618" i="49"/>
  <c r="K967" i="49"/>
  <c r="K766" i="49"/>
  <c r="K1205" i="49"/>
  <c r="K24" i="49"/>
  <c r="K283" i="49"/>
  <c r="K82" i="49"/>
  <c r="K532" i="49"/>
  <c r="K572" i="49"/>
  <c r="K1039" i="49"/>
  <c r="K1317" i="49"/>
  <c r="K613" i="49"/>
  <c r="K1075" i="49"/>
  <c r="K1293" i="49"/>
  <c r="K624" i="49"/>
  <c r="K1090" i="49"/>
  <c r="K1365" i="49"/>
  <c r="K661" i="49"/>
  <c r="K1148" i="49"/>
  <c r="K1502" i="49"/>
  <c r="K1161" i="49"/>
  <c r="K761" i="49"/>
  <c r="K1141" i="49"/>
  <c r="K1563" i="49"/>
  <c r="K1463" i="49"/>
  <c r="K1753" i="49"/>
  <c r="K1330" i="49"/>
  <c r="K1580" i="49"/>
  <c r="K1562" i="49"/>
  <c r="K1533" i="49"/>
  <c r="K1403" i="49"/>
  <c r="K1435" i="49"/>
  <c r="K492" i="49"/>
  <c r="K424" i="49"/>
  <c r="K949" i="49"/>
  <c r="K1232" i="49"/>
  <c r="K803" i="49"/>
  <c r="K1261" i="49"/>
  <c r="K1314" i="49"/>
  <c r="K1415" i="49"/>
  <c r="K1483" i="49"/>
  <c r="K960" i="49"/>
  <c r="K1751" i="49"/>
  <c r="K1620" i="49"/>
  <c r="K1542" i="49"/>
  <c r="K1761" i="49"/>
  <c r="K695" i="83"/>
  <c r="K768" i="83"/>
  <c r="K823" i="83"/>
  <c r="K597" i="83"/>
  <c r="K167" i="83"/>
  <c r="K536" i="83"/>
  <c r="K500" i="83"/>
  <c r="K956" i="83"/>
  <c r="K1005" i="83"/>
  <c r="K47" i="83"/>
  <c r="K21" i="83"/>
  <c r="K422" i="83"/>
  <c r="K664" i="83"/>
  <c r="K400" i="83"/>
  <c r="K602" i="83"/>
  <c r="K673" i="83"/>
  <c r="K353" i="83"/>
  <c r="K117" i="83"/>
  <c r="K488" i="83"/>
  <c r="K601" i="83"/>
  <c r="K1037" i="83"/>
  <c r="K1034" i="83"/>
  <c r="K89" i="83"/>
  <c r="K1118" i="83"/>
  <c r="K30" i="83"/>
  <c r="K240" i="79"/>
  <c r="K231" i="79"/>
  <c r="K20" i="79"/>
  <c r="K82" i="79"/>
  <c r="K52" i="79"/>
  <c r="K105" i="79"/>
  <c r="K102" i="79"/>
  <c r="K248" i="79"/>
  <c r="K28" i="79"/>
  <c r="K285" i="79"/>
  <c r="K238" i="79"/>
  <c r="K275" i="79"/>
  <c r="K251" i="79"/>
  <c r="K199" i="79"/>
  <c r="K80" i="79"/>
  <c r="K310" i="79"/>
  <c r="K98" i="79"/>
  <c r="K179" i="49"/>
  <c r="K78" i="49"/>
  <c r="K58" i="49"/>
  <c r="K674" i="49"/>
  <c r="K685" i="49"/>
  <c r="K610" i="49"/>
  <c r="K121" i="49"/>
  <c r="K695" i="49"/>
  <c r="K409" i="49"/>
  <c r="K978" i="49"/>
  <c r="K167" i="49"/>
  <c r="K778" i="49"/>
  <c r="K412" i="49"/>
  <c r="K1015" i="49"/>
  <c r="K1172" i="49"/>
  <c r="K73" i="49"/>
  <c r="K384" i="49"/>
  <c r="K635" i="49"/>
  <c r="K639" i="49"/>
  <c r="K1155" i="49"/>
  <c r="K46" i="49"/>
  <c r="K66" i="49"/>
  <c r="K411" i="49"/>
  <c r="K415" i="49"/>
  <c r="K1291" i="49"/>
  <c r="K149" i="49"/>
  <c r="K666" i="49"/>
  <c r="K122" i="49"/>
  <c r="K421" i="49"/>
  <c r="K217" i="49"/>
  <c r="K225" i="49"/>
  <c r="K652" i="49"/>
  <c r="K134" i="49"/>
  <c r="K524" i="49"/>
  <c r="K729" i="49"/>
  <c r="K249" i="49"/>
  <c r="K1213" i="49"/>
  <c r="K514" i="49"/>
  <c r="K658" i="49"/>
  <c r="K776" i="49"/>
  <c r="K214" i="49"/>
  <c r="K1175" i="49"/>
  <c r="K1093" i="49"/>
  <c r="K176" i="49"/>
  <c r="K269" i="49"/>
  <c r="K1414" i="49"/>
  <c r="K577" i="49"/>
  <c r="K1343" i="49"/>
  <c r="K60" i="49"/>
  <c r="K1523" i="49"/>
  <c r="K797" i="49"/>
  <c r="K1461" i="49"/>
  <c r="K904" i="49"/>
  <c r="K656" i="49"/>
  <c r="K1575" i="49"/>
  <c r="K277" i="49"/>
  <c r="K1262" i="49"/>
  <c r="K1259" i="49"/>
  <c r="K477" i="49"/>
  <c r="K1030" i="49"/>
  <c r="K836" i="49"/>
  <c r="K1007" i="49"/>
  <c r="K1253" i="49"/>
  <c r="K870" i="49"/>
  <c r="K1518" i="49"/>
  <c r="K1274" i="49"/>
  <c r="K894" i="49"/>
  <c r="K1532" i="49"/>
  <c r="K1364" i="49"/>
  <c r="K918" i="49"/>
  <c r="K1594" i="49"/>
  <c r="K1073" i="49"/>
  <c r="K942" i="49"/>
  <c r="K1727" i="49"/>
  <c r="K146" i="49"/>
  <c r="K456" i="49"/>
  <c r="K324" i="49"/>
  <c r="K663" i="49"/>
  <c r="K723" i="49"/>
  <c r="K1270" i="49"/>
  <c r="K1210" i="49"/>
  <c r="K746" i="49"/>
  <c r="K1288" i="49"/>
  <c r="K1257" i="49"/>
  <c r="K737" i="49"/>
  <c r="K1309" i="49"/>
  <c r="K1303" i="49"/>
  <c r="K823" i="49"/>
  <c r="K1405" i="49"/>
  <c r="K1460" i="49"/>
  <c r="K600" i="49"/>
  <c r="K444" i="49"/>
  <c r="K1024" i="49"/>
  <c r="K1465" i="49"/>
  <c r="K954" i="49"/>
  <c r="K1609" i="49"/>
  <c r="K1312" i="49"/>
  <c r="K1451" i="49"/>
  <c r="K1760" i="49"/>
  <c r="K1306" i="49"/>
  <c r="K1556" i="49"/>
  <c r="K1538" i="49"/>
  <c r="K1602" i="49"/>
  <c r="K837" i="49"/>
  <c r="K567" i="49"/>
  <c r="K1321" i="49"/>
  <c r="K1292" i="49"/>
  <c r="K944" i="49"/>
  <c r="K1391" i="49"/>
  <c r="K1468" i="49"/>
  <c r="K1475" i="49"/>
  <c r="K1734" i="49"/>
  <c r="K1121" i="49"/>
  <c r="K1315" i="49"/>
  <c r="K1006" i="49"/>
  <c r="K1177" i="49"/>
  <c r="K1541" i="49"/>
  <c r="K382" i="49"/>
  <c r="K188" i="49"/>
  <c r="K1627" i="49"/>
  <c r="K1630" i="49"/>
  <c r="K1095" i="83"/>
  <c r="K1070" i="83"/>
  <c r="K1066" i="83"/>
  <c r="K1098" i="83"/>
  <c r="K1633" i="49"/>
  <c r="K1669" i="49"/>
  <c r="K1102" i="83"/>
  <c r="K1069" i="83"/>
  <c r="K1635" i="49"/>
  <c r="K1091" i="83"/>
  <c r="K157" i="83"/>
  <c r="K1636" i="49"/>
  <c r="K187" i="49"/>
  <c r="K1663" i="49"/>
  <c r="K1677" i="49"/>
  <c r="K1672" i="49"/>
  <c r="K1670" i="49"/>
  <c r="K1096" i="83"/>
  <c r="K1064" i="83"/>
  <c r="K1092" i="83"/>
  <c r="K1673" i="49"/>
  <c r="K1625" i="49"/>
  <c r="K1675" i="49"/>
  <c r="K1061" i="83"/>
  <c r="K1063" i="83"/>
  <c r="K1100" i="83"/>
  <c r="K1667" i="49"/>
  <c r="K1671" i="49"/>
  <c r="K1664" i="49"/>
  <c r="K156" i="83"/>
  <c r="K1068" i="83"/>
  <c r="K1631" i="49"/>
  <c r="K1676" i="49"/>
  <c r="K1629" i="49"/>
  <c r="K1637" i="49"/>
  <c r="K1634" i="49"/>
  <c r="K1071" i="83"/>
  <c r="K1097" i="83"/>
  <c r="K1099" i="83"/>
  <c r="K1638" i="49"/>
  <c r="K155" i="83"/>
  <c r="K1632" i="49"/>
  <c r="K1674" i="49"/>
  <c r="K1679" i="49"/>
  <c r="K189" i="49"/>
  <c r="K1065" i="83"/>
  <c r="K1067" i="83"/>
  <c r="K1628" i="49"/>
  <c r="K1662" i="49"/>
  <c r="K1668" i="49"/>
  <c r="K1101" i="83"/>
  <c r="K1062" i="83"/>
  <c r="K1708" i="49"/>
  <c r="K1690" i="49"/>
  <c r="K1685" i="49"/>
  <c r="Q54" i="62"/>
  <c r="U54" i="62"/>
  <c r="AD53" i="62"/>
  <c r="AE53" i="62" s="1"/>
  <c r="E54" i="62"/>
  <c r="I54" i="62"/>
  <c r="M54" i="62"/>
  <c r="K67" i="83" l="1"/>
  <c r="E13" i="82" s="1"/>
  <c r="F13" i="82" s="1"/>
  <c r="K35" i="83"/>
  <c r="E12" i="82" s="1"/>
  <c r="F12" i="82" s="1"/>
  <c r="K344" i="83"/>
  <c r="E21" i="82" s="1"/>
  <c r="F21" i="82" s="1"/>
  <c r="K297" i="79"/>
  <c r="E24" i="78" s="1"/>
  <c r="F24" i="78" s="1"/>
  <c r="K1152" i="83"/>
  <c r="E27" i="82" s="1"/>
  <c r="F27" i="82" s="1"/>
  <c r="K278" i="79"/>
  <c r="E22" i="78" s="1"/>
  <c r="F22" i="78" s="1"/>
  <c r="K251" i="83"/>
  <c r="E17" i="82" s="1"/>
  <c r="F17" i="82" s="1"/>
  <c r="K1132" i="83"/>
  <c r="E24" i="82" s="1"/>
  <c r="F24" i="82" s="1"/>
  <c r="K1121" i="83"/>
  <c r="E23" i="82" s="1"/>
  <c r="F23" i="82" s="1"/>
  <c r="K84" i="79"/>
  <c r="E16" i="78" s="1"/>
  <c r="F16" i="78" s="1"/>
  <c r="K75" i="79"/>
  <c r="E14" i="78" s="1"/>
  <c r="F14" i="78" s="1"/>
  <c r="K125" i="79"/>
  <c r="E19" i="78" s="1"/>
  <c r="F19" i="78" s="1"/>
  <c r="K212" i="83"/>
  <c r="E16" i="82" s="1"/>
  <c r="F16" i="82" s="1"/>
  <c r="K1112" i="83"/>
  <c r="E22" i="82" s="1"/>
  <c r="F22" i="82" s="1"/>
  <c r="K134" i="79"/>
  <c r="E20" i="78" s="1"/>
  <c r="F20" i="78" s="1"/>
  <c r="K139" i="83"/>
  <c r="E14" i="82" s="1"/>
  <c r="F14" i="82" s="1"/>
  <c r="K297" i="83"/>
  <c r="E19" i="82" s="1"/>
  <c r="F19" i="82" s="1"/>
  <c r="K1138" i="83"/>
  <c r="E25" i="82" s="1"/>
  <c r="F25" i="82" s="1"/>
  <c r="K439" i="49"/>
  <c r="K274" i="83"/>
  <c r="E18" i="82" s="1"/>
  <c r="F18" i="82" s="1"/>
  <c r="K290" i="79"/>
  <c r="E23" i="78" s="1"/>
  <c r="F23" i="78" s="1"/>
  <c r="K23" i="79"/>
  <c r="E13" i="78" s="1"/>
  <c r="F13" i="78" s="1"/>
  <c r="K323" i="79"/>
  <c r="K108" i="79"/>
  <c r="E17" i="78" s="1"/>
  <c r="F17" i="78" s="1"/>
  <c r="K325" i="83"/>
  <c r="E20" i="82" s="1"/>
  <c r="F20" i="82" s="1"/>
  <c r="K317" i="79"/>
  <c r="E26" i="78" s="1"/>
  <c r="F26" i="78" s="1"/>
  <c r="K115" i="79"/>
  <c r="E18" i="78" s="1"/>
  <c r="F18" i="78" s="1"/>
  <c r="K1146" i="83"/>
  <c r="E26" i="82" s="1"/>
  <c r="F26" i="82" s="1"/>
  <c r="K159" i="83"/>
  <c r="E15" i="82" s="1"/>
  <c r="F15" i="82" s="1"/>
  <c r="K1774" i="49"/>
  <c r="E27" i="55" s="1"/>
  <c r="F27" i="55" s="1"/>
  <c r="C34" i="81" l="1"/>
  <c r="F34" i="81" s="1"/>
  <c r="C16" i="81"/>
  <c r="G16" i="81" s="1"/>
  <c r="C25" i="85"/>
  <c r="S25" i="85" s="1"/>
  <c r="C37" i="85"/>
  <c r="J37" i="85" s="1"/>
  <c r="C25" i="81"/>
  <c r="E25" i="81" s="1"/>
  <c r="C28" i="81"/>
  <c r="E28" i="81" s="1"/>
  <c r="C40" i="85"/>
  <c r="U40" i="85" s="1"/>
  <c r="C40" i="81"/>
  <c r="E40" i="81" s="1"/>
  <c r="C52" i="81"/>
  <c r="G52" i="81" s="1"/>
  <c r="C49" i="85"/>
  <c r="I49" i="85" s="1"/>
  <c r="C22" i="81"/>
  <c r="E22" i="81" s="1"/>
  <c r="C19" i="85"/>
  <c r="L19" i="85" s="1"/>
  <c r="C34" i="85"/>
  <c r="L34" i="85" s="1"/>
  <c r="C43" i="81"/>
  <c r="F43" i="81" s="1"/>
  <c r="C31" i="85"/>
  <c r="G31" i="85" s="1"/>
  <c r="C22" i="85"/>
  <c r="W22" i="85" s="1"/>
  <c r="C43" i="85"/>
  <c r="AB43" i="85" s="1"/>
  <c r="C55" i="85"/>
  <c r="G55" i="85" s="1"/>
  <c r="C13" i="85"/>
  <c r="I13" i="85" s="1"/>
  <c r="C28" i="85"/>
  <c r="X28" i="85" s="1"/>
  <c r="C52" i="85"/>
  <c r="E52" i="85" s="1"/>
  <c r="C16" i="85"/>
  <c r="O16" i="85" s="1"/>
  <c r="C31" i="81"/>
  <c r="E31" i="81" s="1"/>
  <c r="C46" i="85"/>
  <c r="X46" i="85" s="1"/>
  <c r="C46" i="81"/>
  <c r="E46" i="81" s="1"/>
  <c r="C55" i="62"/>
  <c r="H55" i="62" s="1"/>
  <c r="K326" i="79"/>
  <c r="E27" i="78"/>
  <c r="F27" i="78" s="1"/>
  <c r="M326" i="79"/>
  <c r="C13" i="81"/>
  <c r="K1155" i="83"/>
  <c r="C10" i="85"/>
  <c r="F30" i="82"/>
  <c r="G40" i="81" l="1"/>
  <c r="Z25" i="85"/>
  <c r="S37" i="85"/>
  <c r="G25" i="85"/>
  <c r="AB34" i="85"/>
  <c r="P19" i="85"/>
  <c r="F25" i="81"/>
  <c r="H40" i="85"/>
  <c r="M52" i="85"/>
  <c r="F46" i="81"/>
  <c r="X43" i="85"/>
  <c r="G25" i="81"/>
  <c r="V19" i="85"/>
  <c r="G22" i="85"/>
  <c r="W19" i="85"/>
  <c r="K37" i="85"/>
  <c r="R19" i="85"/>
  <c r="Z37" i="85"/>
  <c r="H19" i="85"/>
  <c r="T22" i="85"/>
  <c r="AB25" i="85"/>
  <c r="T37" i="85"/>
  <c r="E22" i="85"/>
  <c r="F28" i="85"/>
  <c r="Z34" i="85"/>
  <c r="J22" i="85"/>
  <c r="Z13" i="85"/>
  <c r="AA49" i="85"/>
  <c r="V37" i="85"/>
  <c r="N43" i="85"/>
  <c r="L49" i="85"/>
  <c r="E49" i="85"/>
  <c r="Z49" i="85"/>
  <c r="U22" i="85"/>
  <c r="I52" i="85"/>
  <c r="AB28" i="85"/>
  <c r="E52" i="81"/>
  <c r="G34" i="85"/>
  <c r="P40" i="85"/>
  <c r="I37" i="85"/>
  <c r="U34" i="85"/>
  <c r="L55" i="85"/>
  <c r="I19" i="85"/>
  <c r="R22" i="85"/>
  <c r="Q49" i="85"/>
  <c r="G16" i="85"/>
  <c r="T34" i="85"/>
  <c r="M19" i="85"/>
  <c r="J13" i="85"/>
  <c r="AB22" i="85"/>
  <c r="O49" i="85"/>
  <c r="F52" i="81"/>
  <c r="R37" i="85"/>
  <c r="Q46" i="85"/>
  <c r="N19" i="85"/>
  <c r="G49" i="85"/>
  <c r="AA52" i="85"/>
  <c r="L28" i="85"/>
  <c r="P37" i="85"/>
  <c r="I43" i="85"/>
  <c r="G22" i="81"/>
  <c r="N13" i="85"/>
  <c r="O40" i="85"/>
  <c r="F22" i="81"/>
  <c r="AB13" i="85"/>
  <c r="G40" i="85"/>
  <c r="X49" i="85"/>
  <c r="E25" i="85"/>
  <c r="M40" i="85"/>
  <c r="G28" i="81"/>
  <c r="W55" i="85"/>
  <c r="V49" i="85"/>
  <c r="Q25" i="85"/>
  <c r="T40" i="85"/>
  <c r="H16" i="85"/>
  <c r="F28" i="81"/>
  <c r="AA55" i="85"/>
  <c r="J19" i="85"/>
  <c r="T13" i="85"/>
  <c r="K22" i="85"/>
  <c r="N22" i="85"/>
  <c r="J49" i="85"/>
  <c r="O52" i="85"/>
  <c r="F25" i="85"/>
  <c r="E28" i="85"/>
  <c r="S40" i="85"/>
  <c r="T31" i="85"/>
  <c r="AA37" i="85"/>
  <c r="Z46" i="85"/>
  <c r="X55" i="85"/>
  <c r="I40" i="85"/>
  <c r="V25" i="85"/>
  <c r="R25" i="85"/>
  <c r="T16" i="85"/>
  <c r="L13" i="85"/>
  <c r="T49" i="85"/>
  <c r="N49" i="85"/>
  <c r="N52" i="85"/>
  <c r="M25" i="85"/>
  <c r="L40" i="85"/>
  <c r="U31" i="85"/>
  <c r="M43" i="85"/>
  <c r="O25" i="85"/>
  <c r="X25" i="85"/>
  <c r="H25" i="85"/>
  <c r="S13" i="85"/>
  <c r="P13" i="85"/>
  <c r="AA13" i="85"/>
  <c r="M13" i="85"/>
  <c r="K49" i="85"/>
  <c r="S49" i="85"/>
  <c r="H49" i="85"/>
  <c r="U25" i="85"/>
  <c r="AA25" i="85"/>
  <c r="N40" i="85"/>
  <c r="O55" i="85"/>
  <c r="E43" i="81"/>
  <c r="M49" i="85"/>
  <c r="P49" i="85"/>
  <c r="P25" i="85"/>
  <c r="F16" i="81"/>
  <c r="R40" i="85"/>
  <c r="G43" i="81"/>
  <c r="U13" i="85"/>
  <c r="G13" i="85"/>
  <c r="O13" i="85"/>
  <c r="Y49" i="85"/>
  <c r="R49" i="85"/>
  <c r="F49" i="85"/>
  <c r="K52" i="85"/>
  <c r="Y25" i="85"/>
  <c r="K25" i="85"/>
  <c r="T25" i="85"/>
  <c r="E16" i="81"/>
  <c r="V40" i="85"/>
  <c r="X40" i="85"/>
  <c r="Q40" i="85"/>
  <c r="I16" i="85"/>
  <c r="R16" i="85"/>
  <c r="E31" i="85"/>
  <c r="P34" i="85"/>
  <c r="V43" i="85"/>
  <c r="S55" i="85"/>
  <c r="Q55" i="85"/>
  <c r="X13" i="85"/>
  <c r="I25" i="85"/>
  <c r="E40" i="85"/>
  <c r="AB40" i="85"/>
  <c r="F16" i="85"/>
  <c r="K31" i="85"/>
  <c r="AB55" i="85"/>
  <c r="E13" i="85"/>
  <c r="K13" i="85"/>
  <c r="W13" i="85"/>
  <c r="W49" i="85"/>
  <c r="N25" i="85"/>
  <c r="L25" i="85"/>
  <c r="J40" i="85"/>
  <c r="W40" i="85"/>
  <c r="Y16" i="85"/>
  <c r="E16" i="85"/>
  <c r="H31" i="85"/>
  <c r="I55" i="85"/>
  <c r="H55" i="85"/>
  <c r="F13" i="85"/>
  <c r="V13" i="85"/>
  <c r="Y13" i="85"/>
  <c r="U49" i="85"/>
  <c r="AB49" i="85"/>
  <c r="Q52" i="85"/>
  <c r="J25" i="85"/>
  <c r="W25" i="85"/>
  <c r="AA40" i="85"/>
  <c r="Z40" i="85"/>
  <c r="F40" i="85"/>
  <c r="Q16" i="85"/>
  <c r="S16" i="85"/>
  <c r="S31" i="85"/>
  <c r="Y34" i="85"/>
  <c r="E43" i="85"/>
  <c r="Y55" i="85"/>
  <c r="M31" i="85"/>
  <c r="J31" i="85"/>
  <c r="Q13" i="85"/>
  <c r="Y40" i="85"/>
  <c r="K40" i="85"/>
  <c r="V16" i="85"/>
  <c r="AA31" i="85"/>
  <c r="L31" i="85"/>
  <c r="U55" i="85"/>
  <c r="O31" i="85"/>
  <c r="R13" i="85"/>
  <c r="H13" i="85"/>
  <c r="P31" i="85"/>
  <c r="R52" i="85"/>
  <c r="AA28" i="85"/>
  <c r="P16" i="85"/>
  <c r="U16" i="85"/>
  <c r="AB31" i="85"/>
  <c r="N31" i="85"/>
  <c r="M34" i="85"/>
  <c r="T46" i="85"/>
  <c r="Q43" i="85"/>
  <c r="V55" i="85"/>
  <c r="F40" i="81"/>
  <c r="J52" i="85"/>
  <c r="S28" i="85"/>
  <c r="L16" i="85"/>
  <c r="N16" i="85"/>
  <c r="X31" i="85"/>
  <c r="F31" i="81"/>
  <c r="E34" i="85"/>
  <c r="U43" i="85"/>
  <c r="N55" i="85"/>
  <c r="E55" i="85"/>
  <c r="J46" i="85"/>
  <c r="AB46" i="85"/>
  <c r="S19" i="85"/>
  <c r="E19" i="85"/>
  <c r="X19" i="85"/>
  <c r="G46" i="81"/>
  <c r="S22" i="85"/>
  <c r="H22" i="85"/>
  <c r="F22" i="85"/>
  <c r="Y52" i="85"/>
  <c r="T52" i="85"/>
  <c r="F52" i="85"/>
  <c r="T28" i="85"/>
  <c r="M28" i="85"/>
  <c r="W28" i="85"/>
  <c r="K16" i="85"/>
  <c r="M16" i="85"/>
  <c r="J16" i="85"/>
  <c r="W31" i="85"/>
  <c r="Z31" i="85"/>
  <c r="F31" i="85"/>
  <c r="O37" i="85"/>
  <c r="L37" i="85"/>
  <c r="H37" i="85"/>
  <c r="S34" i="85"/>
  <c r="R34" i="85"/>
  <c r="I34" i="85"/>
  <c r="P46" i="85"/>
  <c r="F46" i="85"/>
  <c r="R46" i="85"/>
  <c r="O43" i="85"/>
  <c r="K43" i="85"/>
  <c r="Y43" i="85"/>
  <c r="J55" i="85"/>
  <c r="K55" i="85"/>
  <c r="R55" i="85"/>
  <c r="G46" i="85"/>
  <c r="O46" i="85"/>
  <c r="AA19" i="85"/>
  <c r="G19" i="85"/>
  <c r="I28" i="85"/>
  <c r="R28" i="85"/>
  <c r="C55" i="81"/>
  <c r="F55" i="81" s="1"/>
  <c r="M37" i="85"/>
  <c r="U37" i="85"/>
  <c r="AB37" i="85"/>
  <c r="W34" i="85"/>
  <c r="O34" i="85"/>
  <c r="K46" i="85"/>
  <c r="L46" i="85"/>
  <c r="E46" i="85"/>
  <c r="S43" i="85"/>
  <c r="G43" i="85"/>
  <c r="L43" i="85"/>
  <c r="O28" i="85"/>
  <c r="H28" i="85"/>
  <c r="I46" i="85"/>
  <c r="F43" i="85"/>
  <c r="Q19" i="85"/>
  <c r="Z22" i="85"/>
  <c r="W52" i="85"/>
  <c r="U52" i="85"/>
  <c r="Q34" i="85"/>
  <c r="AB19" i="85"/>
  <c r="Y19" i="85"/>
  <c r="Z19" i="85"/>
  <c r="M22" i="85"/>
  <c r="I22" i="85"/>
  <c r="AA22" i="85"/>
  <c r="E34" i="81"/>
  <c r="L52" i="85"/>
  <c r="S52" i="85"/>
  <c r="G52" i="85"/>
  <c r="N28" i="85"/>
  <c r="Z28" i="85"/>
  <c r="V28" i="85"/>
  <c r="AA16" i="85"/>
  <c r="AB16" i="85"/>
  <c r="W16" i="85"/>
  <c r="I31" i="85"/>
  <c r="R31" i="85"/>
  <c r="V31" i="85"/>
  <c r="G31" i="81"/>
  <c r="W37" i="85"/>
  <c r="G37" i="85"/>
  <c r="F37" i="85"/>
  <c r="F34" i="85"/>
  <c r="N34" i="85"/>
  <c r="K34" i="85"/>
  <c r="AA46" i="85"/>
  <c r="N46" i="85"/>
  <c r="Y46" i="85"/>
  <c r="Z43" i="85"/>
  <c r="AA43" i="85"/>
  <c r="H43" i="85"/>
  <c r="T55" i="85"/>
  <c r="F55" i="85"/>
  <c r="M55" i="85"/>
  <c r="Y22" i="85"/>
  <c r="O22" i="85"/>
  <c r="U28" i="85"/>
  <c r="G28" i="85"/>
  <c r="Y37" i="85"/>
  <c r="E37" i="85"/>
  <c r="X37" i="85"/>
  <c r="X34" i="85"/>
  <c r="AA34" i="85"/>
  <c r="V34" i="85"/>
  <c r="H46" i="85"/>
  <c r="S46" i="85"/>
  <c r="V46" i="85"/>
  <c r="R43" i="85"/>
  <c r="P43" i="85"/>
  <c r="J43" i="85"/>
  <c r="J28" i="85"/>
  <c r="L22" i="85"/>
  <c r="Q22" i="85"/>
  <c r="V52" i="85"/>
  <c r="Y28" i="85"/>
  <c r="U19" i="85"/>
  <c r="O19" i="85"/>
  <c r="T19" i="85"/>
  <c r="P22" i="85"/>
  <c r="G34" i="81"/>
  <c r="AB52" i="85"/>
  <c r="P52" i="85"/>
  <c r="X52" i="85"/>
  <c r="K28" i="85"/>
  <c r="K19" i="85"/>
  <c r="F19" i="85"/>
  <c r="V22" i="85"/>
  <c r="X22" i="85"/>
  <c r="H52" i="85"/>
  <c r="Z52" i="85"/>
  <c r="P28" i="85"/>
  <c r="Q28" i="85"/>
  <c r="X16" i="85"/>
  <c r="Z16" i="85"/>
  <c r="Y31" i="85"/>
  <c r="Q31" i="85"/>
  <c r="N37" i="85"/>
  <c r="Q37" i="85"/>
  <c r="J34" i="85"/>
  <c r="H34" i="85"/>
  <c r="M46" i="85"/>
  <c r="W46" i="85"/>
  <c r="U46" i="85"/>
  <c r="W43" i="85"/>
  <c r="T43" i="85"/>
  <c r="P55" i="85"/>
  <c r="Z55" i="85"/>
  <c r="Q55" i="62"/>
  <c r="Z55" i="62"/>
  <c r="I55" i="62"/>
  <c r="Y55" i="62"/>
  <c r="N55" i="62"/>
  <c r="J55" i="62"/>
  <c r="S55" i="62"/>
  <c r="E55" i="62"/>
  <c r="R55" i="62"/>
  <c r="U55" i="62"/>
  <c r="L55" i="62"/>
  <c r="G55" i="62"/>
  <c r="X55" i="62"/>
  <c r="F55" i="62"/>
  <c r="T55" i="62"/>
  <c r="V55" i="62"/>
  <c r="O55" i="62"/>
  <c r="AB55" i="62"/>
  <c r="M55" i="62"/>
  <c r="P55" i="62"/>
  <c r="AA55" i="62"/>
  <c r="W55" i="62"/>
  <c r="K55" i="62"/>
  <c r="C64" i="85"/>
  <c r="F30" i="78"/>
  <c r="C65" i="85" s="1"/>
  <c r="E13" i="81"/>
  <c r="G13" i="81"/>
  <c r="F13" i="81"/>
  <c r="K1768" i="49"/>
  <c r="E26" i="55" s="1"/>
  <c r="F26" i="55" s="1"/>
  <c r="E55" i="81" l="1"/>
  <c r="C59" i="81"/>
  <c r="D13" i="81" s="1"/>
  <c r="G55" i="81"/>
  <c r="C52" i="62"/>
  <c r="AB52" i="62" s="1"/>
  <c r="C66" i="85"/>
  <c r="C58" i="85"/>
  <c r="S58" i="85" s="1"/>
  <c r="D16" i="81" l="1"/>
  <c r="D43" i="81"/>
  <c r="D46" i="81"/>
  <c r="D19" i="81"/>
  <c r="D31" i="81"/>
  <c r="D52" i="81"/>
  <c r="D40" i="81"/>
  <c r="D55" i="81"/>
  <c r="D28" i="81"/>
  <c r="D25" i="81"/>
  <c r="D22" i="81"/>
  <c r="D10" i="81"/>
  <c r="D34" i="81"/>
  <c r="D49" i="81"/>
  <c r="D37" i="81"/>
  <c r="C62" i="85"/>
  <c r="D16" i="85" s="1"/>
  <c r="T52" i="62"/>
  <c r="U52" i="62"/>
  <c r="W52" i="62"/>
  <c r="X52" i="62"/>
  <c r="S52" i="62"/>
  <c r="N52" i="62"/>
  <c r="I52" i="62"/>
  <c r="J52" i="62"/>
  <c r="M52" i="62"/>
  <c r="V52" i="62"/>
  <c r="R52" i="62"/>
  <c r="G52" i="62"/>
  <c r="H52" i="62"/>
  <c r="F52" i="62"/>
  <c r="Q52" i="62"/>
  <c r="P52" i="62"/>
  <c r="K52" i="62"/>
  <c r="Z52" i="62"/>
  <c r="AA52" i="62"/>
  <c r="E52" i="62"/>
  <c r="Y52" i="62"/>
  <c r="L52" i="62"/>
  <c r="O52" i="62"/>
  <c r="X58" i="85"/>
  <c r="Q58" i="85"/>
  <c r="W58" i="85"/>
  <c r="R58" i="85"/>
  <c r="AA58" i="85"/>
  <c r="J58" i="85"/>
  <c r="AB58" i="85"/>
  <c r="N58" i="85"/>
  <c r="Y58" i="85"/>
  <c r="M58" i="85"/>
  <c r="P58" i="85"/>
  <c r="O58" i="85"/>
  <c r="H58" i="85"/>
  <c r="Z58" i="85"/>
  <c r="K58" i="85"/>
  <c r="V58" i="85"/>
  <c r="I58" i="85"/>
  <c r="T58" i="85"/>
  <c r="U58" i="85"/>
  <c r="L58" i="85"/>
  <c r="K1756" i="49"/>
  <c r="E24" i="55" s="1"/>
  <c r="F24" i="55" s="1"/>
  <c r="K351" i="49"/>
  <c r="E18" i="55" s="1"/>
  <c r="F18" i="55" s="1"/>
  <c r="K1723" i="49"/>
  <c r="E23" i="55" s="1"/>
  <c r="F23" i="55" s="1"/>
  <c r="K402" i="49"/>
  <c r="E20" i="55" s="1"/>
  <c r="F20" i="55" s="1"/>
  <c r="D55" i="85" l="1"/>
  <c r="G58" i="81"/>
  <c r="G56" i="81" s="1"/>
  <c r="D58" i="85"/>
  <c r="D22" i="85"/>
  <c r="D19" i="85"/>
  <c r="D43" i="85"/>
  <c r="D40" i="85"/>
  <c r="F58" i="81"/>
  <c r="F56" i="81" s="1"/>
  <c r="D34" i="85"/>
  <c r="D31" i="85"/>
  <c r="D37" i="85"/>
  <c r="E58" i="81"/>
  <c r="E59" i="81" s="1"/>
  <c r="D10" i="85"/>
  <c r="D49" i="85"/>
  <c r="D25" i="85"/>
  <c r="D52" i="85"/>
  <c r="D13" i="85"/>
  <c r="D28" i="85"/>
  <c r="D46" i="85"/>
  <c r="C46" i="62"/>
  <c r="T46" i="62" s="1"/>
  <c r="C34" i="62"/>
  <c r="AA34" i="62" s="1"/>
  <c r="C43" i="62"/>
  <c r="E43" i="62" s="1"/>
  <c r="C28" i="62"/>
  <c r="Y28" i="62" s="1"/>
  <c r="K287" i="49"/>
  <c r="E16" i="55" s="1"/>
  <c r="F16" i="55" s="1"/>
  <c r="K1746" i="49"/>
  <c r="E25" i="55" s="1"/>
  <c r="F25" i="55" s="1"/>
  <c r="K328" i="49"/>
  <c r="E17" i="55" s="1"/>
  <c r="F17" i="55" s="1"/>
  <c r="E21" i="55"/>
  <c r="F21" i="55" s="1"/>
  <c r="K376" i="49"/>
  <c r="E19" i="55" s="1"/>
  <c r="F19" i="55" s="1"/>
  <c r="F59" i="81" l="1"/>
  <c r="G59" i="81" s="1"/>
  <c r="E56" i="81"/>
  <c r="F46" i="62"/>
  <c r="O46" i="62"/>
  <c r="Q46" i="62"/>
  <c r="I46" i="62"/>
  <c r="L43" i="62"/>
  <c r="Z34" i="62"/>
  <c r="AB46" i="62"/>
  <c r="I43" i="62"/>
  <c r="U43" i="62"/>
  <c r="J28" i="62"/>
  <c r="H28" i="62"/>
  <c r="T28" i="62"/>
  <c r="M46" i="62"/>
  <c r="O34" i="62"/>
  <c r="Q28" i="62"/>
  <c r="J34" i="62"/>
  <c r="AA28" i="62"/>
  <c r="X34" i="62"/>
  <c r="X43" i="62"/>
  <c r="N34" i="62"/>
  <c r="R34" i="62"/>
  <c r="O28" i="62"/>
  <c r="E28" i="62"/>
  <c r="U28" i="62"/>
  <c r="O43" i="62"/>
  <c r="E34" i="62"/>
  <c r="I34" i="62"/>
  <c r="G28" i="62"/>
  <c r="R28" i="62"/>
  <c r="W28" i="62"/>
  <c r="Z46" i="62"/>
  <c r="R43" i="62"/>
  <c r="U34" i="62"/>
  <c r="Y34" i="62"/>
  <c r="K28" i="62"/>
  <c r="I28" i="62"/>
  <c r="N46" i="62"/>
  <c r="K46" i="62"/>
  <c r="S28" i="62"/>
  <c r="L28" i="62"/>
  <c r="W46" i="62"/>
  <c r="U46" i="62"/>
  <c r="Q34" i="62"/>
  <c r="X28" i="62"/>
  <c r="AB28" i="62"/>
  <c r="M28" i="62"/>
  <c r="Y46" i="62"/>
  <c r="H34" i="62"/>
  <c r="V28" i="62"/>
  <c r="N28" i="62"/>
  <c r="F28" i="62"/>
  <c r="C25" i="62"/>
  <c r="O25" i="62" s="1"/>
  <c r="S43" i="62"/>
  <c r="V43" i="62"/>
  <c r="P43" i="62"/>
  <c r="J43" i="62"/>
  <c r="M43" i="62"/>
  <c r="G43" i="62"/>
  <c r="V34" i="62"/>
  <c r="M34" i="62"/>
  <c r="F34" i="62"/>
  <c r="Q43" i="62"/>
  <c r="K43" i="62"/>
  <c r="N43" i="62"/>
  <c r="G34" i="62"/>
  <c r="AB34" i="62"/>
  <c r="K34" i="62"/>
  <c r="Z28" i="62"/>
  <c r="P28" i="62"/>
  <c r="E46" i="62"/>
  <c r="P46" i="62"/>
  <c r="AA46" i="62"/>
  <c r="C31" i="62"/>
  <c r="R31" i="62" s="1"/>
  <c r="C37" i="62"/>
  <c r="E37" i="62" s="1"/>
  <c r="AB43" i="62"/>
  <c r="F43" i="62"/>
  <c r="Y43" i="62"/>
  <c r="G46" i="62"/>
  <c r="R46" i="62"/>
  <c r="Z43" i="62"/>
  <c r="T43" i="62"/>
  <c r="W43" i="62"/>
  <c r="P34" i="62"/>
  <c r="L34" i="62"/>
  <c r="T34" i="62"/>
  <c r="L46" i="62"/>
  <c r="X46" i="62"/>
  <c r="J46" i="62"/>
  <c r="H43" i="62"/>
  <c r="AA43" i="62"/>
  <c r="W34" i="62"/>
  <c r="S34" i="62"/>
  <c r="V46" i="62"/>
  <c r="H46" i="62"/>
  <c r="S46" i="62"/>
  <c r="K87" i="49"/>
  <c r="E13" i="55" s="1"/>
  <c r="F13" i="55" s="1"/>
  <c r="C22" i="62"/>
  <c r="O22" i="62" s="1"/>
  <c r="C49" i="62"/>
  <c r="I49" i="62" s="1"/>
  <c r="K169" i="49"/>
  <c r="E14" i="55" s="1"/>
  <c r="F14" i="55" s="1"/>
  <c r="W25" i="62" l="1"/>
  <c r="F25" i="62"/>
  <c r="Q31" i="62"/>
  <c r="G25" i="62"/>
  <c r="S31" i="62"/>
  <c r="T25" i="62"/>
  <c r="J25" i="62"/>
  <c r="E25" i="62"/>
  <c r="L37" i="62"/>
  <c r="Z25" i="62"/>
  <c r="Y37" i="62"/>
  <c r="V31" i="62"/>
  <c r="X37" i="62"/>
  <c r="S37" i="62"/>
  <c r="L25" i="62"/>
  <c r="N25" i="62"/>
  <c r="AB25" i="62"/>
  <c r="O37" i="62"/>
  <c r="G37" i="62"/>
  <c r="X31" i="62"/>
  <c r="J37" i="62"/>
  <c r="X25" i="62"/>
  <c r="H31" i="62"/>
  <c r="V25" i="62"/>
  <c r="Y25" i="62"/>
  <c r="S25" i="62"/>
  <c r="F37" i="62"/>
  <c r="U37" i="62"/>
  <c r="Z31" i="62"/>
  <c r="I37" i="62"/>
  <c r="R25" i="62"/>
  <c r="P25" i="62"/>
  <c r="Q25" i="62"/>
  <c r="AA25" i="62"/>
  <c r="P37" i="62"/>
  <c r="H25" i="62"/>
  <c r="K25" i="62"/>
  <c r="M25" i="62"/>
  <c r="V37" i="62"/>
  <c r="P31" i="62"/>
  <c r="M31" i="62"/>
  <c r="M37" i="62"/>
  <c r="U25" i="62"/>
  <c r="I25" i="62"/>
  <c r="AB37" i="62"/>
  <c r="R37" i="62"/>
  <c r="AB31" i="62"/>
  <c r="T31" i="62"/>
  <c r="L31" i="62"/>
  <c r="N31" i="62"/>
  <c r="F31" i="62"/>
  <c r="I31" i="62"/>
  <c r="O31" i="62"/>
  <c r="G31" i="62"/>
  <c r="K31" i="62"/>
  <c r="W31" i="62"/>
  <c r="U31" i="62"/>
  <c r="E31" i="62"/>
  <c r="AA31" i="62"/>
  <c r="J31" i="62"/>
  <c r="C13" i="62"/>
  <c r="Y13" i="62" s="1"/>
  <c r="Z37" i="62"/>
  <c r="T37" i="62"/>
  <c r="W37" i="62"/>
  <c r="Q37" i="62"/>
  <c r="K37" i="62"/>
  <c r="N37" i="62"/>
  <c r="Y31" i="62"/>
  <c r="H37" i="62"/>
  <c r="AA37" i="62"/>
  <c r="Q49" i="62"/>
  <c r="P49" i="62"/>
  <c r="H49" i="62"/>
  <c r="W49" i="62"/>
  <c r="M49" i="62"/>
  <c r="Z49" i="62"/>
  <c r="S49" i="62"/>
  <c r="AB49" i="62"/>
  <c r="AA22" i="62"/>
  <c r="J49" i="62"/>
  <c r="E49" i="62"/>
  <c r="Q22" i="62"/>
  <c r="Y49" i="62"/>
  <c r="L49" i="62"/>
  <c r="N49" i="62"/>
  <c r="X49" i="62"/>
  <c r="G49" i="62"/>
  <c r="F49" i="62"/>
  <c r="V49" i="62"/>
  <c r="T49" i="62"/>
  <c r="N22" i="62"/>
  <c r="L22" i="62"/>
  <c r="AA49" i="62"/>
  <c r="K49" i="62"/>
  <c r="R49" i="62"/>
  <c r="U49" i="62"/>
  <c r="O49" i="62"/>
  <c r="R22" i="62"/>
  <c r="I22" i="62"/>
  <c r="M22" i="62"/>
  <c r="Y22" i="62"/>
  <c r="AB22" i="62"/>
  <c r="V22" i="62"/>
  <c r="T22" i="62"/>
  <c r="S22" i="62"/>
  <c r="U22" i="62"/>
  <c r="C16" i="62"/>
  <c r="G22" i="62"/>
  <c r="J22" i="62"/>
  <c r="F22" i="62"/>
  <c r="P22" i="62"/>
  <c r="W22" i="62"/>
  <c r="Z22" i="62"/>
  <c r="X22" i="62"/>
  <c r="K22" i="62"/>
  <c r="E22" i="62"/>
  <c r="H22" i="62"/>
  <c r="K35" i="49"/>
  <c r="E13" i="62" l="1"/>
  <c r="L13" i="62"/>
  <c r="I13" i="62"/>
  <c r="J13" i="62"/>
  <c r="O13" i="62"/>
  <c r="R13" i="62"/>
  <c r="H13" i="62"/>
  <c r="N13" i="62"/>
  <c r="M13" i="62"/>
  <c r="W13" i="62"/>
  <c r="U13" i="62"/>
  <c r="G13" i="62"/>
  <c r="Z13" i="62"/>
  <c r="S13" i="62"/>
  <c r="K13" i="62"/>
  <c r="P13" i="62"/>
  <c r="X13" i="62"/>
  <c r="V13" i="62"/>
  <c r="AA13" i="62"/>
  <c r="Q13" i="62"/>
  <c r="F13" i="62"/>
  <c r="AB13" i="62"/>
  <c r="T13" i="62"/>
  <c r="E12" i="55"/>
  <c r="F12" i="55" s="1"/>
  <c r="C10" i="62"/>
  <c r="R16" i="62"/>
  <c r="G16" i="62"/>
  <c r="Y16" i="62"/>
  <c r="O16" i="62"/>
  <c r="Q16" i="62"/>
  <c r="W16" i="62"/>
  <c r="P16" i="62"/>
  <c r="L16" i="62"/>
  <c r="I16" i="62"/>
  <c r="E16" i="62"/>
  <c r="N16" i="62"/>
  <c r="J16" i="62"/>
  <c r="F16" i="62"/>
  <c r="U16" i="62"/>
  <c r="V16" i="62"/>
  <c r="T16" i="62"/>
  <c r="X16" i="62"/>
  <c r="AA16" i="62"/>
  <c r="S16" i="62"/>
  <c r="K16" i="62"/>
  <c r="Z16" i="62"/>
  <c r="AB16" i="62"/>
  <c r="H16" i="62"/>
  <c r="M16" i="62"/>
  <c r="L10" i="62" l="1"/>
  <c r="M10" i="62"/>
  <c r="U10" i="62"/>
  <c r="Y10" i="62"/>
  <c r="P10" i="62"/>
  <c r="W10" i="62"/>
  <c r="Q10" i="62"/>
  <c r="N10" i="62"/>
  <c r="O10" i="62"/>
  <c r="I10" i="62"/>
  <c r="AA10" i="62"/>
  <c r="G10" i="62"/>
  <c r="X10" i="62"/>
  <c r="K10" i="62"/>
  <c r="AB10" i="62"/>
  <c r="J10" i="62"/>
  <c r="R10" i="62"/>
  <c r="S10" i="62"/>
  <c r="Z10" i="62"/>
  <c r="V10" i="62"/>
  <c r="T10" i="62"/>
  <c r="E10" i="62"/>
  <c r="H10" i="62"/>
  <c r="F10" i="62"/>
  <c r="K191" i="49" l="1"/>
  <c r="E15" i="55" l="1"/>
  <c r="F15" i="55" s="1"/>
  <c r="C19" i="62" l="1"/>
  <c r="N19" i="62" s="1"/>
  <c r="W19" i="62" l="1"/>
  <c r="R19" i="62"/>
  <c r="AB19" i="62"/>
  <c r="Q19" i="62"/>
  <c r="H19" i="62"/>
  <c r="G19" i="62"/>
  <c r="AA19" i="62"/>
  <c r="P19" i="62"/>
  <c r="L19" i="62"/>
  <c r="F19" i="62"/>
  <c r="S19" i="62"/>
  <c r="O19" i="62"/>
  <c r="V19" i="62"/>
  <c r="U19" i="62"/>
  <c r="E19" i="62"/>
  <c r="Z19" i="62"/>
  <c r="K19" i="62"/>
  <c r="M19" i="62"/>
  <c r="J19" i="62"/>
  <c r="T19" i="62"/>
  <c r="Y19" i="62"/>
  <c r="X19" i="62"/>
  <c r="I19" i="62"/>
  <c r="E57" i="81"/>
  <c r="F57" i="81" s="1"/>
  <c r="G57" i="81" s="1"/>
  <c r="J1626" i="49" l="1"/>
  <c r="K1626" i="49" l="1"/>
  <c r="K9" i="85" l="1"/>
  <c r="W9" i="85"/>
  <c r="H9" i="85"/>
  <c r="P9" i="85"/>
  <c r="T9" i="85"/>
  <c r="X9" i="85"/>
  <c r="AB9" i="85"/>
  <c r="G9" i="85"/>
  <c r="S9" i="85"/>
  <c r="I9" i="85"/>
  <c r="Q9" i="85"/>
  <c r="U9" i="85"/>
  <c r="Y9" i="85"/>
  <c r="O9" i="85"/>
  <c r="AA9" i="85"/>
  <c r="AE8" i="85"/>
  <c r="E10" i="85"/>
  <c r="E61" i="85" s="1"/>
  <c r="E9" i="85"/>
  <c r="F9" i="85"/>
  <c r="J9" i="85"/>
  <c r="R9" i="85"/>
  <c r="V9" i="85"/>
  <c r="Z9" i="85"/>
  <c r="G10" i="85"/>
  <c r="G61" i="85" s="1"/>
  <c r="G59" i="85" s="1"/>
  <c r="G68" i="85" s="1"/>
  <c r="K10" i="85"/>
  <c r="K61" i="85" s="1"/>
  <c r="K59" i="85" s="1"/>
  <c r="K68" i="85" s="1"/>
  <c r="O10" i="85"/>
  <c r="O61" i="85" s="1"/>
  <c r="O59" i="85" s="1"/>
  <c r="O68" i="85" s="1"/>
  <c r="S10" i="85"/>
  <c r="S61" i="85" s="1"/>
  <c r="S59" i="85" s="1"/>
  <c r="S68" i="85" s="1"/>
  <c r="W10" i="85"/>
  <c r="W61" i="85" s="1"/>
  <c r="W59" i="85" s="1"/>
  <c r="W68" i="85" s="1"/>
  <c r="AA10" i="85"/>
  <c r="AA61" i="85" s="1"/>
  <c r="AA59" i="85" s="1"/>
  <c r="AA68" i="85" s="1"/>
  <c r="H10" i="85"/>
  <c r="H61" i="85" s="1"/>
  <c r="H59" i="85" s="1"/>
  <c r="H68" i="85" s="1"/>
  <c r="L10" i="85"/>
  <c r="L61" i="85" s="1"/>
  <c r="L59" i="85" s="1"/>
  <c r="L68" i="85" s="1"/>
  <c r="P10" i="85"/>
  <c r="P61" i="85" s="1"/>
  <c r="P59" i="85" s="1"/>
  <c r="P68" i="85" s="1"/>
  <c r="T10" i="85"/>
  <c r="T61" i="85" s="1"/>
  <c r="T59" i="85" s="1"/>
  <c r="T68" i="85" s="1"/>
  <c r="X10" i="85"/>
  <c r="X61" i="85" s="1"/>
  <c r="X59" i="85" s="1"/>
  <c r="X68" i="85" s="1"/>
  <c r="AB10" i="85"/>
  <c r="AB61" i="85" s="1"/>
  <c r="AB59" i="85" s="1"/>
  <c r="AB68" i="85" s="1"/>
  <c r="I10" i="85"/>
  <c r="I61" i="85" s="1"/>
  <c r="I59" i="85" s="1"/>
  <c r="I68" i="85" s="1"/>
  <c r="M10" i="85"/>
  <c r="M61" i="85" s="1"/>
  <c r="M59" i="85" s="1"/>
  <c r="M68" i="85" s="1"/>
  <c r="Q10" i="85"/>
  <c r="Q61" i="85" s="1"/>
  <c r="Q59" i="85" s="1"/>
  <c r="Q68" i="85" s="1"/>
  <c r="U10" i="85"/>
  <c r="U61" i="85" s="1"/>
  <c r="U59" i="85" s="1"/>
  <c r="U68" i="85" s="1"/>
  <c r="Y10" i="85"/>
  <c r="Y61" i="85" s="1"/>
  <c r="Y59" i="85" s="1"/>
  <c r="Y68" i="85" s="1"/>
  <c r="F10" i="85"/>
  <c r="F61" i="85" s="1"/>
  <c r="F59" i="85" s="1"/>
  <c r="F68" i="85" s="1"/>
  <c r="J10" i="85"/>
  <c r="J61" i="85" s="1"/>
  <c r="J59" i="85" s="1"/>
  <c r="J68" i="85" s="1"/>
  <c r="N10" i="85"/>
  <c r="N61" i="85" s="1"/>
  <c r="N59" i="85" s="1"/>
  <c r="N68" i="85" s="1"/>
  <c r="R10" i="85"/>
  <c r="R61" i="85" s="1"/>
  <c r="R59" i="85" s="1"/>
  <c r="R68" i="85" s="1"/>
  <c r="V10" i="85"/>
  <c r="V61" i="85" s="1"/>
  <c r="V59" i="85" s="1"/>
  <c r="V68" i="85" s="1"/>
  <c r="Z10" i="85"/>
  <c r="Z61" i="85" s="1"/>
  <c r="Z59" i="85" s="1"/>
  <c r="Z68" i="85" s="1"/>
  <c r="E59" i="85" l="1"/>
  <c r="E62" i="85"/>
  <c r="F62" i="85" s="1"/>
  <c r="G62" i="85" s="1"/>
  <c r="H62" i="85" s="1"/>
  <c r="I62" i="85" s="1"/>
  <c r="J62" i="85" s="1"/>
  <c r="K62" i="85" s="1"/>
  <c r="L62" i="85" s="1"/>
  <c r="M62" i="85" s="1"/>
  <c r="N62" i="85" s="1"/>
  <c r="O62" i="85" s="1"/>
  <c r="P62" i="85" s="1"/>
  <c r="Q62" i="85" s="1"/>
  <c r="R62" i="85" s="1"/>
  <c r="S62" i="85" s="1"/>
  <c r="T62" i="85" s="1"/>
  <c r="U62" i="85" s="1"/>
  <c r="V62" i="85" s="1"/>
  <c r="W62" i="85" s="1"/>
  <c r="X62" i="85" s="1"/>
  <c r="Y62" i="85" s="1"/>
  <c r="Z62" i="85" s="1"/>
  <c r="AA62" i="85" s="1"/>
  <c r="AB62" i="85" s="1"/>
  <c r="E60" i="85" l="1"/>
  <c r="F60" i="85" s="1"/>
  <c r="G60" i="85" s="1"/>
  <c r="H60" i="85" s="1"/>
  <c r="I60" i="85" s="1"/>
  <c r="J60" i="85" s="1"/>
  <c r="K60" i="85" s="1"/>
  <c r="L60" i="85" s="1"/>
  <c r="M60" i="85" s="1"/>
  <c r="N60" i="85" s="1"/>
  <c r="O60" i="85" s="1"/>
  <c r="P60" i="85" s="1"/>
  <c r="Q60" i="85" s="1"/>
  <c r="R60" i="85" s="1"/>
  <c r="S60" i="85" s="1"/>
  <c r="T60" i="85" s="1"/>
  <c r="U60" i="85" s="1"/>
  <c r="V60" i="85" s="1"/>
  <c r="W60" i="85" s="1"/>
  <c r="X60" i="85" s="1"/>
  <c r="Y60" i="85" s="1"/>
  <c r="Z60" i="85" s="1"/>
  <c r="AA60" i="85" s="1"/>
  <c r="AB60" i="85" s="1"/>
  <c r="AD59" i="85"/>
  <c r="AE59" i="85" s="1"/>
  <c r="E68" i="85"/>
  <c r="AD68" i="85" s="1"/>
  <c r="AE68" i="85" s="1"/>
  <c r="J1551" i="49" l="1"/>
  <c r="K1551" i="49" l="1"/>
  <c r="K1712" i="49" l="1"/>
  <c r="E22" i="55" s="1"/>
  <c r="F22" i="55" s="1"/>
  <c r="K1777" i="49" l="1"/>
  <c r="C40" i="62"/>
  <c r="X40" i="62" s="1"/>
  <c r="F30" i="55"/>
  <c r="C59" i="62" l="1"/>
  <c r="D40" i="62" s="1"/>
  <c r="V40" i="62"/>
  <c r="L40" i="62"/>
  <c r="E40" i="62"/>
  <c r="Z40" i="62"/>
  <c r="M40" i="62"/>
  <c r="N40" i="62"/>
  <c r="I40" i="62"/>
  <c r="U40" i="62"/>
  <c r="J40" i="62"/>
  <c r="AA40" i="62"/>
  <c r="F40" i="62"/>
  <c r="W40" i="62"/>
  <c r="Q40" i="62"/>
  <c r="T40" i="62"/>
  <c r="R40" i="62"/>
  <c r="K40" i="62"/>
  <c r="S40" i="62"/>
  <c r="Y40" i="62"/>
  <c r="G40" i="62"/>
  <c r="H40" i="62"/>
  <c r="O40" i="62"/>
  <c r="AB40" i="62"/>
  <c r="P40" i="62"/>
  <c r="D34" i="62" l="1"/>
  <c r="D46" i="62"/>
  <c r="D49" i="62"/>
  <c r="D16" i="62"/>
  <c r="D37" i="62"/>
  <c r="D55" i="62"/>
  <c r="D19" i="62"/>
  <c r="D10" i="62"/>
  <c r="D25" i="62"/>
  <c r="D28" i="62"/>
  <c r="D31" i="62"/>
  <c r="D43" i="62"/>
  <c r="D22" i="62"/>
  <c r="D52" i="62"/>
  <c r="D13" i="62"/>
  <c r="T58" i="62" l="1"/>
  <c r="J58" i="62"/>
  <c r="Z58" i="62"/>
  <c r="L58" i="62"/>
  <c r="R58" i="62"/>
  <c r="H58" i="62"/>
  <c r="M58" i="62"/>
  <c r="AA58" i="62"/>
  <c r="I58" i="62"/>
  <c r="F58" i="62"/>
  <c r="Y58" i="62"/>
  <c r="U58" i="62"/>
  <c r="S58" i="62"/>
  <c r="Q58" i="62"/>
  <c r="W58" i="62"/>
  <c r="V58" i="62"/>
  <c r="AB58" i="62"/>
  <c r="N58" i="62"/>
  <c r="E58" i="62"/>
  <c r="P58" i="62"/>
  <c r="O58" i="62"/>
  <c r="X58" i="62"/>
  <c r="G58" i="62"/>
  <c r="K58" i="62"/>
  <c r="E59" i="62" l="1"/>
  <c r="F59" i="62" s="1"/>
  <c r="G59" i="62" s="1"/>
  <c r="H59" i="62" s="1"/>
  <c r="I59" i="62" s="1"/>
  <c r="J59" i="62" s="1"/>
  <c r="K59" i="62" s="1"/>
  <c r="L59" i="62" s="1"/>
  <c r="M59" i="62" s="1"/>
  <c r="N59" i="62" s="1"/>
  <c r="O59" i="62" s="1"/>
  <c r="P59" i="62" s="1"/>
  <c r="Q59" i="62" s="1"/>
  <c r="R59" i="62" s="1"/>
  <c r="S59" i="62" s="1"/>
  <c r="T59" i="62" s="1"/>
  <c r="U59" i="62" s="1"/>
  <c r="V59" i="62" s="1"/>
  <c r="W59" i="62" s="1"/>
  <c r="X59" i="62" s="1"/>
  <c r="Y59" i="62" s="1"/>
  <c r="Z59" i="62" s="1"/>
  <c r="AA59" i="62" s="1"/>
  <c r="AB59" i="62" s="1"/>
  <c r="E56" i="62" s="1"/>
  <c r="AB56" i="62" l="1"/>
  <c r="AB65" i="62" s="1"/>
  <c r="F56" i="62"/>
  <c r="F65" i="62" s="1"/>
  <c r="W56" i="62"/>
  <c r="W65" i="62" s="1"/>
  <c r="U56" i="62"/>
  <c r="U65" i="62" s="1"/>
  <c r="R56" i="62"/>
  <c r="R65" i="62" s="1"/>
  <c r="S56" i="62"/>
  <c r="S65" i="62" s="1"/>
  <c r="O56" i="62"/>
  <c r="O65" i="62" s="1"/>
  <c r="H56" i="62"/>
  <c r="H65" i="62" s="1"/>
  <c r="Q56" i="62"/>
  <c r="Q65" i="62" s="1"/>
  <c r="Z56" i="62"/>
  <c r="Z65" i="62" s="1"/>
  <c r="Y56" i="62"/>
  <c r="Y65" i="62" s="1"/>
  <c r="G56" i="62"/>
  <c r="G65" i="62" s="1"/>
  <c r="AA56" i="62"/>
  <c r="AA65" i="62" s="1"/>
  <c r="V56" i="62"/>
  <c r="V65" i="62" s="1"/>
  <c r="K56" i="62"/>
  <c r="K65" i="62" s="1"/>
  <c r="T56" i="62"/>
  <c r="T65" i="62" s="1"/>
  <c r="J56" i="62"/>
  <c r="J65" i="62" s="1"/>
  <c r="M56" i="62"/>
  <c r="M65" i="62" s="1"/>
  <c r="L56" i="62"/>
  <c r="L65" i="62" s="1"/>
  <c r="N56" i="62"/>
  <c r="N65" i="62" s="1"/>
  <c r="I56" i="62"/>
  <c r="I65" i="62" s="1"/>
  <c r="X56" i="62"/>
  <c r="X65" i="62" s="1"/>
  <c r="P56" i="62"/>
  <c r="P65" i="62" s="1"/>
  <c r="E57" i="62"/>
  <c r="E65" i="62"/>
  <c r="AD65" i="62" l="1"/>
  <c r="AE65" i="62" s="1"/>
  <c r="F57" i="62"/>
  <c r="G57" i="62" s="1"/>
  <c r="H57" i="62" s="1"/>
  <c r="I57" i="62" s="1"/>
  <c r="J57" i="62" s="1"/>
  <c r="K57" i="62" s="1"/>
  <c r="L57" i="62" s="1"/>
  <c r="M57" i="62" s="1"/>
  <c r="N57" i="62" s="1"/>
  <c r="O57" i="62" s="1"/>
  <c r="P57" i="62" s="1"/>
  <c r="Q57" i="62" s="1"/>
  <c r="R57" i="62" s="1"/>
  <c r="S57" i="62" s="1"/>
  <c r="T57" i="62" s="1"/>
  <c r="U57" i="62" s="1"/>
  <c r="V57" i="62" s="1"/>
  <c r="W57" i="62" s="1"/>
  <c r="X57" i="62" s="1"/>
  <c r="Y57" i="62" s="1"/>
  <c r="Z57" i="62" s="1"/>
  <c r="AA57" i="62" s="1"/>
  <c r="AB57" i="62" s="1"/>
</calcChain>
</file>

<file path=xl/sharedStrings.xml><?xml version="1.0" encoding="utf-8"?>
<sst xmlns="http://schemas.openxmlformats.org/spreadsheetml/2006/main" count="26843" uniqueCount="7805">
  <si>
    <t>PREÇO TOTAL</t>
  </si>
  <si>
    <t>PREÇO UNITÁRIO</t>
  </si>
  <si>
    <t>ITEM</t>
  </si>
  <si>
    <t>UNID.</t>
  </si>
  <si>
    <t>QUANT.</t>
  </si>
  <si>
    <t>DESCRIÇÃO</t>
  </si>
  <si>
    <t>01.</t>
  </si>
  <si>
    <t>01.01</t>
  </si>
  <si>
    <t>01.01.01</t>
  </si>
  <si>
    <t>01.02</t>
  </si>
  <si>
    <t>01.02.01</t>
  </si>
  <si>
    <t>01.03</t>
  </si>
  <si>
    <t>01.03.01</t>
  </si>
  <si>
    <t>01.03.02</t>
  </si>
  <si>
    <t>01.03.03</t>
  </si>
  <si>
    <t>01.04</t>
  </si>
  <si>
    <t>01.04.01</t>
  </si>
  <si>
    <t>01.04.02</t>
  </si>
  <si>
    <t>01.04.03</t>
  </si>
  <si>
    <t>01.04.04</t>
  </si>
  <si>
    <t>01.04.05</t>
  </si>
  <si>
    <t>01.06</t>
  </si>
  <si>
    <t>01.06.01</t>
  </si>
  <si>
    <t>01.06.02</t>
  </si>
  <si>
    <t>01.06.03</t>
  </si>
  <si>
    <t>01.06.04</t>
  </si>
  <si>
    <t>01.06.05</t>
  </si>
  <si>
    <t>01.07.01</t>
  </si>
  <si>
    <t>01.07.02</t>
  </si>
  <si>
    <t>01.07.03</t>
  </si>
  <si>
    <t>01.07.04</t>
  </si>
  <si>
    <t>01.07.04.01</t>
  </si>
  <si>
    <t>01.07.04.02</t>
  </si>
  <si>
    <t>02.</t>
  </si>
  <si>
    <t>02.01</t>
  </si>
  <si>
    <t>02.01.01</t>
  </si>
  <si>
    <t>02.02</t>
  </si>
  <si>
    <t>02.02.01</t>
  </si>
  <si>
    <t>02.02.02</t>
  </si>
  <si>
    <t>03.</t>
  </si>
  <si>
    <t>03.01</t>
  </si>
  <si>
    <t>03.01.01</t>
  </si>
  <si>
    <t>03.01.02</t>
  </si>
  <si>
    <t>03.01.03</t>
  </si>
  <si>
    <t>03.02</t>
  </si>
  <si>
    <t>03.02.01</t>
  </si>
  <si>
    <t>03.02.01.01</t>
  </si>
  <si>
    <t>03.02.01.02</t>
  </si>
  <si>
    <t>03.02.01.03</t>
  </si>
  <si>
    <t>03.02.01.04</t>
  </si>
  <si>
    <t>03.02.02</t>
  </si>
  <si>
    <t>03.02.02.01</t>
  </si>
  <si>
    <t>03.02.02.02</t>
  </si>
  <si>
    <t>03.02.02.03</t>
  </si>
  <si>
    <t>03.02.02.04</t>
  </si>
  <si>
    <t>03.02.03</t>
  </si>
  <si>
    <t>03.02.03.01</t>
  </si>
  <si>
    <t>03.03</t>
  </si>
  <si>
    <t>03.03.01</t>
  </si>
  <si>
    <t>03.03.01.01</t>
  </si>
  <si>
    <t>03.03.02</t>
  </si>
  <si>
    <t>03.03.02.01</t>
  </si>
  <si>
    <t>03.03.02.02</t>
  </si>
  <si>
    <t>03.03.02.03</t>
  </si>
  <si>
    <t>04.</t>
  </si>
  <si>
    <t>04.01</t>
  </si>
  <si>
    <t>04.01.01</t>
  </si>
  <si>
    <t>04.01.02</t>
  </si>
  <si>
    <t>04.01.03</t>
  </si>
  <si>
    <t>04.02</t>
  </si>
  <si>
    <t>04.02.01</t>
  </si>
  <si>
    <t>04.04</t>
  </si>
  <si>
    <t>04.04.01</t>
  </si>
  <si>
    <t>05.</t>
  </si>
  <si>
    <t>05.01</t>
  </si>
  <si>
    <t>05.01.01</t>
  </si>
  <si>
    <t>05.01.02</t>
  </si>
  <si>
    <t>05.01.03</t>
  </si>
  <si>
    <t>05.02</t>
  </si>
  <si>
    <t>05.02.01</t>
  </si>
  <si>
    <t>05.04</t>
  </si>
  <si>
    <t>05.04.01</t>
  </si>
  <si>
    <t>05.04.02</t>
  </si>
  <si>
    <t>05.04.03</t>
  </si>
  <si>
    <t>06.</t>
  </si>
  <si>
    <t>06.01</t>
  </si>
  <si>
    <t>06.01.01</t>
  </si>
  <si>
    <t>06.01.02</t>
  </si>
  <si>
    <t>06.01.03</t>
  </si>
  <si>
    <t>07.</t>
  </si>
  <si>
    <t>07.01</t>
  </si>
  <si>
    <t>07.01.01</t>
  </si>
  <si>
    <t>07.01.02</t>
  </si>
  <si>
    <t>07.01.03</t>
  </si>
  <si>
    <t>07.01.04</t>
  </si>
  <si>
    <t>07.01.05</t>
  </si>
  <si>
    <t>07.02</t>
  </si>
  <si>
    <t>07.02.01</t>
  </si>
  <si>
    <t>07.02.02</t>
  </si>
  <si>
    <t>08.</t>
  </si>
  <si>
    <t>08.01</t>
  </si>
  <si>
    <t>08.01.01</t>
  </si>
  <si>
    <t>08.01.02</t>
  </si>
  <si>
    <t>08.02</t>
  </si>
  <si>
    <t>08.02.01</t>
  </si>
  <si>
    <t>08.02.02</t>
  </si>
  <si>
    <t>08.02.03</t>
  </si>
  <si>
    <t>08.03</t>
  </si>
  <si>
    <t>08.03.01</t>
  </si>
  <si>
    <t>08.03.02</t>
  </si>
  <si>
    <t>08.03.03</t>
  </si>
  <si>
    <t>09.</t>
  </si>
  <si>
    <t>09.01</t>
  </si>
  <si>
    <t>09.01.01</t>
  </si>
  <si>
    <t>09.01.02</t>
  </si>
  <si>
    <t>09.01.03</t>
  </si>
  <si>
    <t>09.01.04</t>
  </si>
  <si>
    <t>09.02</t>
  </si>
  <si>
    <t>09.02.01</t>
  </si>
  <si>
    <t>09.02.02</t>
  </si>
  <si>
    <t>09.02.03</t>
  </si>
  <si>
    <t>09.03</t>
  </si>
  <si>
    <t>09.03.01</t>
  </si>
  <si>
    <t>09.04</t>
  </si>
  <si>
    <t>09.04.01</t>
  </si>
  <si>
    <t>10.</t>
  </si>
  <si>
    <t>10.01</t>
  </si>
  <si>
    <t>10.02</t>
  </si>
  <si>
    <t>10.03</t>
  </si>
  <si>
    <t>10.04</t>
  </si>
  <si>
    <t>10.05</t>
  </si>
  <si>
    <t>10.06</t>
  </si>
  <si>
    <t>10.07</t>
  </si>
  <si>
    <t>10.08</t>
  </si>
  <si>
    <t>10.09</t>
  </si>
  <si>
    <t>10.10</t>
  </si>
  <si>
    <t>10.11</t>
  </si>
  <si>
    <t>10.12</t>
  </si>
  <si>
    <t>10.13</t>
  </si>
  <si>
    <t>10.14</t>
  </si>
  <si>
    <t>10.15</t>
  </si>
  <si>
    <t>10.16</t>
  </si>
  <si>
    <t>10.17</t>
  </si>
  <si>
    <t>10.18</t>
  </si>
  <si>
    <t>10.19</t>
  </si>
  <si>
    <t>11.</t>
  </si>
  <si>
    <t>11.01.</t>
  </si>
  <si>
    <t>11.02.</t>
  </si>
  <si>
    <t>11.03.</t>
  </si>
  <si>
    <t>11.06</t>
  </si>
  <si>
    <t>11.07</t>
  </si>
  <si>
    <t>12.</t>
  </si>
  <si>
    <t>13.</t>
  </si>
  <si>
    <t>13.01</t>
  </si>
  <si>
    <t>14.</t>
  </si>
  <si>
    <t>PESSOAL TECNICO / ADMINISTRATIVO</t>
  </si>
  <si>
    <t>mes</t>
  </si>
  <si>
    <t>MESTRE DE OBRAS</t>
  </si>
  <si>
    <t>PESSOAL DE APOIO</t>
  </si>
  <si>
    <t>ALMOXARIFE</t>
  </si>
  <si>
    <t>CHEFE DE ESCRITORIO</t>
  </si>
  <si>
    <t>EQUIPAMENTOS E FERRAMENTAS</t>
  </si>
  <si>
    <t>EQUIPAMENTOS LEVES</t>
  </si>
  <si>
    <t>m2</t>
  </si>
  <si>
    <t>m</t>
  </si>
  <si>
    <t>CONSUMOS GERAIS</t>
  </si>
  <si>
    <t>TARIFAS DE AGUA / ESGOTO</t>
  </si>
  <si>
    <t>TARIFAS DE ENERGIA ELETRICA</t>
  </si>
  <si>
    <t>MATERIAL DE ESCRITORIO</t>
  </si>
  <si>
    <t>MATERIAL DE LIMPEZA</t>
  </si>
  <si>
    <t>REPROGRAFIA - PLOTAGENS E COPIAS</t>
  </si>
  <si>
    <t>un</t>
  </si>
  <si>
    <t>INSTALACAO PROVISORIA DE AGUA / ESGOTO</t>
  </si>
  <si>
    <t>INSTALACAO PROVISORIA DE ENERGIA ELETRICA</t>
  </si>
  <si>
    <t>PPCI</t>
  </si>
  <si>
    <t>TOTAL DO ITEM</t>
  </si>
  <si>
    <t>m3</t>
  </si>
  <si>
    <t>m3xkm</t>
  </si>
  <si>
    <t>APILOAMENTO DO FUNDO DE VALAS COM SOQUETE</t>
  </si>
  <si>
    <t>REATERRO MANUAL DE VALA</t>
  </si>
  <si>
    <t>kg</t>
  </si>
  <si>
    <t>LASTRO DE CONCRETO MAGRO</t>
  </si>
  <si>
    <t>SUPERESTRUTURA</t>
  </si>
  <si>
    <t>VERGAS E CONTRA-VERGAS</t>
  </si>
  <si>
    <t>ESQUADRIAS EM GERAL</t>
  </si>
  <si>
    <t>ESQUADRIAS - ALUMINIO</t>
  </si>
  <si>
    <t>ESQUADRIAS - MADEIRA</t>
  </si>
  <si>
    <t>ESQUADRIAS - FERRO</t>
  </si>
  <si>
    <t>VIDROS E ESPELHOS</t>
  </si>
  <si>
    <t>REVESTIMENTOS</t>
  </si>
  <si>
    <t>FORROS</t>
  </si>
  <si>
    <t>PISOS</t>
  </si>
  <si>
    <t>PISOS CIMENTADOS E DE CONCRETO</t>
  </si>
  <si>
    <t>PINTURA</t>
  </si>
  <si>
    <t>PINTURA DE PAREDES INTERNAS</t>
  </si>
  <si>
    <t>PINTURA EM TETOS</t>
  </si>
  <si>
    <t>INSTALACOES ELETRICAS</t>
  </si>
  <si>
    <t>INSTALACAO DE PREVENCAO E COMBATE A INCENDIO</t>
  </si>
  <si>
    <t>INSTALACAO DO AR CONDICIONADO</t>
  </si>
  <si>
    <t>LIMPEZA DA OBRA</t>
  </si>
  <si>
    <t>LIMPEZA PERMANENTE DA OBRA</t>
  </si>
  <si>
    <t>LIMPEZA FINAL DA OBRA</t>
  </si>
  <si>
    <t>MANUAL DO USUARIO</t>
  </si>
  <si>
    <t>PCMAT / PCMSO</t>
  </si>
  <si>
    <t>ANOTACAO DE RESPONSABILIDADE TECNICA DE EXECUCAO</t>
  </si>
  <si>
    <t>vb</t>
  </si>
  <si>
    <t>11.08</t>
  </si>
  <si>
    <t>PAISAGISMO</t>
  </si>
  <si>
    <t>14.01</t>
  </si>
  <si>
    <t>14.02</t>
  </si>
  <si>
    <t>ESCAVACAO MANUAL DE VALAS H &lt;= 1,50 M</t>
  </si>
  <si>
    <t>CORTE, DOBRA E ARMACAO DE ACO CA-50/60</t>
  </si>
  <si>
    <t>ESCAVACAO E CARGA MECANIZADA EM MATERIAL DE 1a. CATEGORIA</t>
  </si>
  <si>
    <t>12.01</t>
  </si>
  <si>
    <t>04.03</t>
  </si>
  <si>
    <t>04.03.01</t>
  </si>
  <si>
    <t>05.04.04</t>
  </si>
  <si>
    <t>05.04.05</t>
  </si>
  <si>
    <t>05.05</t>
  </si>
  <si>
    <t>05.05.01</t>
  </si>
  <si>
    <t>05.05.03</t>
  </si>
  <si>
    <t>SINAPI</t>
  </si>
  <si>
    <t>05.05.04</t>
  </si>
  <si>
    <t>TÉCNICO DE SEGURANÇA DO TRABALHO</t>
  </si>
  <si>
    <t>07.01.06</t>
  </si>
  <si>
    <t>06.02</t>
  </si>
  <si>
    <t>06.02.01</t>
  </si>
  <si>
    <t>06.02.02</t>
  </si>
  <si>
    <t>06.02.03</t>
  </si>
  <si>
    <t>06.02.04</t>
  </si>
  <si>
    <t>COBERTURA</t>
  </si>
  <si>
    <t>CAMADA DE REGULARIZACAO ARGAMASSA TRACO 1:3, ESPESSURA MEDIA 3,0 CM</t>
  </si>
  <si>
    <t>13.02</t>
  </si>
  <si>
    <t>01.08.01</t>
  </si>
  <si>
    <t>01.08.02</t>
  </si>
  <si>
    <t>h</t>
  </si>
  <si>
    <t>12.02</t>
  </si>
  <si>
    <t>12.03</t>
  </si>
  <si>
    <t>12.04</t>
  </si>
  <si>
    <t>VISTORIA CAUTELAR</t>
  </si>
  <si>
    <t>TAPUME REMOVIVEL (COMPENSADO RESINADO) PINTADO A CAL</t>
  </si>
  <si>
    <t>PLATAFORMA MADEIRA P/ ANDAIME TUBULAR APROVEITAMENTO 20 VEZES</t>
  </si>
  <si>
    <t>PROTECAO DE FACHADA COM TELA DE POLIPROPILENO</t>
  </si>
  <si>
    <t>ANDAIME TABUADO SOBRE CAVALETES (INCLUSO CAVALETE) EM MADEIRA</t>
  </si>
  <si>
    <t>PLACA DE OBRA EM CHAPA DE ACO GALVANIZADO</t>
  </si>
  <si>
    <t>EXTINTOR INCENDIO AGUA-PRESSURIZADA 10L</t>
  </si>
  <si>
    <t>EXTINTOR INCENDIO TP PO QUIMICO 4KG</t>
  </si>
  <si>
    <t>01.01.03</t>
  </si>
  <si>
    <t>01.01.04</t>
  </si>
  <si>
    <t>TRANSPORTE DE MATERIAL DE QUALQUER NATUREZA EM CAMINHAO DMT &gt; 5 KM</t>
  </si>
  <si>
    <t>REMOCAO MANUAL DE MATERIAL EXCEDENTE DA ESCAVACAO</t>
  </si>
  <si>
    <t>ENSAIO DE RESISTENCIA A COMPRESSAO SIMPLES - CONCRETO</t>
  </si>
  <si>
    <t>ENCUNHAMENTO (APERTO DE ALVENARIA) EM TIJOLOS CERAMICOS MACICO</t>
  </si>
  <si>
    <t>ENCUNHAMENTO DE ALVENARIA</t>
  </si>
  <si>
    <t>05.02.02</t>
  </si>
  <si>
    <t>05.02.03</t>
  </si>
  <si>
    <t>05.02.04</t>
  </si>
  <si>
    <t>PROTECAO MECANICA DE SUPERFICIE C/ ARG. CIMENTO E AREIA 1:7, E=3 CM</t>
  </si>
  <si>
    <t>PINTURA ESMALTE BRILHANTE (2 DEMAOS) SOBRE SUPERFICIE METALICA</t>
  </si>
  <si>
    <t>A</t>
  </si>
  <si>
    <t>IMPERMEABILIZAÇÃO DE POÇO DE ELEVADOR (IMPERMEABILIZAÇÃO COM RESINA EPÓXI COM 1,5KG/M²)</t>
  </si>
  <si>
    <t>06.02.05</t>
  </si>
  <si>
    <t>06.02.06</t>
  </si>
  <si>
    <t>06.02.07</t>
  </si>
  <si>
    <t>06.02.08</t>
  </si>
  <si>
    <t>06.02.09</t>
  </si>
  <si>
    <t>CONCRETO ESTRUTURAL USINADO BOMBEADO FCK &gt;= 30 MPA, BRITA 1</t>
  </si>
  <si>
    <t>FORMA TABUA PARA CONCRETO EM FUNDACAO, C/ REAPROVEITAMENTO 2X</t>
  </si>
  <si>
    <t>03.01.04</t>
  </si>
  <si>
    <t>LOCACAO ALVENARIA</t>
  </si>
  <si>
    <t>04.01.04</t>
  </si>
  <si>
    <t>ALVENARIA DE VEDAÇÃO EM BLOCOS DE CONCRETO 9X19X39CM</t>
  </si>
  <si>
    <t>ALVENARIA DE VEDAÇÃO EM BLOCOS DE CONCRETO 14X19X39CM</t>
  </si>
  <si>
    <t>ALVENARIA DE VEDAÇÃO EM BLOCOS DE CONCRETO 19X19X39CM</t>
  </si>
  <si>
    <t>03.01.05.01</t>
  </si>
  <si>
    <t>POLIMENTO DE CONCRETO TIPO NÍVEL "0"</t>
  </si>
  <si>
    <t>ESTRUTURAS DE CONCRETO ARMADO</t>
  </si>
  <si>
    <t>FORNECIMENTO, FABRICAÇÃO, TRANSPORTE E MONTAGEM DE ESTRUTURA METÁLICA EM PERFIS LAMINADOS</t>
  </si>
  <si>
    <t>03.03.02.04</t>
  </si>
  <si>
    <t>03.03.02.05</t>
  </si>
  <si>
    <t>03.03.01.05</t>
  </si>
  <si>
    <t>05.01.04</t>
  </si>
  <si>
    <t>08.01.03</t>
  </si>
  <si>
    <t>CHAPISCO COM ARGAMASSA 1:3 CIMENTO E AREIA, A COLHER - INTERNO</t>
  </si>
  <si>
    <t>CHAPISCO COM ARGAMASSA 1:3 CIMENTO E AREIA, A COLHER - EXTERNO</t>
  </si>
  <si>
    <t>07.01.07</t>
  </si>
  <si>
    <t>08.01.04</t>
  </si>
  <si>
    <t>PASSEIO EM CONCRETO DESEMPENADO RUSTICO</t>
  </si>
  <si>
    <t>05.05.02</t>
  </si>
  <si>
    <t>09.03.02</t>
  </si>
  <si>
    <t>03.01.05</t>
  </si>
  <si>
    <t>03.02.02.05</t>
  </si>
  <si>
    <t>14.03</t>
  </si>
  <si>
    <t>14.04</t>
  </si>
  <si>
    <t>14.04.01</t>
  </si>
  <si>
    <t>MEIO FIO PREMOLDADO DE CONCRETO</t>
  </si>
  <si>
    <t>ENGATE FLEXIVEL CROMADO</t>
  </si>
  <si>
    <t>VALVULA CROMADA P/ LAVATORIO</t>
  </si>
  <si>
    <t>SIFAO CROMADO P/ LAVATORIO</t>
  </si>
  <si>
    <t>INSTALACAO HIDROSSANITARIA - AGUA FRIA / ESGOTO / DRENAGEM</t>
  </si>
  <si>
    <t>INSTALACOES DE CABEAMENTO ESTRUTURADO</t>
  </si>
  <si>
    <t>11.04.</t>
  </si>
  <si>
    <t>INSTALACOES DO SPDA</t>
  </si>
  <si>
    <t>05.01.05</t>
  </si>
  <si>
    <t>05.01.06</t>
  </si>
  <si>
    <t>05.01.07</t>
  </si>
  <si>
    <t>05.01.08</t>
  </si>
  <si>
    <t>05.01.09</t>
  </si>
  <si>
    <t>05.01.10</t>
  </si>
  <si>
    <t>05.01.11</t>
  </si>
  <si>
    <t>05.01.12</t>
  </si>
  <si>
    <t>05.04.06</t>
  </si>
  <si>
    <t>05.04.07</t>
  </si>
  <si>
    <t>CPU</t>
  </si>
  <si>
    <t>OBS</t>
  </si>
  <si>
    <t>12.05</t>
  </si>
  <si>
    <t>10.20</t>
  </si>
  <si>
    <t>05.01.13</t>
  </si>
  <si>
    <t>05.01.14</t>
  </si>
  <si>
    <t>05.01.15</t>
  </si>
  <si>
    <t>05.01.16</t>
  </si>
  <si>
    <t>05.01.17</t>
  </si>
  <si>
    <t>05.01.18</t>
  </si>
  <si>
    <t>05.01.19</t>
  </si>
  <si>
    <t>05.01.20</t>
  </si>
  <si>
    <t>05.01.21</t>
  </si>
  <si>
    <t>06.02.10</t>
  </si>
  <si>
    <t>08.01.05</t>
  </si>
  <si>
    <t>06.01.04</t>
  </si>
  <si>
    <t>05.01.22</t>
  </si>
  <si>
    <t>05.01.23</t>
  </si>
  <si>
    <t>05.01.24</t>
  </si>
  <si>
    <t>05.04.08</t>
  </si>
  <si>
    <t>06.01.05</t>
  </si>
  <si>
    <t>05.04.09</t>
  </si>
  <si>
    <t>07.02.03</t>
  </si>
  <si>
    <t>04.04.03</t>
  </si>
  <si>
    <t>05.04.10</t>
  </si>
  <si>
    <t>05.04.11</t>
  </si>
  <si>
    <t>05.04.12</t>
  </si>
  <si>
    <t>05.04.13</t>
  </si>
  <si>
    <t>05.04.14</t>
  </si>
  <si>
    <t>07.02.04</t>
  </si>
  <si>
    <t>08.01.06</t>
  </si>
  <si>
    <t>09.05</t>
  </si>
  <si>
    <t>09.05.01</t>
  </si>
  <si>
    <t>05.01.25</t>
  </si>
  <si>
    <t>10.21</t>
  </si>
  <si>
    <t>10.22</t>
  </si>
  <si>
    <t>10.23</t>
  </si>
  <si>
    <t>10.24</t>
  </si>
  <si>
    <t>08.03.04</t>
  </si>
  <si>
    <t>10.25</t>
  </si>
  <si>
    <t>10.26</t>
  </si>
  <si>
    <t>10.27</t>
  </si>
  <si>
    <t>10.28</t>
  </si>
  <si>
    <t>10.29</t>
  </si>
  <si>
    <t>10.30</t>
  </si>
  <si>
    <t>BANCADA EM GRANITO BRANCO SIENA POLIDO - E=3CM</t>
  </si>
  <si>
    <t>10.31</t>
  </si>
  <si>
    <t>10.32</t>
  </si>
  <si>
    <t>10.33</t>
  </si>
  <si>
    <t>10.34</t>
  </si>
  <si>
    <t>10.35</t>
  </si>
  <si>
    <t>10.36</t>
  </si>
  <si>
    <t>06.01.06</t>
  </si>
  <si>
    <t>06.01.07</t>
  </si>
  <si>
    <t>06.01.08</t>
  </si>
  <si>
    <t>14.05</t>
  </si>
  <si>
    <t>CANCELA PARA CONTROLE DE ACESSO DE VEICULOS</t>
  </si>
  <si>
    <t>14.06</t>
  </si>
  <si>
    <t>CATRACA ELETRONICA MODELO CONTROL CLIP - PNE</t>
  </si>
  <si>
    <t>14.07</t>
  </si>
  <si>
    <t>14.08</t>
  </si>
  <si>
    <t>CATRACA ELETRONICA MODELO CONTROL PLUS</t>
  </si>
  <si>
    <t>06.01.09</t>
  </si>
  <si>
    <t>CORRIMAO TUBULAR METALICO D= 1 1/2", CONF. DET. PROJETO 26</t>
  </si>
  <si>
    <t>08.02.04</t>
  </si>
  <si>
    <t>08.02.05</t>
  </si>
  <si>
    <t>08.02.06</t>
  </si>
  <si>
    <t>08.02.07</t>
  </si>
  <si>
    <t>FECHAMENTO C/ VENEZIANA VENTILADA EM ALUMINIO ANOD. NATURAL</t>
  </si>
  <si>
    <t>14.09</t>
  </si>
  <si>
    <t>J01 - JANELA TIPO MAXIMO AR EM ALUMINIO ANOD. NATURAL - 80X80CM - VIDRO TEMPERADO INCOLOR E= 6MM C/ PELICULA REFLEXIVA FUMÊ</t>
  </si>
  <si>
    <t>J02 - JANELA TIPO CORRER 4 FL EM ALUMINIO ANOD. NATURAL - 200X100CM - VIDRO TEMPERADO INCOLOR E= 8MM C/ PELICULA REFLEXIVA AZUL</t>
  </si>
  <si>
    <t>J03 - JANELA TIPO MAXIMO AR EM ALUMINIO ANOD. NATURAL - 80X80CM - VIDRO MINI-BOREAL E= 6MM</t>
  </si>
  <si>
    <t>J04 - JANELA TIPO ABRIR / VENEZIANA EM ALUMINIO ANOD. NATURAL - 75X190CM</t>
  </si>
  <si>
    <t>J05 - JANELA TIPO BASCULANTE EM ALUMINIO ANOD. NATURAL - 80X80CM - VIDRO MINI-BOREAL E= 6MM</t>
  </si>
  <si>
    <t>J06 - JANELA TIPO CORRER 4 FL EM ALUMINIO ANOD. NATURAL - 150X100CM - VIDRO TEMPERADO INCOLOR E= 8MM C/ PELICULA REFLEXIVA AZUL</t>
  </si>
  <si>
    <t>PINGADEIRA EM GRANITO BRANCO SIENA - TIPO 1</t>
  </si>
  <si>
    <t>J07 - JANELA TIPO MAXIMO AR EM ALUMINIO ANOD. NATURAL - 70X60CM - VIDRO TEMPERADO INCOLOR E= 6MM C/ PELICULA REFLEXIVA AZUL</t>
  </si>
  <si>
    <t>J08 - JANELA TIPO VENEZIANA FIXA EM ALUMINIO ANOD. NATURAL - 80X60CM</t>
  </si>
  <si>
    <t>J09 - JANELA TIPO FIXO EM ALUMINIO ANOD. NATURAL - 100X100CM - VIDRO TEMPERADO INCOLOR E= 6MM</t>
  </si>
  <si>
    <t>J10 - JANELA TIPO FIXO EM ALUMINIO ANOD. NATURAL - 150X100CM - VIDRO TEMPERADO INCOLOR E= 6MM</t>
  </si>
  <si>
    <t>J11 - JANELA TIPO ABRIR / VENEZIANA EM ALUMINIO ANOD. NATURAL - 45X190CM</t>
  </si>
  <si>
    <t>J12 - JANELA TIPO MAXIMO AR EM ALUMINIO ANOD. NATURAL - 80X80CM - VIDRO MINI-BOREAL E= 6MM C/ PELICULA REFLEXIVA FUMÊ</t>
  </si>
  <si>
    <t>J14 - JANELA TIPO CORRER 2 FL EM ALUMINIO ANOD. NATURAL - 100X100CM - VIDRO TEMPERADO INCOLOR E= 8MM C/ PELICULA REFLEXIVA AZUL</t>
  </si>
  <si>
    <t>J13 - JANELA TIPO MAXIMO AR EM ALUMINIO ANOD. NATURAL - 80X80CM - VIDRO MINI-BOREAL E= 6MM C/ PELICULA REFLEXIVA FUMÊ</t>
  </si>
  <si>
    <t>J15 - JANELA TIPO VENEZIANA FIXA EM METALON E TELA - 100X50CM</t>
  </si>
  <si>
    <t>J15a - JANELA TIPO CAMARAO 6 FL EM ALUMINIO ANOD. NATURAL - 248X105CM - VIDRO TEMPERADO LISO INCOLOR E=8MM</t>
  </si>
  <si>
    <t>J16 - JANELA TIPO VENEZIANA FIXA EM METALON E TELA - 100X50CM</t>
  </si>
  <si>
    <t>J16a - JANELA TIPO CAMARAO 6 FL EM ALUMINIO ANOD. NATURAL - 248X135CM - VIDRO TEMPERADO LISO INCOLOR E=8MM</t>
  </si>
  <si>
    <t>J17 - JANELA TIPO CORRER 2 FL EM ALUMINIO ANOD. NATURAL - 150X100CM - VIDRO TEMPERADO INCOLOR E= 6MM</t>
  </si>
  <si>
    <t>J17a - JANELA TIPO CAMARAO 5 FL EM ALUMINIO ANOD. NATURAL - 181X105CM - VIDRO TEMPERADO LISO INCOLOR E=8MM</t>
  </si>
  <si>
    <t>J18a - JANELA TIPO CAMARAO 5 FL EM ALUMINIO ANOD. NATURAL - 181X135CM - VIDRO TEMPERADO LISO INCOLOR E=8MM</t>
  </si>
  <si>
    <t>J19a - JANELA TIPO CAMARAO 3 FL EM ALUMINIO ANOD. NATURAL - 109X105CM - VIDRO TEMPERADO LISO INCOLOR E=8MM</t>
  </si>
  <si>
    <t>J20a - JANELA TIPO CAMARAO 3 FL EM ALUMINIO ANOD. NATURAL - 109X135CM - VIDRO TEMPERADO LISO INCOLOR E=8MM</t>
  </si>
  <si>
    <t>J21a - JANELA TIPO CAMARAO 4 FL EM ALUMINIO ANOD. NATURAL - 164X105CM - VIDRO TEMPERADO LISO INCOLOR E=8MM</t>
  </si>
  <si>
    <t>J22a - JANELA TIPO CAMARAO 4 FL EM ALUMINIO ANOD. NATURAL - 164X135CM - VIDRO TEMPERADO LISO INCOLOR E=8MM</t>
  </si>
  <si>
    <t>05.01.26</t>
  </si>
  <si>
    <t>05.01.27</t>
  </si>
  <si>
    <t>05.01.28</t>
  </si>
  <si>
    <t>05.01.29</t>
  </si>
  <si>
    <t>05.01.30</t>
  </si>
  <si>
    <t>05.01.31</t>
  </si>
  <si>
    <t>05.01.32</t>
  </si>
  <si>
    <t>05.01.33</t>
  </si>
  <si>
    <t>05.01.34</t>
  </si>
  <si>
    <t>05.01.35</t>
  </si>
  <si>
    <t>05.01.36</t>
  </si>
  <si>
    <t>05.01.37</t>
  </si>
  <si>
    <t>05.01.38</t>
  </si>
  <si>
    <t>05.01.39</t>
  </si>
  <si>
    <t>05.01.40</t>
  </si>
  <si>
    <t>05.01.41</t>
  </si>
  <si>
    <t>05.01.42</t>
  </si>
  <si>
    <t>05.01.43</t>
  </si>
  <si>
    <t>05.01.44</t>
  </si>
  <si>
    <t>05.01.45</t>
  </si>
  <si>
    <t>05.01.46</t>
  </si>
  <si>
    <t>05.01.47</t>
  </si>
  <si>
    <t>05.01.48</t>
  </si>
  <si>
    <t>05.01.49</t>
  </si>
  <si>
    <t>JGL01 - JANELA TIPO GLAZING EM VIDRO - 675X280CM - VIDRO TEMPERADO INCOLOR E= 8MM C/ PELICULA REFLEXIVA AZUL</t>
  </si>
  <si>
    <t>JGL02 - JANELA TIPO GLAZING EM VIDRO - 700X280CM - VIDRO TEMPERADO INCOLOR E= 8MM C/ PELICULA REFLEXIVA AZUL</t>
  </si>
  <si>
    <t>JGL03 - JANELA TIPO GLAZING EM VIDRO - 700X280CM - VIDRO TEMPERADO INCOLOR E= 8MM C/ PELICULA REFLEXIVA AZUL</t>
  </si>
  <si>
    <t>JGL04 - JANELA TIPO GLAZING EM VIDRO - 675X280CM - VIDRO TEMPERADO INCOLOR E= 8MM C/ PELICULA REFLEXIVA AZUL</t>
  </si>
  <si>
    <t>JGL05 - JANELA TIPO GLAZING EM VIDRO - 675X280CM - VIDRO TEMPERADO INCOLOR E= 8MM C/ PELICULA REFLEXIVA AZUL</t>
  </si>
  <si>
    <t>JGL06 - JANELA TIPO GLAZING EM VIDRO - 700X280CM - VIDRO TEMPERADO INCOLOR E= 8MM C/ PELICULA REFLEXIVA AZUL</t>
  </si>
  <si>
    <t>JGL07 - JANELA TIPO GLAZING EM VIDRO - 650X280CM - VIDRO TEMPERADO INCOLOR E= 8MM C/ PELICULA REFLEXIVA AZUL</t>
  </si>
  <si>
    <t>JGL08 - JANELA TIPO GLAZING EM VIDRO - 833X280CM - VIDRO TEMPERADO INCOLOR E= 8MM C/ PELICULA REFLEXIVA AZUL</t>
  </si>
  <si>
    <t>JGL09 - JANELA TIPO GLAZING EM VIDRO - 838X280CM - VIDRO TEMPERADO INCOLOR E= 8MM C/ PELICULA REFLEXIVA AZUL</t>
  </si>
  <si>
    <t>JGL10 - JANELA TIPO GLAZING EM VIDRO - 838X280CM - VIDRO TEMPERADO INCOLOR E= 8MM C/ PELICULA REFLEXIVA AZUL</t>
  </si>
  <si>
    <t>JGL11 - JANELA TIPO GLAZING EM VIDRO - 833X280CM - VIDRO TEMPERADO INCOLOR E= 8MM C/ PELICULA REFLEXIVA AZUL</t>
  </si>
  <si>
    <t>JGL12 - JANELA TIPO GLAZING EM VIDRO - 833X280CM - VIDRO TEMPERADO INCOLOR E= 8MM C/ PELICULA REFLEXIVA AZUL</t>
  </si>
  <si>
    <t>JGL13 - JANELA TIPO GLAZING EM VIDRO - 838X280CM - VIDRO TEMPERADO INCOLOR E= 8MM C/ PELICULA REFLEXIVA AZUL</t>
  </si>
  <si>
    <t>JGL14 - JANELA TIPO GLAZING EM VIDRO - 675X240CM - VIDRO TEMPERADO INCOLOR E= 8MM C/ PELICULA REFLEXIVA AZUL</t>
  </si>
  <si>
    <t>JGL15 - JANELA TIPO GLAZING EM VIDRO - 700X240CM - VIDRO TEMPERADO INCOLOR E= 8MM C/ PELICULA REFLEXIVA AZUL</t>
  </si>
  <si>
    <t>JGL16 - JANELA TIPO GLAZING EM VIDRO - 700X240CM - VIDRO TEMPERADO INCOLOR E= 8MM C/ PELICULA REFLEXIVA AZUL</t>
  </si>
  <si>
    <t>JGL17 - JANELA TIPO GLAZING EM VIDRO - 675X240CM - VIDRO TEMPERADO INCOLOR E= 8MM C/ PELICULA REFLEXIVA AZUL</t>
  </si>
  <si>
    <t>JGL18 - JANELA TIPO GLAZING EM VIDRO - 675X240CM - VIDRO TEMPERADO INCOLOR E= 8MM C/ PELICULA REFLEXIVA AZUL</t>
  </si>
  <si>
    <t>JGL19 - JANELA TIPO GLAZING EM VIDRO - 700X240CM - VIDRO TEMPERADO INCOLOR E= 8MM C/ PELICULA REFLEXIVA AZUL</t>
  </si>
  <si>
    <t>JGL20 - JANELA TIPO GLAZING EM VIDRO - 650X240CM - VIDRO TEMPERADO INCOLOR E= 8MM C/ PELICULA REFLEXIVA AZUL</t>
  </si>
  <si>
    <t>JGL21/P02/P15 - JANELA TIPO GLAZING EM VIDRO - 833X340CM - VIDRO TEMPERADO INCOLOR E= 8MM C/ PELICULA REFLEXIVA AZUL</t>
  </si>
  <si>
    <t>JGL22 - JANELA TIPO GLAZING EM VIDRO - 838X340CM - VIDRO TEMPERADO INCOLOR E= 8MM C/ PELICULA REFLEXIVA AZUL</t>
  </si>
  <si>
    <t>JGL23 - JANELA TIPO GLAZING EM VIDRO - 650X240CM - VIDRO TEMPERADO INCOLOR E= 8MM C/ PELICULA REFLEXIVA AZUL</t>
  </si>
  <si>
    <t>LETRAS TIPO BLOCK LETTER EM ACO INOX POLIDO, FONTE ARIAL, H=50CM - E=5CM</t>
  </si>
  <si>
    <t>MASTRO EM TUBO DE ACO CARBONO SAE 1010/1020 - H=7,00M</t>
  </si>
  <si>
    <t>MASTRO EM TUBO DE ACO CARBONO SAE 1010/1020 - H=14,90M</t>
  </si>
  <si>
    <t>14.10</t>
  </si>
  <si>
    <t>14.11</t>
  </si>
  <si>
    <t>P01 - PORTA TIPO GIRATORIA EM CHAPA METALICA - 90X210CM - VIDRO TEMPERADO INCOLOR E= 10MM</t>
  </si>
  <si>
    <t>P03 - PORTA TIPO ABRIR EM VIDRO TEMPERADO INCOLOR E= 10MM - 90X210CM</t>
  </si>
  <si>
    <t>05.01.50</t>
  </si>
  <si>
    <t>05.01.51</t>
  </si>
  <si>
    <t>P07 - PORTA TIPO CORTA FOGO EM CHAPA DE AÇO GALVANIZADO C/ NUCLEO DE LÃ DE ROCHA E REV. DE MADEIRA INCL. ACABAMENTO LAQUEADO - 90X210CM</t>
  </si>
  <si>
    <t>P10 - PORTA TIPO ABRIR EM VENEZIANA METALICA VENTILADA - 140X210CM</t>
  </si>
  <si>
    <t>05.04.15</t>
  </si>
  <si>
    <t>P11 - PORTA TIPO CORRER 4 FL EM ALUMINIO ANOD. NATURAL - 585X210CM - VIDRO TEMPERADO INCOLOR E= 10MM</t>
  </si>
  <si>
    <t>P14 - PORTA TIPO CORRER 4 FL EM ALUMINIO ANOD. NATURAL - 400X210CM - VIDRO TEMPERADO INCOLOR E= 10MM</t>
  </si>
  <si>
    <t>05.04.16</t>
  </si>
  <si>
    <t>PERFIL 1 - W150 X 29,8' - T01</t>
  </si>
  <si>
    <t>PERFIL 1 - W150 X 29,8' - T02</t>
  </si>
  <si>
    <t>PERFIL 1 - W150 X 29,8' - T03</t>
  </si>
  <si>
    <t>PERFIL 2 - W200 X 35,9'</t>
  </si>
  <si>
    <t>PINGADEIRA EM GRANITO BRANCO SIENA - TIPO 2</t>
  </si>
  <si>
    <t>PINGADEIRA EM GRANITO BRANCO SIENA - TIPO 3 - GLAZING</t>
  </si>
  <si>
    <t>PINGADEIRA EM PEDRA MADEIRA - TIPO 4</t>
  </si>
  <si>
    <t>LOCACAO MENSAL DE ANDAIME METALICO TIPO FACHADEIRO, INCL. MONTAGEM</t>
  </si>
  <si>
    <t>EMBOCO PARA RECEBIMENTO DE CERAMICA ARGAMASSA 1:2:8 - E= 2CM</t>
  </si>
  <si>
    <t>MASSA UNICA PARA RECEBIMENTO DE PINTURA ARGAMASSA 1:2:8 - E= 2CM</t>
  </si>
  <si>
    <t>PINTURA EM ESQUADRIAS</t>
  </si>
  <si>
    <t>PINTURA VERNIZ POLIURETANO BRILHANTE EM MADEIRA, TRES DEMAOS</t>
  </si>
  <si>
    <t>APLICAÇÃO E LIXAMENTO DE MASSA LÁTEX EM PAREDES, DUAS DEMÃOS</t>
  </si>
  <si>
    <t>APLICAÇÃO DE FUNDO SELADOR LÁTEX PVA EM PAREDES, UMA DEMÃO</t>
  </si>
  <si>
    <t>APLICAÇÃO E LIXAMENTO DE MASSA LÁTEX EM TETO, DUAS DEMÃOS</t>
  </si>
  <si>
    <t>APLICAÇÃO DE FUNDO SELADOR LÁTEX PVA EM TETO, UMA DEMÃO</t>
  </si>
  <si>
    <t>APLICAÇÃO MANUAL DE PINTURA C/ TINTA LÁTEX ACRÍLICA EM TETO, DUAS DEMÃOS</t>
  </si>
  <si>
    <t>APLICAÇÃO MANUAL DE PINTURA COM TINTA LÁTEX ACRÍLICA EM CONCRETO, DUAS DEMÃOS</t>
  </si>
  <si>
    <t>PINTURA EM ESMALTE SINTETICO TIPO FAIXA ZEBRADA PRETO E AMARELO EM PAREDES</t>
  </si>
  <si>
    <t>PISO CIMENTADO LISO TRACO 1:3 (CIMENTO E AREIA) ACABAMENTO LISO ESPESSURA 2,5 CM</t>
  </si>
  <si>
    <t>CONTRAPISO TRACO 1:3 (CIMENTO E AREIA) ACABAMENTO RUSTICO E= 2CM</t>
  </si>
  <si>
    <t>PINTURA EM PISOS</t>
  </si>
  <si>
    <t>PINTURA ACRILICA EM PISO CIMENTADO DUAS DEMAOS</t>
  </si>
  <si>
    <t>09.05.02</t>
  </si>
  <si>
    <t>09.06.01</t>
  </si>
  <si>
    <t>RODAPE EM ARGAMASSA TRACO 1:2:8 (CIMENTO, CAL E AREIA) ALTURA 8CM</t>
  </si>
  <si>
    <t>CORRIMAO EM TUBO ACO GALVANIZADO 1 1/4"</t>
  </si>
  <si>
    <t>ESPELHO CRISTAL ESPESSURA 4MM, COM MOLDURA EM ALUMINIO E COMPENSADO 6MM PLASTIFICADO COLADO</t>
  </si>
  <si>
    <t>APLICAÇÃO MANUAL DE PINTURA COM TINTA TEXTURIZADA ACRÍLICA - EXTERNA</t>
  </si>
  <si>
    <t>APLICAÇÃO DE FUNDO SELADOR ACRÍLICO EM PAREDES, UMA DEMÃO - EXTERNO</t>
  </si>
  <si>
    <t>07.03</t>
  </si>
  <si>
    <t>FORRO TERMOACUSTICO EM FIBRA MINERAL ARMSTRONG, MOD."FINE - FISSURED" BORDA SQUARE TEGULAR, DIM. 625X625X16MM, HUNTER DOUGLAS OU EQUIVALENTE TÉCNICO</t>
  </si>
  <si>
    <t>FECHAMENTO VERTICAL EM FORRO TERMOACUSTICO EM FIBRA MINERAL, ARMSTRONG, MOD. "FINE - FISSURED" BORDA SQUARE TEGULAR, DIM. 625X625X16MM, HUNTER DOUGLAS OU EQUIVALENTE TÉCNICO</t>
  </si>
  <si>
    <t>FORRO EM PLACA CIMENTICIA, INCL. ESTRUTURA AUXILIAR</t>
  </si>
  <si>
    <t>FORRO DE PVC EM PLACAS REMOVIVEIS 625X625MM PAULISTA OU EQUIVALENTE TÉCNICO</t>
  </si>
  <si>
    <t>07.03.01</t>
  </si>
  <si>
    <t>07.03.02</t>
  </si>
  <si>
    <t>07.03.03</t>
  </si>
  <si>
    <t>07.03.04</t>
  </si>
  <si>
    <t>REVESTIMENTO EXTERNO</t>
  </si>
  <si>
    <t>REVESTIMENTOS INTERNOS</t>
  </si>
  <si>
    <t>REVESTIMENTO EM PEDRA MADEIRA RETIFICADA</t>
  </si>
  <si>
    <t>REVESTIMENTO EM CERAMICA CETIM BIANCO 43X43 BOLD, LINHA SOLUTION, CÓD.:20363 - PORTOBELLO OU EQUIVALENTE TÉCNICO</t>
  </si>
  <si>
    <t>REVESTIMENTO EM PASTILHA CREARE ACQUA 5X5CM - PORTINARI OU EQUIVALENTE TÉCNICO</t>
  </si>
  <si>
    <t>REVESTIMENTO EM AZULEJO RETIFICADO BRILHANTE CÓD.: 99369 REF. WHITE CHIC 30X90CM OU EQUIVALENTE TÉCNICO</t>
  </si>
  <si>
    <t>LAJE DE TRANSICAO EM CONCRETO SIMPLES E=6CM</t>
  </si>
  <si>
    <t>LAJE DE PISO EM CONCRETO ARMADO E=7CM, MALHA EM TELA SOLDADA 15X15CM D=3,4MM - REF. Q61, INCLUSIVE REGULARIZAÇÃO, LONA PLÁSTICA E NIVELAMENTO MECANIZADO</t>
  </si>
  <si>
    <t>PISO CIMENTADO RANHURADO PARA RAMPAS E= 3CM</t>
  </si>
  <si>
    <t>PISO EM GRANITO BRANCO SIENA POLIDO E=2CM - 50X50CM</t>
  </si>
  <si>
    <t>PISO VINILICO PODOTATIL DE ALERTA - INTERNO</t>
  </si>
  <si>
    <t>PISO EXTERNO MOD. QUADRANTI COR BRANCA 40X40CM - SEGATO OU EQUIVALENTE TÉCNICO</t>
  </si>
  <si>
    <t>PISO EM LADRILHO HIDRAULICO PODOTATIL DE ALERTA - AREA EXTERNA</t>
  </si>
  <si>
    <t>PISO EM LADRILHO HIDRAULICO PODOTATIL DIRECIONAL - AREA EXTERNA</t>
  </si>
  <si>
    <t>PISO INTERTRAVADO TIPO PAVIGREEN E=8CM OU EQUIVALENTE TÉCNICO</t>
  </si>
  <si>
    <t>RODAPE EM CERAMICA CETIM BIANCO PORTOBELLO - H=10CM OU EQUIVALENTE TÉCNICO</t>
  </si>
  <si>
    <t>RODAPE EM GRANITO BRANCO SIENA POLIDO H= 10CM</t>
  </si>
  <si>
    <t>RODAPE EM MADEIRA LAMINADA MOD. CLEAN COR MAPLE VERONA - DURAFLOOR OU EQUIVALENTE TÉCNICO</t>
  </si>
  <si>
    <t>RODAPE ELETRIFICADO LINHA ITALIANA COD.: DT-15210000 - DUTOTEC OU EQUIVALENTE TÉCNICO</t>
  </si>
  <si>
    <t>08.03.05</t>
  </si>
  <si>
    <t>SOLEIRA EM GRANITO BRANCO SIENA POLIDO</t>
  </si>
  <si>
    <t>MARCO E ALISAR NA PORTA DOS ELEVADORES EM GRANITO BRANCO SIENA</t>
  </si>
  <si>
    <t>08.03.06</t>
  </si>
  <si>
    <t>08.03.07</t>
  </si>
  <si>
    <t>08.03.08</t>
  </si>
  <si>
    <t>08.03.09</t>
  </si>
  <si>
    <t>08.03.10</t>
  </si>
  <si>
    <t>08.03.11</t>
  </si>
  <si>
    <t>08.03.12</t>
  </si>
  <si>
    <t>08.03.13</t>
  </si>
  <si>
    <t>IMPERMEABILIZAÇÃO DE PAREDES COM ARGAMASSA POLIMÉRICA COM 5,0KG/M²</t>
  </si>
  <si>
    <t>IMPERMEABILIZAÇÃO DE LAJE DESCOBERTA COM MANTA ASFALTICA E= 3MM</t>
  </si>
  <si>
    <t>IMPERMEABILIZAÇÃO COM MANTA ASFALTICA REFORCADA COM FIBRA DE VIDRO E REVESTIMENTO ALUMINIZADO REF. GLASS - E=3MM OU EQUIVALENTE TÉCNICO</t>
  </si>
  <si>
    <t>IMPERMEABILIZAÇÃO DE PISOS (AREAS MOLHADAS) C/ MANTA ASFÁLTICA E= 3MM</t>
  </si>
  <si>
    <t>IMPERMEABILIZACAO DE RESERVATORIO C/ MANTA ASFALTICA E= 3MM</t>
  </si>
  <si>
    <t>ISOLAMENTO TÉRMICO COM UTILIZAÇÃO DE ENCHIMENTO COM VERMICULITA</t>
  </si>
  <si>
    <t>VIDRO TEMPERADO INCOLOR, ESPESSURA 10MM, FORNECIMENTO E INSTALACAO</t>
  </si>
  <si>
    <t>ESTRUTURA EM PERFIS METÁLICOS DO ENGRADAMENTO DA COBERTURA EM TELHAS TERMOACÚSTICAS</t>
  </si>
  <si>
    <t>COBERTURA EM TELHA METÁLICA GALVANIZADA TRAPEZOIDAL TERMOACÚSTICA EM EPS E= 25MM ZIPADA</t>
  </si>
  <si>
    <t>CALHA EM CHAPA GALVANIZADA #22, DESENV.= 60CM</t>
  </si>
  <si>
    <t>CALHA EM CHAPA GALVANIZADA #22, DESENV.= 90CM</t>
  </si>
  <si>
    <t>CALHA EM CHAPA GALVANIZADA #22, DESENV.= 150CM</t>
  </si>
  <si>
    <t>RUFO EM CHAPA GALVANIZADA #22, DESENV.= 25CM</t>
  </si>
  <si>
    <t>CONTRA-RUFO EM CHAPA GALVANIZADA #22, DESENV.= 20CM</t>
  </si>
  <si>
    <t>CHAPIM EM CHAPA GALVANIZADA #22, DESENV.= 32CM</t>
  </si>
  <si>
    <t>ESTRUTURA EM PERFIS METALICOS DO PERGOLADO DA PELE DE VIDRO</t>
  </si>
  <si>
    <t>ESPELHO EM GRANITO BRANCO SIENA POLIDO</t>
  </si>
  <si>
    <t>DEGRAU EM GRANITO BRANCO SIENA POLIDO C/ SULCO ANTI-DERRAPANTE</t>
  </si>
  <si>
    <t>12.06</t>
  </si>
  <si>
    <t>12.07</t>
  </si>
  <si>
    <t>12.08</t>
  </si>
  <si>
    <t>12.09</t>
  </si>
  <si>
    <t>PLANTIO DE ARVORE EXCLUSIVE MUDA</t>
  </si>
  <si>
    <t>PLANTIO DE ARBUSTO EXCLUSIVE MUDA</t>
  </si>
  <si>
    <t>PLANTIO DE FORRACAO EXCLUSIVE MUDA</t>
  </si>
  <si>
    <t>PALMEIRA CICA, SOMENTE FORNECIMENTO</t>
  </si>
  <si>
    <t>CLUSIA, SOMENTE FORNECIMENTO</t>
  </si>
  <si>
    <t>AMOR AGARRADINHO, SOMENTE FORNECIMENTO</t>
  </si>
  <si>
    <t>BROMÉLIA, SOMENTE FORNECIMENTO</t>
  </si>
  <si>
    <t>MOREIA, SOMENTE FORNECIMENTO</t>
  </si>
  <si>
    <t>DINHEIRO EM PENCA, SOMENTE FORNECIMENTO</t>
  </si>
  <si>
    <t>BATE RODAS EM PVC L= 50CM</t>
  </si>
  <si>
    <t>CAIXA D'ÁGUA EM FIBRA DE VIDRO 3000L - FIBRATEC OU EQUIVALENTE TÉCNICO</t>
  </si>
  <si>
    <t>GRELHA METALICA EM CANTONEIRA L 1/2" E BARRA REDONDA D= 1/2" - L=20CM</t>
  </si>
  <si>
    <t>CANALETA EM CONCRETO SIMPLES PARA CAPTAÇÃO DE AGUA PLUVIAIS - 20X20CM</t>
  </si>
  <si>
    <t>BANCO DA CELA EM ALVENARIA REVESTIDA 230X80X45CM (C x L x H)</t>
  </si>
  <si>
    <t>ARMÁRIO/FECHAMENTO DE SHAFT EM MDF PADRAO MADEIRA</t>
  </si>
  <si>
    <t>14.12</t>
  </si>
  <si>
    <t>14.13</t>
  </si>
  <si>
    <t>14.14</t>
  </si>
  <si>
    <t>14.15</t>
  </si>
  <si>
    <t>02.02.01.01</t>
  </si>
  <si>
    <t>02.02.01.02</t>
  </si>
  <si>
    <t>02.02.01.03</t>
  </si>
  <si>
    <t>02.02.02.01</t>
  </si>
  <si>
    <t>02.02.02.02</t>
  </si>
  <si>
    <t>02.02.02.04</t>
  </si>
  <si>
    <t>02.02.02.05</t>
  </si>
  <si>
    <t>02.02.02.03</t>
  </si>
  <si>
    <t>PINTURA EPOXI DE DEMARCACAO DE VAGAS - IDOSO</t>
  </si>
  <si>
    <t>PINTURA EPOXI DE DEMARCACAO DE VAGAS - PNE</t>
  </si>
  <si>
    <t>PINTURA EPOXI DE DEMARCACAO DE VAGAS L= 10CM</t>
  </si>
  <si>
    <t>09.04.02</t>
  </si>
  <si>
    <t>09.04.03</t>
  </si>
  <si>
    <t>09.04.04</t>
  </si>
  <si>
    <t>VALVULA CROMADA P/ PIA AMERICANA</t>
  </si>
  <si>
    <t>VALVULA CROMADA P/ TANQUE</t>
  </si>
  <si>
    <t>RODABANCA EM GRANITO BRANCO SIENA POLIDO - H=10CM</t>
  </si>
  <si>
    <t>RODABANCA EM GRANITO BRANCO SIENA POLIDO - H=20CM</t>
  </si>
  <si>
    <t>TESTEIRA EM GRANITO BRANCO SIENA POLIDO - H=7CM</t>
  </si>
  <si>
    <t>BACIA TURCA EM LOUÇA BRANCA INCEPA OU EQUIVALENTE TÉCNICO</t>
  </si>
  <si>
    <t>CAIXA P/ ACOPLAR LINHA BALI, COD.: 22570 - INCEPA OU EQUIVALENTE TÉCNICO</t>
  </si>
  <si>
    <t>ASSENTO SANITARIO COD.: 22981 - INCEPA OU EQUIVALENTE TÉCNICO</t>
  </si>
  <si>
    <t>ASSENTO SANITARIO PARA BACIA PNE - DECA OU EQUIVALENTE TÉCNICO</t>
  </si>
  <si>
    <t>CUBA DE EMBUTIR QUADRADA COD.: L701 DECA OU EQUIVALENTE TÉCNICO</t>
  </si>
  <si>
    <t>CUBA EM ACO INOX REF.: 94082506 - TRAMONTINA OU EQUIVALENTE TÉCNICO</t>
  </si>
  <si>
    <t>MICTORIO COD.: M711 COR BRANCO GELO - DECA OU EQUIVALENTE TÉCNICO</t>
  </si>
  <si>
    <t>TANQUE EM LOUCA BRANCA M 31 LITROS - INCEPA OU EQUIVALENTE TÉCNICO</t>
  </si>
  <si>
    <t>BACIA CONVENCIONAL LINHA CONFORTO COD.: P51 DECA OU EQUIV. TÉCNICO</t>
  </si>
  <si>
    <t>BACIA P/ CAIXA DE ACOPLAR LINHA BALI COD.: 22353 - INCEPA OU EQUIV. TÉCNICO</t>
  </si>
  <si>
    <t>CUBA ESPECIAL SEMI-ENCAIXE QUADRADA COD.: L800  - DECA OU EQUIV. TÉCNICO</t>
  </si>
  <si>
    <t>LAVATORIO COLUNA SUSP. CONFORTO COD: L51+CS1V - DECA OU EQUIV. TÉCNICO</t>
  </si>
  <si>
    <t>SIFAO CROMADO P/ PIA AMERICANA</t>
  </si>
  <si>
    <t>TORNEIRA DE MESA LINHA LINK COD.: 1197 C LNK - DECA OU EQUIVALENTE TÉCNICO</t>
  </si>
  <si>
    <t>TORNEIRA PARA LAVATORIO DE MESA PRESSMATIC BENEFIT - DOCOL</t>
  </si>
  <si>
    <t>TORNEIRA DE MESA MOVEL COD.: 1167 C LINHA LINK DA DECA OU EQUIV. TÉCNICO</t>
  </si>
  <si>
    <t>TORNEIRA CROMADA PARA TANQUE LINHA MAX DECA OU EQUIVALENTE TÉCNICO</t>
  </si>
  <si>
    <t>TOALHEIRO INTERFOLHAS AH 25.500 - JOFEL OU EQUIVALENTE TÉCNICO</t>
  </si>
  <si>
    <t>SABONETEIRA P/ LAVATORIO COD.: AC 54.500 - JOFEL OU EQUIVALENTE TÉCNICO</t>
  </si>
  <si>
    <t>RALO QUADRADO 15X15CM COD.: 27.47.129.3, TIGRE OU EQUIVALENTE TÉCNICO</t>
  </si>
  <si>
    <t>PORTA PAPEL HIGIENICO EM ROLO COD.: AE 25.000 - JOFEL OU EQUIV. TÉCNICO</t>
  </si>
  <si>
    <t>SABONETEIRA P/ CHUVEIRO LINHA FLEX COD.: 2010C FLX - DECA OU EQUIV. TÉCNICO</t>
  </si>
  <si>
    <t>CHUVEIRO ELETRICO 3 TEMP. MOD. RELAX, LORENZETTI OU EQUIV. TÉCNICO</t>
  </si>
  <si>
    <t>BARRA DE APOIO P/ LAVATORIO  - TECKINOX OU EQUIVALENTE TÉCNICO</t>
  </si>
  <si>
    <t>BARRA DE APOIO RETA 80mm - TECKINOX OU EQUIVALENTE TÉCNICO</t>
  </si>
  <si>
    <t>VALVULA PRESSMATIC BENEFIT COD.: 00184906 - DOCOL OU EQUIV. TÉCNICO</t>
  </si>
  <si>
    <t>P04 - PORTA DE MADEIRA CURRUPIXA TIPO PRANCHETA ABRIR C/ ALISAR DE L= 7CM P/ ACABAMENTO EM VERNIZ - 80X210CM</t>
  </si>
  <si>
    <t>P06 - PORTA DE MADEIRA CURRUPIXA TIPO PRANCHETA ABRIR C/ ALISAR DE L= 7CM P/ ACABAMENTO EM VERNIZ - 70X210CM</t>
  </si>
  <si>
    <t>P08 - PORTA DE MADEIRA CURRUPIXA TIPO PRANCHETA ABRIR C/ ALISAR DE L= 7CM P/ ACABAMENTO EM VERNIZ - 100X210CM</t>
  </si>
  <si>
    <t>P09 - PORTA DE MADEIRA CURRUPIXA TIPO PRANCHETA ABRIR C/ ALISAR DE L= 7CM P/ ACABAMENTO EM VERNIZ - 100X210CM</t>
  </si>
  <si>
    <t>P13 - PORTA DE MADEIRA CURRUPIXA TIPO PRANCHETA ABRIR C/ ALISAR DE L= 7CM P/ ACABAMENTO EM VERNIZ - 90X210CM</t>
  </si>
  <si>
    <t>P16 - PORTA DE MADEIRA CURRUPIXA TIPO PRANCHETA ABRIR C/ ALISAR DE L= 7CM P/ ACABAMENTO EM VERNIZ - 80X190CM</t>
  </si>
  <si>
    <t>P17 - PORTA DE MADEIRA CURRUPIXA TIPO PRANCHETA ABRIR C/ ALISAR DE L= 7CM P/ ACABAMENTO EM VERNIZ - 90X210CM</t>
  </si>
  <si>
    <t>PORTA PARA BOX SANITÁRIO TIPO PRANCHETA EM MADEIRA COM REVESTIMENTO MELAMÍNICO - 60X170CM - FORMICA OU EQUIVALENTE TÉCNICO</t>
  </si>
  <si>
    <t>PORTA PARA BOX SANITÁRIO TIPO PRANCHETA EM MADEIRA COM REVESTIMENTO MELAMÍNICO - 90X170CM - FORMICA OU EQUIVALENTE TÉCNICO</t>
  </si>
  <si>
    <t>P05 - PORTA 2 FL. DE MADEIRA CURRUPIXA TIPO PRANCHETA ABRIR C/ ALISAR DE L= 7CM P/ ACABAMENTO EM VERNIZ - 160X210CM</t>
  </si>
  <si>
    <t>05.02.05</t>
  </si>
  <si>
    <t>05.02.06</t>
  </si>
  <si>
    <t>05.02.07</t>
  </si>
  <si>
    <t>05.02.08</t>
  </si>
  <si>
    <t>05.02.09</t>
  </si>
  <si>
    <t>05.02.10</t>
  </si>
  <si>
    <t>PA01 - PORTAO TIPO ABRIR TUBULAR METALICO D= 1 1/4" C/ TELA ALAMBRADO C/ TRIPLA CAMADA DE GALVANIZAÇÃO, MALHA 15x5cm ∅FIOS=3,0mm - GERDAU OU EQUIVALENTE TÉCNICO - 425X250CM</t>
  </si>
  <si>
    <t>PA02 - PORTAO TIPO ABRIR EM GRADE TUBULAR METALICA BARRA REDONDA D= 1/2" - 90X375CM</t>
  </si>
  <si>
    <t>PA03 - PORTÃO METÁLICO DE ABRIR EM FRISOS HORIZONTAIS 5x5cm C/ SOLDAS CALAFETADAS P/ PINTURA EM ESMALTE SINTÉTICO ACETINADO - 515X340CM</t>
  </si>
  <si>
    <t>PA04 - PORTÃO METÁLICO DE ABRIR EM FRISOS HORIZONTAIS 5x5cm C/ SOLDAS CALAFETADAS P/ PINTURA EM ESMALTE SINTÉTICO ACETINADO - 320X255CM</t>
  </si>
  <si>
    <t>PA05 - PORTÃO METÁLICO DE ABRIR EM FRISOS HORIZONTAIS 5x5cm C/ SOLDAS CALAFETADAS P/ PINTURA EM ESMALTE SINTÉTICO ACETINADO - 90X255CM</t>
  </si>
  <si>
    <t>P18 - PORTA TIPO CORTA FOGO 2 FL EM CHAPA DE AÇO GALVANIZADO C/ NUCLEO DE LÃ DE ROCHA ACAB. ESMALTE SINTETICO - 220X210CM</t>
  </si>
  <si>
    <t>PORTA E GRADE METALICA BARRA CHATA DE 2" X 5/16" NA HORIZONTAL E BARRA REDONDA D= 3/4" NA VERTICAL A CADA 8CM DE AÇO SAE 1045 SEM PINTURA PARA CELA</t>
  </si>
  <si>
    <t>FECHAMENTO EM TELA ALAMBRADO C/ TRIPLA CAMADA DE GALVANIZAÇÃO, MALHA 15x5cm ∅FIOS=3,0mm - GERDAU OU EQUIVALENTE TÉCNICO</t>
  </si>
  <si>
    <t>FECHAMENTO EM TELA EXPANDIDA EM AÇO CARBONO SAE 1008 - EXPANDEFER OU EQUIVALENTE TÉCNICO</t>
  </si>
  <si>
    <t>J15 - JANELA TIPO VENEZIANA FIXA EM METALON CHAPA 18 E TELA GALV. FIO 14 MALHA 2" - 100X50CM</t>
  </si>
  <si>
    <t>J16 - JANELA TIPO VENEZIANA FIXA EM METALON CHAPA 18 E TELA GALV. FIO 14 MALHA 2" - 100X50CM</t>
  </si>
  <si>
    <t>P12 - PORTA 2 FL. DE MADEIRA CURRUPIXA TIPO PRANCHETA ABRIR C/ ALISAR DE L= 7CM P/ ACABAMENTO EM VERNIZ - 200X210CM</t>
  </si>
  <si>
    <t>PRATELEIRA EM MDF REVESTIDA EM LAMINADO MELAMINICO BRANCO</t>
  </si>
  <si>
    <t>14.16</t>
  </si>
  <si>
    <t xml:space="preserve">PROTECAO MECANICA EM AREA DE TRANSITO DE VEICULOS COM CONCRETO FCK= 20MPA E= 6CM </t>
  </si>
  <si>
    <t>VIDRO LAMINADO 8MM INCOLOR COM PELICULA REFLEXIVA AZUL - PELE DE VIDRO</t>
  </si>
  <si>
    <t>AUXILIAR TÉCNICO DE ENGENHARIA</t>
  </si>
  <si>
    <t>01.02.02</t>
  </si>
  <si>
    <t>ENCARREGADO GERAL</t>
  </si>
  <si>
    <t>ENGENHEIRO RESIDENTE PLENO</t>
  </si>
  <si>
    <t>01.07.05.01</t>
  </si>
  <si>
    <t>01.07.05.02</t>
  </si>
  <si>
    <t>01.07.05.03</t>
  </si>
  <si>
    <t>01.07.05.04</t>
  </si>
  <si>
    <t>01.07.05.05</t>
  </si>
  <si>
    <t>01.07.05.06</t>
  </si>
  <si>
    <t>BANDEJA SALVA-VIDAS PRIMÁRIA, DE MADEIRA - COM FORRO EM CHAPA COMPENSADA - LARGURA 2,50 M</t>
  </si>
  <si>
    <t>01.07.06.01</t>
  </si>
  <si>
    <t>01.07.06.02</t>
  </si>
  <si>
    <t>01.07.06.03</t>
  </si>
  <si>
    <t>01.07.06.04</t>
  </si>
  <si>
    <t>DUTO EM PVC PARA LIXO , PÉ DIREITO 2,65 M, Ø 40 CM</t>
  </si>
  <si>
    <t>TAPUME COM TELA DE POLIETILENO</t>
  </si>
  <si>
    <t>GUARDA-CORPO / PROTEÇÃO DA PERIFEIRA NA CONCRETAGEM</t>
  </si>
  <si>
    <t>MOBILIZACAO DA OBRA E DESMOBILIZACAO OBRA - se restringirá a cobrir as despesas
com transporte, carga e descarga necessários à mobilização e à desmobilização dos equipamentos e mão de obra utilizados no canteiro</t>
  </si>
  <si>
    <t>CARGA E DESCARGA MECANICA DE SOLO DE 1a. CATEGORIA</t>
  </si>
  <si>
    <t>TERRAPLANAGEM</t>
  </si>
  <si>
    <t>FORMA EM COMPENSADO RESINADO E= 12MM C/ REAPROVEITAMENTO 2X</t>
  </si>
  <si>
    <t>ARMACAO ACO CA-50 DIAM.16,0 À 25,0MM - FORNECIMENTO / CORTE (PERDA DE 10%) / DOBRA / COLOCAÇÃO</t>
  </si>
  <si>
    <t>ARMACAO ACO CA-50, DIAM. 6,3 À 12,5MM - FORNECIMENTO / CORTE (PERDA DE 10%) / DOBRA / COLOCAÇÃO</t>
  </si>
  <si>
    <t>03.02.01.05</t>
  </si>
  <si>
    <t>FORMA PARA ESTRUTURAS DE CONCRETO EM CHAPA DE MADEIRA COMPENSADA PLASTIFICADA, DE 1,10 X 2,20, ESPESSURA = 18 MM, 03 UTILIZACOES. (FABRICACAO, MONTAGEM E DESMONTAGEM - EXCLUSIVE ESCORAMENTO)</t>
  </si>
  <si>
    <t>03.03.01.06</t>
  </si>
  <si>
    <t>ESCORAMENTO METÁLICO DE FORMAS DE VIGAS E LAJES</t>
  </si>
  <si>
    <t>m3xmês</t>
  </si>
  <si>
    <t>VERGA EM CONCRETO MOLDADO "IN-LOCO" FCK = 20MPA</t>
  </si>
  <si>
    <t>DIVISORIA EM GRANITO BRANCO SIENA POLIDO, E=3CM INC. FERRAGENS</t>
  </si>
  <si>
    <t>SHAFT P/ DESCIDA DE TUBULAÇÃO EM GESSO PREENCHIDO C/ LÃ DE ROCHA</t>
  </si>
  <si>
    <t>11.05</t>
  </si>
  <si>
    <t>INSTALACAO DE SONORIZAÇÃO</t>
  </si>
  <si>
    <t>UNID</t>
  </si>
  <si>
    <t>CZ1001</t>
  </si>
  <si>
    <t>CZ1003</t>
  </si>
  <si>
    <t>CZ1005</t>
  </si>
  <si>
    <t>CZ1007</t>
  </si>
  <si>
    <t>CZ1009</t>
  </si>
  <si>
    <t>CZ1011</t>
  </si>
  <si>
    <t>CZ1013</t>
  </si>
  <si>
    <t>CZ1015</t>
  </si>
  <si>
    <t>CZ1017</t>
  </si>
  <si>
    <t>CZ1019</t>
  </si>
  <si>
    <t>CZ1021</t>
  </si>
  <si>
    <t>CZ1023</t>
  </si>
  <si>
    <t>CZ1025</t>
  </si>
  <si>
    <t>CZ1027</t>
  </si>
  <si>
    <t>CZ1029</t>
  </si>
  <si>
    <t>CZ1031</t>
  </si>
  <si>
    <t>CZ1033</t>
  </si>
  <si>
    <t>CZ1035</t>
  </si>
  <si>
    <t>CZ1037</t>
  </si>
  <si>
    <t>CZ1039</t>
  </si>
  <si>
    <t>CZ1041</t>
  </si>
  <si>
    <t>CZ1043</t>
  </si>
  <si>
    <t>CZ1045</t>
  </si>
  <si>
    <t>CZ1047</t>
  </si>
  <si>
    <t>CZ1049</t>
  </si>
  <si>
    <t>CZ1051</t>
  </si>
  <si>
    <t>CZ1053</t>
  </si>
  <si>
    <t>CZ1055</t>
  </si>
  <si>
    <t>CZ1057</t>
  </si>
  <si>
    <t>CZ1059</t>
  </si>
  <si>
    <t>CZ1061</t>
  </si>
  <si>
    <t>CZ1063</t>
  </si>
  <si>
    <t>CZ1065</t>
  </si>
  <si>
    <t>CZ1067</t>
  </si>
  <si>
    <t>CZ1069</t>
  </si>
  <si>
    <t>CZ1071</t>
  </si>
  <si>
    <t>CZ1073</t>
  </si>
  <si>
    <t>CZ1075</t>
  </si>
  <si>
    <t>CZ1077</t>
  </si>
  <si>
    <t>CZ1079</t>
  </si>
  <si>
    <t>CZ1081</t>
  </si>
  <si>
    <t>CZ1083</t>
  </si>
  <si>
    <t>CZ1085</t>
  </si>
  <si>
    <t>CZ1087</t>
  </si>
  <si>
    <t>CZ1089</t>
  </si>
  <si>
    <t>CZ1091</t>
  </si>
  <si>
    <t>CZ1093</t>
  </si>
  <si>
    <t>CZ1095</t>
  </si>
  <si>
    <t>CZ1097</t>
  </si>
  <si>
    <t>CZ1099</t>
  </si>
  <si>
    <t>CZ1101</t>
  </si>
  <si>
    <t>CZ1103</t>
  </si>
  <si>
    <t>CZ1105</t>
  </si>
  <si>
    <t>CZ1107</t>
  </si>
  <si>
    <t>CZ1109</t>
  </si>
  <si>
    <t>CZ1111</t>
  </si>
  <si>
    <t>CZ1113</t>
  </si>
  <si>
    <t>CZ1115</t>
  </si>
  <si>
    <t>CZ1117</t>
  </si>
  <si>
    <t>CZ1119</t>
  </si>
  <si>
    <t>CZ1121</t>
  </si>
  <si>
    <t>CZ1123</t>
  </si>
  <si>
    <t>CZ1125</t>
  </si>
  <si>
    <t>CZ1127</t>
  </si>
  <si>
    <t>CZ1129</t>
  </si>
  <si>
    <t>CZ1131</t>
  </si>
  <si>
    <t>CZ1133</t>
  </si>
  <si>
    <t>CZ1135</t>
  </si>
  <si>
    <t>CZ1137</t>
  </si>
  <si>
    <t>CZ1139</t>
  </si>
  <si>
    <t>CZ1141</t>
  </si>
  <si>
    <t>CZ1143</t>
  </si>
  <si>
    <t>CZ1145</t>
  </si>
  <si>
    <t>CZ1147</t>
  </si>
  <si>
    <t>CZ1149</t>
  </si>
  <si>
    <t>CZ1151</t>
  </si>
  <si>
    <t>CZ1153</t>
  </si>
  <si>
    <t>CZ1155</t>
  </si>
  <si>
    <t>CZ1157</t>
  </si>
  <si>
    <t>CZ1159</t>
  </si>
  <si>
    <t>CZ1161</t>
  </si>
  <si>
    <t>CZ1163</t>
  </si>
  <si>
    <t>CZ1165</t>
  </si>
  <si>
    <t>CZ1167</t>
  </si>
  <si>
    <t>CZ1169</t>
  </si>
  <si>
    <t>CZ1171</t>
  </si>
  <si>
    <t>CZ1173</t>
  </si>
  <si>
    <t>CZ1175</t>
  </si>
  <si>
    <t>CZ1177</t>
  </si>
  <si>
    <t>CZ1179</t>
  </si>
  <si>
    <t>CZ1181</t>
  </si>
  <si>
    <t>CZ1183</t>
  </si>
  <si>
    <t>CZ1185</t>
  </si>
  <si>
    <t>CZ1187</t>
  </si>
  <si>
    <t>CZ1189</t>
  </si>
  <si>
    <t>CZ1191</t>
  </si>
  <si>
    <t>CZ1193</t>
  </si>
  <si>
    <t>CZ1195</t>
  </si>
  <si>
    <t>CZ1197</t>
  </si>
  <si>
    <t>CZ1199</t>
  </si>
  <si>
    <t>CZ1201</t>
  </si>
  <si>
    <t>CZ1203</t>
  </si>
  <si>
    <t>CZ1205</t>
  </si>
  <si>
    <t>CZ1207</t>
  </si>
  <si>
    <t>CZ1209</t>
  </si>
  <si>
    <t>CZ1211</t>
  </si>
  <si>
    <t>CZ1213</t>
  </si>
  <si>
    <t>CZ1215</t>
  </si>
  <si>
    <t>CZ1217</t>
  </si>
  <si>
    <t>CZ1219</t>
  </si>
  <si>
    <t>CZ1221</t>
  </si>
  <si>
    <t>CZ1223</t>
  </si>
  <si>
    <t>CZ1225</t>
  </si>
  <si>
    <t>CZ1227</t>
  </si>
  <si>
    <t>CZ1229</t>
  </si>
  <si>
    <t>CZ1231</t>
  </si>
  <si>
    <t>CZ1233</t>
  </si>
  <si>
    <t>CZ1235</t>
  </si>
  <si>
    <t>CZ1237</t>
  </si>
  <si>
    <t>CZ1239</t>
  </si>
  <si>
    <t>CZ1241</t>
  </si>
  <si>
    <t>CZ1243</t>
  </si>
  <si>
    <t>CZ1245</t>
  </si>
  <si>
    <t>CZ1247</t>
  </si>
  <si>
    <t>CZ1249</t>
  </si>
  <si>
    <t>CZ1251</t>
  </si>
  <si>
    <t>CZ1253</t>
  </si>
  <si>
    <t>CZ1255</t>
  </si>
  <si>
    <t>CZ1257</t>
  </si>
  <si>
    <t>CZ1259</t>
  </si>
  <si>
    <t>CZ1261</t>
  </si>
  <si>
    <t>CZ1263</t>
  </si>
  <si>
    <t>CZ1265</t>
  </si>
  <si>
    <t>CZ1267</t>
  </si>
  <si>
    <t>CZ1269</t>
  </si>
  <si>
    <t>CZ1271</t>
  </si>
  <si>
    <t>CZ1273</t>
  </si>
  <si>
    <t>CZ1275</t>
  </si>
  <si>
    <t>CZ1277</t>
  </si>
  <si>
    <t>CZ1279</t>
  </si>
  <si>
    <t>CZ1281</t>
  </si>
  <si>
    <t>CZ1283</t>
  </si>
  <si>
    <t>CZ1285</t>
  </si>
  <si>
    <t>CZ1287</t>
  </si>
  <si>
    <t>CZ1289</t>
  </si>
  <si>
    <t>CZ1291</t>
  </si>
  <si>
    <t>CZ1293</t>
  </si>
  <si>
    <t>CZ1295</t>
  </si>
  <si>
    <t>CZ1297</t>
  </si>
  <si>
    <t>CZ1299</t>
  </si>
  <si>
    <t>CZ1301</t>
  </si>
  <si>
    <t>CZ1303</t>
  </si>
  <si>
    <t>CZ1305</t>
  </si>
  <si>
    <t>CZ1307</t>
  </si>
  <si>
    <t>CZ1309</t>
  </si>
  <si>
    <t>CZ1311</t>
  </si>
  <si>
    <t>CZ1313</t>
  </si>
  <si>
    <t>CZ1315</t>
  </si>
  <si>
    <t>CZ1317</t>
  </si>
  <si>
    <t>CZ1319</t>
  </si>
  <si>
    <t>CZ1321</t>
  </si>
  <si>
    <t>CZ1323</t>
  </si>
  <si>
    <t>CZ1325</t>
  </si>
  <si>
    <t>CZ1327</t>
  </si>
  <si>
    <t>CZ1329</t>
  </si>
  <si>
    <t>CZ1331</t>
  </si>
  <si>
    <t>CZ1333</t>
  </si>
  <si>
    <t>CZ1335</t>
  </si>
  <si>
    <t>CZ1337</t>
  </si>
  <si>
    <t>CZ1339</t>
  </si>
  <si>
    <t>CZ1341</t>
  </si>
  <si>
    <t>CZ1343</t>
  </si>
  <si>
    <t>CZ1345</t>
  </si>
  <si>
    <t>CZ1347</t>
  </si>
  <si>
    <t>CZ1349</t>
  </si>
  <si>
    <t>CZ1351</t>
  </si>
  <si>
    <t>CZ1353</t>
  </si>
  <si>
    <t>CZ1355</t>
  </si>
  <si>
    <t>CZ1357</t>
  </si>
  <si>
    <t>CZ1359</t>
  </si>
  <si>
    <t>CZ1361</t>
  </si>
  <si>
    <t>CZ1363</t>
  </si>
  <si>
    <t>CZ1365</t>
  </si>
  <si>
    <t>CZ1367</t>
  </si>
  <si>
    <t>CZ1369</t>
  </si>
  <si>
    <t>CZ1371</t>
  </si>
  <si>
    <t>CZ1373</t>
  </si>
  <si>
    <t>CZ1375</t>
  </si>
  <si>
    <t>CZ1377</t>
  </si>
  <si>
    <t>CZ1379</t>
  </si>
  <si>
    <t>CZ1381</t>
  </si>
  <si>
    <t>CZ1383</t>
  </si>
  <si>
    <t>CZ1385</t>
  </si>
  <si>
    <t>CZ1387</t>
  </si>
  <si>
    <t>CZ1389</t>
  </si>
  <si>
    <t>CZ1391</t>
  </si>
  <si>
    <t>CZ1393</t>
  </si>
  <si>
    <t>CZ1395</t>
  </si>
  <si>
    <t>CZ1397</t>
  </si>
  <si>
    <t>CZ1399</t>
  </si>
  <si>
    <t>CZ1401</t>
  </si>
  <si>
    <t>CZ1403</t>
  </si>
  <si>
    <t>CZ1405</t>
  </si>
  <si>
    <t>CZ1407</t>
  </si>
  <si>
    <t>CZ1409</t>
  </si>
  <si>
    <t>CZ1411</t>
  </si>
  <si>
    <t>CZ1413</t>
  </si>
  <si>
    <t>CZ1415</t>
  </si>
  <si>
    <t>CZ1417</t>
  </si>
  <si>
    <t>CZ1419</t>
  </si>
  <si>
    <t>CZ1421</t>
  </si>
  <si>
    <t>CZ1423</t>
  </si>
  <si>
    <t>CZ1425</t>
  </si>
  <si>
    <t>CZ1427</t>
  </si>
  <si>
    <t>CZ1429</t>
  </si>
  <si>
    <t>CZ1431</t>
  </si>
  <si>
    <t>CZ1433</t>
  </si>
  <si>
    <t>CZ1435</t>
  </si>
  <si>
    <t>CZ1437</t>
  </si>
  <si>
    <t>CZ1439</t>
  </si>
  <si>
    <t>CZ1441</t>
  </si>
  <si>
    <t>CZ1443</t>
  </si>
  <si>
    <t>CZ1445</t>
  </si>
  <si>
    <t>CZ1447</t>
  </si>
  <si>
    <t>CZ1449</t>
  </si>
  <si>
    <t>CZ1451</t>
  </si>
  <si>
    <t>CZ1453</t>
  </si>
  <si>
    <t>CZ1455</t>
  </si>
  <si>
    <t>CZ1457</t>
  </si>
  <si>
    <t>CZ1459</t>
  </si>
  <si>
    <t>CZ1461</t>
  </si>
  <si>
    <t>CZ1463</t>
  </si>
  <si>
    <t>CZ1465</t>
  </si>
  <si>
    <t>CZ1467</t>
  </si>
  <si>
    <t>CZ1469</t>
  </si>
  <si>
    <t>CZ1471</t>
  </si>
  <si>
    <t>CZ1473</t>
  </si>
  <si>
    <t>CZ1475</t>
  </si>
  <si>
    <t>CZ1477</t>
  </si>
  <si>
    <t>CZ1479</t>
  </si>
  <si>
    <t>CZ1481</t>
  </si>
  <si>
    <t>CZ1483</t>
  </si>
  <si>
    <t>CZ1485</t>
  </si>
  <si>
    <t>CZ1487</t>
  </si>
  <si>
    <t>CZ1489</t>
  </si>
  <si>
    <t>CZ1491</t>
  </si>
  <si>
    <t>CZ1493</t>
  </si>
  <si>
    <t>CZ1495</t>
  </si>
  <si>
    <t>CZ1497</t>
  </si>
  <si>
    <t>CZ1499</t>
  </si>
  <si>
    <t>CZ1501</t>
  </si>
  <si>
    <t>CZ1503</t>
  </si>
  <si>
    <t>CZ1505</t>
  </si>
  <si>
    <t>CZ1507</t>
  </si>
  <si>
    <t>CZ1509</t>
  </si>
  <si>
    <t>CZ1511</t>
  </si>
  <si>
    <t>CZ1513</t>
  </si>
  <si>
    <t>CZ1515</t>
  </si>
  <si>
    <t>CZ1517</t>
  </si>
  <si>
    <t>CZ1519</t>
  </si>
  <si>
    <t>CZ1521</t>
  </si>
  <si>
    <t>CZ1523</t>
  </si>
  <si>
    <t>CZ1525</t>
  </si>
  <si>
    <t>CZ1527</t>
  </si>
  <si>
    <t>CZ1529</t>
  </si>
  <si>
    <t>CZ1531</t>
  </si>
  <si>
    <t>CZ1533</t>
  </si>
  <si>
    <t>CZ1535</t>
  </si>
  <si>
    <t>CZ1537</t>
  </si>
  <si>
    <t>CZ1539</t>
  </si>
  <si>
    <t>CZ1541</t>
  </si>
  <si>
    <t>CZ1543</t>
  </si>
  <si>
    <t>CZ1545</t>
  </si>
  <si>
    <t>CZ1547</t>
  </si>
  <si>
    <t>CZ1549</t>
  </si>
  <si>
    <t>CZ1551</t>
  </si>
  <si>
    <t>CZ1553</t>
  </si>
  <si>
    <t>CZ1555</t>
  </si>
  <si>
    <t>CZ1557</t>
  </si>
  <si>
    <t>CZ1559</t>
  </si>
  <si>
    <t>CZ1561</t>
  </si>
  <si>
    <t>CZ1563</t>
  </si>
  <si>
    <t>CZ1565</t>
  </si>
  <si>
    <t>CZ1567</t>
  </si>
  <si>
    <t>CZ1569</t>
  </si>
  <si>
    <t>CZ1571</t>
  </si>
  <si>
    <t>CZ1573</t>
  </si>
  <si>
    <t>CZ1575</t>
  </si>
  <si>
    <t>CZ1577</t>
  </si>
  <si>
    <t>CZ1579</t>
  </si>
  <si>
    <t>CZ1581</t>
  </si>
  <si>
    <t>CZ1583</t>
  </si>
  <si>
    <t>CZ1585</t>
  </si>
  <si>
    <t>CZ1587</t>
  </si>
  <si>
    <t>CZ1589</t>
  </si>
  <si>
    <t>CZ1591</t>
  </si>
  <si>
    <t>CZ1593</t>
  </si>
  <si>
    <t>CZ1595</t>
  </si>
  <si>
    <t>CZ1597</t>
  </si>
  <si>
    <t>CZ1599</t>
  </si>
  <si>
    <t>02.02.01.04</t>
  </si>
  <si>
    <t>03.01.06</t>
  </si>
  <si>
    <t>INFRAESTRUTURA - FUNDAÇÃO PROFUNDA - ESTACAS TIPO TRADO / TUBULÕES</t>
  </si>
  <si>
    <t>PAINEL DE MDF REVESTIDO EM LAMINADO NATURAL WOOD COCONUT N. 705 E=4MM - FORMICA - BALCÃO</t>
  </si>
  <si>
    <t>PAINEL DE MDF REVESTIDO EM LAMINADO NATURAL WOOD COCONUT N. 705 E=5MM - FORMICA - BALCÃO</t>
  </si>
  <si>
    <t>EMBOCAMENTO DA CABEÇA DA ESTACA</t>
  </si>
  <si>
    <t>FORMA PLÁSTICA PARA LAJE NERVURADA PARA ESTRUTURAS DE CONCRETO (FABRICACAO, MONTAGEM E DESMONTAGEM - EXCLUSIVE ESCORAMENTO)</t>
  </si>
  <si>
    <t>03.04</t>
  </si>
  <si>
    <t>03.04.01</t>
  </si>
  <si>
    <t>03.04.01.01</t>
  </si>
  <si>
    <t>03.04.01.02</t>
  </si>
  <si>
    <t>03.04.01.03</t>
  </si>
  <si>
    <t>03.04.01.04</t>
  </si>
  <si>
    <t>03.04.01.05</t>
  </si>
  <si>
    <t>03.04.01.06</t>
  </si>
  <si>
    <t>03.04.01.07</t>
  </si>
  <si>
    <t>03.04.01.08</t>
  </si>
  <si>
    <t>03.04.02</t>
  </si>
  <si>
    <t>03.04.02.01</t>
  </si>
  <si>
    <t>MURO / CORTINA EM CONCRETO ARMADO</t>
  </si>
  <si>
    <t>ABERTURA DA BASE DO TUBULÃO</t>
  </si>
  <si>
    <t>03.01.07</t>
  </si>
  <si>
    <t>03.01.08</t>
  </si>
  <si>
    <t>CZ1613</t>
  </si>
  <si>
    <t>%</t>
  </si>
  <si>
    <t>01.07.07.01</t>
  </si>
  <si>
    <t>01.07.07.02</t>
  </si>
  <si>
    <t>CZ1610</t>
  </si>
  <si>
    <t>CZ1615</t>
  </si>
  <si>
    <t>CZ1617</t>
  </si>
  <si>
    <t>CZ1619</t>
  </si>
  <si>
    <t>CZ1621</t>
  </si>
  <si>
    <t>CZ1623</t>
  </si>
  <si>
    <t>MESOESTRUTURA - BLOCOS E VIGAS BALDRAME</t>
  </si>
  <si>
    <t>BLOCOS E VIGAS BALDRAME</t>
  </si>
  <si>
    <t>CONCRETO USINADO BOMBEADO FCK=30MPA, INC. LANCAMENTO E ADENSAMENTO</t>
  </si>
  <si>
    <t>REVESTIMENTO EM CERAMICA ESMALTADA EXTRA 20X20CM</t>
  </si>
  <si>
    <t>FORRO DE GESSO EM PLACAS 60X60CM, ESPESSURA 1,2CM, INCLUSIVE FIXACAO COM ARAME</t>
  </si>
  <si>
    <t>APLICAÇÃO MANUAL DE PINTURA C/TINTA LÁTEX ACRÍLICA EM PAREDES, DUAS DEMÃOS</t>
  </si>
  <si>
    <t>MOBILIZAÇÃO DO EQUIPAMENTO PARA ESTACA HÉLICE</t>
  </si>
  <si>
    <t>ESCAVAÇÃO DA ESTACA HÉLICE CONTÍNUA D= 35MM</t>
  </si>
  <si>
    <t>ESCAVAÇÃO DA ESTACA HÉLICE CONTÍNUA D= 50MM</t>
  </si>
  <si>
    <t>03.04.01.09</t>
  </si>
  <si>
    <t>JUNTA DE DILACAÇÃO ENTRE LAJES/VIGAS</t>
  </si>
  <si>
    <t>MONTAGEM E DESMONTAGEM DE FÔRMA DE PILARES RETANGULARES E ESTRUTURAS SIMILARES COM ÁREA MÉDIA DAS SEÇÕES MENOR OU IGUAL A 0,25 M², PÉ-DIREITO SIMPLES, EM CHAPA DE MADEIRA COMPENSADA RESINADA, 2 UTILIZAÇÕES. AF_12/2015</t>
  </si>
  <si>
    <t>MONTAGEM E DESMONTAGEM DE FÔRMA DE VIGA, ESCORAMENTO METÁLICO, PÉ-DIREITO SIMPLES, EM CHAPA DE MADEIRA RESINADA, 4 UTILIZAÇÕES. AF_12/2015</t>
  </si>
  <si>
    <t>MONTAGEM E DESMONTAGEM DE FÔRMA DE LAJE MACIÇA COM ÁREA MÉDIA MAIOR QUE 20 M², PÉ-DIREITO SIMPLES, EM CHAPA DE MADEIRA COMPENSADA RESINADA, 4 UTILIZAÇÕES. AF_12/2015</t>
  </si>
  <si>
    <t>ESCRITÓRIO DA FISCALIZAÇÃO TIPO I, A = 18,15 M2 (OBRA DE PEQUENO A MÉDIO PORTE, EFETIVO ATÉ 60 HOMENS, DE CURTA A MÉDIA DURAÇÃO)</t>
  </si>
  <si>
    <t>ESCRITÓRIO DA EMPREITEIRA TIPO I, A = 18,15 M2 (OBRA DE PEQUENO A MÉDIO PORTE, EFETIVO ATÉ 60 HOMENS, DE CURTA A MÉDIA DURAÇÃO)</t>
  </si>
  <si>
    <t>BARRACÃO DEPÓSITO E FERRAMENTARIA TIPO II, A = 25,41 M2 (OBRA DE MÉDIO PORTE, EFETIVO DE 30 A 60 HOMENS)</t>
  </si>
  <si>
    <t>BARRACÃO INSTALAÇÃO SANITÁRIA TIPO II, A = 18,15 M2 (OBRA DE MÉDIO PORTE, EFETIVO DE 30 A 60 HOMENS)</t>
  </si>
  <si>
    <t>ÁREA COBERTA EM TELHA FIBROCIMENTO PARA BANCAS</t>
  </si>
  <si>
    <t>BARRACÃO REFEITÓRIO TIPO I, A = 18,15 M2 (OBRA DE MÉDIO PORTE, EFETIVO DE 30 A 60 HOMENS)</t>
  </si>
  <si>
    <t>LOCACAO CONVENCIONAL DE OBRA, ATRAVÉS DE GABARITO DE TABUAS CORRIDAS</t>
  </si>
  <si>
    <t>FORMA TABUA P/CONCRETO EM FUNDACAO S/REAPROVEITAMENTO</t>
  </si>
  <si>
    <t>GRAMA ESMERALDA EM ROLO</t>
  </si>
  <si>
    <t/>
  </si>
  <si>
    <t>ENCUNHAMENTO (APERTO DE ALVENARIA) COM ESPUMA DE POLIURETANO</t>
  </si>
  <si>
    <t>PAREDE DIVISÓRIA EM GESSO ACARTONADO "DRY WALL" ACÚSTICO - ST+ST</t>
  </si>
  <si>
    <t>PAREDE DIVISÓRIA EM GESSO ACARTONADO "DRY WALL" ACÚSTICO - ST+RU</t>
  </si>
  <si>
    <t>SHAFT P/ DESCIDA DE TUBULAÇÃO EM PLACA CIMENTÍCIA PREENCHIDO C/ LÃ DE ROCHA</t>
  </si>
  <si>
    <t>DIVISÓRIA EM PLACA CIMENTÍCIA PERFURADA C/ CÍRCULOS DECORATIVOS</t>
  </si>
  <si>
    <t>04.05.01</t>
  </si>
  <si>
    <t>04.05.02</t>
  </si>
  <si>
    <t>04.05.03</t>
  </si>
  <si>
    <t>P01 - PORTA DE MADEIRA CURRUPIXA TIPO PRANCHETA ABRIR C/ ALISAR DE L= 7CM P/ ACABAMENTO EM VERNIZ - 80X210CM</t>
  </si>
  <si>
    <t>P02 - PORTA DE MADEIRA CURRUPIXA TIPO PRANCHETA ABRIR C/ ALISAR DE L= 7CM P/ ACABAMENTO EM VERNIZ - 70X210CM</t>
  </si>
  <si>
    <t>P03 - PORTA DE MADEIRA CURRUPIXA TIPO PRANCHETA ABRIR C/ ALISAR DE L= 7CM P/ ACABAMENTO EM VERNIZ - 60X210CM</t>
  </si>
  <si>
    <t>GUARDA CORPO EM BARRAS CHATAS HORIZ. 1"x1/4"- VERT. 3/4"x1/8"</t>
  </si>
  <si>
    <t>GUARDA CORPO EM CHAPA GALV. PERFURADA ESTRUTURA EM CANT. "L" 3/4"</t>
  </si>
  <si>
    <t>FECHAMENTO / BRISE EM BARRA CHATA TIPO "ORSOGRAD" OU SIMILAR</t>
  </si>
  <si>
    <t>PORTA PIVOTANTE SIMPLES EM PERFIS "L" E "T" 1/2" COM VIDRO LISO INC. E= 4MM</t>
  </si>
  <si>
    <t>PORTA PIVOTANTE DUPLA EM PERFIS "L" E "T" 1/2" COM VIDRO INC. MINI BOREAL</t>
  </si>
  <si>
    <t>JANELA DE CORRER EM PERFIS "L" E "T" 1/2" COM VIDRO INC. MINI BOREAL</t>
  </si>
  <si>
    <t>JANELA MAXIMO AR EM PERFIS "L" 1/2" COM VIDRO LISO INCOLOR E= 4MM</t>
  </si>
  <si>
    <t>JANELA FIXA EM PERFIS "L" 1/2" COM VIDRO LISO INCOLOR E= 4MM</t>
  </si>
  <si>
    <t>GESSO LISO DESEMPENADO SOBRE BLOCO DE CONCRETO</t>
  </si>
  <si>
    <t>RODAPE EM PVC BRANCO H= 7CM PORMADE OU EQUIV. TÉCNICO</t>
  </si>
  <si>
    <t>RESINA ACRILICA EM PISO DE CONCRETO</t>
  </si>
  <si>
    <t>INSTALACAO DE ELEVADOR C/ 4 PARADAS CONF. ESPECIFICACAO</t>
  </si>
  <si>
    <t>BANCADA / PRATELEIRA EM ARGAMASSA ARMADA E= 4CM</t>
  </si>
  <si>
    <t>PORTA PIVOTANTE DUPLA EM PERFIS "L" E "T" 1/2" COM VIDRO LISO INC. E= 4MM</t>
  </si>
  <si>
    <t>JANELA MAXIMO AR EM PERFIS "L" 1/2" COM VIDRO INC. MINI BOREAL</t>
  </si>
  <si>
    <t>PORTA PARA BOX SANITÁRIO TIPO PRANCHETA EM MADEIRA COM REVESTIMENTO MELAMÍNICO - 80X180CM - FORMICA OU EQUIVALENTE TÉCNICO</t>
  </si>
  <si>
    <t>P04 - PORTA DE MADEIRA CURRUPIXA TIPO PRANCHETA CORRER C/ ALISAR DE L= 7CM P/ ACABAMENTO EM VERNIZ - 90X210CM</t>
  </si>
  <si>
    <t>JANELA BASCULANTE C/ PORTA DE CORRER EM PERFIS "L" 1/2" VIDRO LISO INC. E= 4MM</t>
  </si>
  <si>
    <t>IMPERMEABILIZAÇÃO DE BALDRAMES COM EMULSÃO ASFÁLTICA</t>
  </si>
  <si>
    <t>CUBA DE EMBUTIR REDONDA PEQ. DECA OU EQUIVALENTE TÉCNICO</t>
  </si>
  <si>
    <t>CZ1704</t>
  </si>
  <si>
    <t>CZ1722</t>
  </si>
  <si>
    <t>CZ1725</t>
  </si>
  <si>
    <t>CZ1731</t>
  </si>
  <si>
    <t>CZ1734</t>
  </si>
  <si>
    <t>CZ1737</t>
  </si>
  <si>
    <t>CZ1740</t>
  </si>
  <si>
    <t>CZ1743</t>
  </si>
  <si>
    <t>CZ1746</t>
  </si>
  <si>
    <t>CZ1749</t>
  </si>
  <si>
    <t>CZ1752</t>
  </si>
  <si>
    <t>CZ1755</t>
  </si>
  <si>
    <t>CZ1758</t>
  </si>
  <si>
    <t>CZ1761</t>
  </si>
  <si>
    <t>CZ1764</t>
  </si>
  <si>
    <t>CZ1767</t>
  </si>
  <si>
    <t>CZ1770</t>
  </si>
  <si>
    <t>CZ1773</t>
  </si>
  <si>
    <t>CZ1776</t>
  </si>
  <si>
    <t>CZ1779</t>
  </si>
  <si>
    <t>CZ1782</t>
  </si>
  <si>
    <t>CZ1785</t>
  </si>
  <si>
    <t>CZ1788</t>
  </si>
  <si>
    <t>CZ1791</t>
  </si>
  <si>
    <t>CZ1794</t>
  </si>
  <si>
    <t>CZ1797</t>
  </si>
  <si>
    <t>CZ1800</t>
  </si>
  <si>
    <t>CZ1803</t>
  </si>
  <si>
    <t>CZ1806</t>
  </si>
  <si>
    <t>CZ1809</t>
  </si>
  <si>
    <t>CZ1812</t>
  </si>
  <si>
    <t>m2xmes</t>
  </si>
  <si>
    <t>BANCADA EM GRANITO CINZA ANDORINHA - E=3CM</t>
  </si>
  <si>
    <t>RODABANCA EM GRANITO CINZA ANDORINHA POLIDO - H=10CM</t>
  </si>
  <si>
    <t>TESTEIRA EM GRANITO CINZA ANDORINHA POLIDO - H=7CM</t>
  </si>
  <si>
    <t>BACIA P/ CAIXA DE ACOPLAR LINHA IZY - DECA OU EQUIV. TÉCNICO</t>
  </si>
  <si>
    <t>CAIXA P/ ACOPLAR LINHA IZY - DECA OU EQUIVALENTE TÉCNICO</t>
  </si>
  <si>
    <t>ASSENTO SANITARIO CONVENCIONAL IZY - DECA OU EQUIVALENTE TÉCNICO</t>
  </si>
  <si>
    <t>CUBA DE EMBUTIR OVAL REF. 10119 CELITE OU EQUIVALENTE TÉCNICO</t>
  </si>
  <si>
    <t>CUBA EM ACO INOX REF.: 94052407 - TRAMONTINA OU EQUIVALENTE TÉCNICO</t>
  </si>
  <si>
    <t>TANQUE EM LOUCA BRANCA M REF. 51265 - CELITE OU EQUIVALENTE TÉCNICO</t>
  </si>
  <si>
    <t>TORNEIRA DE MESA PARA LAVATORIO REF. 1193 PERTUTTI DOCOL OU EQUIV. TÉCNICO</t>
  </si>
  <si>
    <t>TORNEIRA DE MESA PARA COZINHA REF. PERTUTTI DOCOL OU EQUIV. TÉCNICO</t>
  </si>
  <si>
    <t>PAREDE DIVISÓRIA EM GESSO ACARTONADO "DRY WALL" ACÚSTICO - RU+RU</t>
  </si>
  <si>
    <t>PORTA DUPLA TIPO PIVOTANTE EM VENEZIANA ALUMINIO ANOD. NATURAL</t>
  </si>
  <si>
    <t>PORTA DUPLA TIPO PIVOTANTE EM ALUMINIO ANOD. NATURAL C/ VIDRO TEMPERADO INCOLOR E=6MM</t>
  </si>
  <si>
    <t>PORTA DUPLA TIPO PIVOTANTE/FIXA  EM ALUMINIO ANOD. NATURAL C/ VIDRO TEMPERADO INCOLOR E=6MM</t>
  </si>
  <si>
    <t>PORTA TIPO PIVOTANTE EM ALUMINIO ANOD. NATURAL C/ VIDRO TEMPERADO INCOLOR E=6MM</t>
  </si>
  <si>
    <t>PORTA DUPLA TIPO PIVOTANTE  EM ALUMINIO ANOD. NATURAL C/ VIDRO TEMPERADO INCOLOR E=6MM</t>
  </si>
  <si>
    <t>ESQUADRIA TIPO FIXA EM ALUMINIO ANOD. NATURAL C/ VIDRO TEMPERADO INCOLOR E=6MM</t>
  </si>
  <si>
    <t>JANELA TIPO FIXA EM ALUMINIO ANOD. NATURAL C/ VIDRO LISO INCOLOR E=4MM</t>
  </si>
  <si>
    <t>JANELA TIPO FIXA + 2FL. DE CORRER EM ALUMINIO ANOD. NATURAL C/ VIDRO LISO INCOLOR E=4MM</t>
  </si>
  <si>
    <t>JANELA TIPO CORRER EM ALUMINIO ANOD. NATURAL C/ VIDRO LISO INCOLOR E=4MM</t>
  </si>
  <si>
    <t>P04 - PORTA DE MADEIRA CURRUPIXA TIPO PRANCHETA ABRIR C/ ALISAR DE L= 7CM P/ ACABAMENTO EM VERNIZ - 90X210CM</t>
  </si>
  <si>
    <t>S. JOSÉ DOS CAMPOS</t>
  </si>
  <si>
    <t>OSASCO</t>
  </si>
  <si>
    <t>CZ1821</t>
  </si>
  <si>
    <t>CZ1824</t>
  </si>
  <si>
    <t>CZ1827</t>
  </si>
  <si>
    <t>CZ1830</t>
  </si>
  <si>
    <t>CZ1833</t>
  </si>
  <si>
    <t>CZ1836</t>
  </si>
  <si>
    <t>CZ1839</t>
  </si>
  <si>
    <t>CZ1842</t>
  </si>
  <si>
    <t>CZ1845</t>
  </si>
  <si>
    <t>CZ1848</t>
  </si>
  <si>
    <t>CZ1851</t>
  </si>
  <si>
    <t>CZ1854</t>
  </si>
  <si>
    <t>CZ1857</t>
  </si>
  <si>
    <t>CZ1860</t>
  </si>
  <si>
    <t>CZ1863</t>
  </si>
  <si>
    <t>CZ1866</t>
  </si>
  <si>
    <t>CZ1869</t>
  </si>
  <si>
    <t>CZ1872</t>
  </si>
  <si>
    <t>CZ1875</t>
  </si>
  <si>
    <t>CZ1878</t>
  </si>
  <si>
    <t>CZ1881</t>
  </si>
  <si>
    <t>CZ1884</t>
  </si>
  <si>
    <t>03.04.01.10</t>
  </si>
  <si>
    <t>MONTAGEM E DESMONTAGEM DE FÔRMA DE LAJE NERVURADA COM FORMAS PLÁSTICAS</t>
  </si>
  <si>
    <t>CZ1887</t>
  </si>
  <si>
    <t>PORTA TIPO PIVOTANTE EM VIDRO TEMPERADO INCOLOR E=10MM</t>
  </si>
  <si>
    <t>PORTA TIPO CORRER EM VIDRO TEMPERADO INCOLOR E=10MM</t>
  </si>
  <si>
    <t>REVESTIMENTO EM TELHA METALICA ONDULADA PINTADA</t>
  </si>
  <si>
    <t>CALÇADA EM PEDRA PORTUGUESA</t>
  </si>
  <si>
    <t>CZ1890</t>
  </si>
  <si>
    <t>CZ1893</t>
  </si>
  <si>
    <t>CZ1896</t>
  </si>
  <si>
    <t>CZ1899</t>
  </si>
  <si>
    <t>CZ1902</t>
  </si>
  <si>
    <t>CZ1905</t>
  </si>
  <si>
    <t>CZ1908</t>
  </si>
  <si>
    <t>CZ1911</t>
  </si>
  <si>
    <t>PISO CERAMICO 20x20cm BRANCO EXTRA ELIANE OU EQUIVALENTE TÉCNICO</t>
  </si>
  <si>
    <t>PISO ELEVADO PLAQUEADO PRE-MOLDADO DE CONCRETO</t>
  </si>
  <si>
    <t>PORTA DUPLA TIPO PIVOTANTE EM VIDRO TEMPERADO INCOLOR E=8MM</t>
  </si>
  <si>
    <t>PORTA TIPO PIVOTANTE EM VIDRO TEMPERADO INCOLOR E=8MM</t>
  </si>
  <si>
    <t>ESQUADRIA TIPO MAXIMO-AR / FIXA EM VIDRO TEMPERADO INCOLOR E=8MM</t>
  </si>
  <si>
    <t>03.01.09</t>
  </si>
  <si>
    <t>ESCAVAÇÃO DA ESTACA HÉLICE CONTÍNUA D= 40MM</t>
  </si>
  <si>
    <t>GUARDA-CORPO EM TUBO ACO GALVANIZADO 1 1/4" H=25CM</t>
  </si>
  <si>
    <t>RESERVATÓRIO INFERIOR</t>
  </si>
  <si>
    <t>PELICULA JATEADA EM VIDRO</t>
  </si>
  <si>
    <t>BRISE EM PERFIL "Z" CONFORME ESPECIFICAÇÃO ARQUITETÔNICA</t>
  </si>
  <si>
    <t>FECHAMENTO EM COBOGO TIPO PARALELO 7 LAMINAS 40X40CM - NEOREX OU EQUIV.</t>
  </si>
  <si>
    <t>FECHAMENTO EM COBOGO TIPO JARDIM VERTICAL 40X40CM - NEOREX OU EQUIV.</t>
  </si>
  <si>
    <t>CZ1914</t>
  </si>
  <si>
    <t>CZ1917</t>
  </si>
  <si>
    <t>CZ1920</t>
  </si>
  <si>
    <t>CZ1923</t>
  </si>
  <si>
    <t>CZ1926</t>
  </si>
  <si>
    <t>CZ1929</t>
  </si>
  <si>
    <t>PORTA TIPO ABRIR EM VENEZIANA ALUMINIO ANOD. NATURAL</t>
  </si>
  <si>
    <t>JANELA MAXIMO-AR EM ALUMINIO ANOD. NATURAL C/ VIDRO LISO INCOLOR E=4MM</t>
  </si>
  <si>
    <t>P05 - PORTA DE MADEIRA CURRUPIXA TIPO PRANCHETA ABRIR C/ ALISAR DE L= 7CM P/ ACABAMENTO EM VERNIZ - 160X210CM</t>
  </si>
  <si>
    <t>BRISE EM ALUMINIO ANODIZADO NATURAL MICROPERFURADO</t>
  </si>
  <si>
    <t>CESTO DE LIXO PLASTICO SEM TAMPA 20L, COM PINTURA PADRAO INOX</t>
  </si>
  <si>
    <t>PEITORIL EM GRANITO BRANCO SIENA POLIDO</t>
  </si>
  <si>
    <t>CHAPIM EM GRANITO BRANCO SIENA POLIDO</t>
  </si>
  <si>
    <t>DEGRAU EM GRANITO BRANCO DALLAS POLIDO</t>
  </si>
  <si>
    <t>04.05.05</t>
  </si>
  <si>
    <t>DIVISORIA ACUSTICA REVEST. EM LAMINADO DE MADEIRA NATURAL</t>
  </si>
  <si>
    <t>ENTELAMENTO DE VIGAS DA FACHADA</t>
  </si>
  <si>
    <t>ENTELAMENTO DOS CANTOS DAS VERGAS E CONTRA-VERGAS DA FACHADA</t>
  </si>
  <si>
    <t>ESCADA MARINHEIRO ACESSO CX. DAGUA</t>
  </si>
  <si>
    <t>08.02.08</t>
  </si>
  <si>
    <t>ESPELHO EM GRANITO BRANCO DALLAS POLIDO</t>
  </si>
  <si>
    <t>FORRO DE LA DE ROCHA ACUSTICO 62,5X125CM</t>
  </si>
  <si>
    <t>IMPERMEABILIZAÇÃO DE LAJE COM ARGAMASSA POLIMÉRICA</t>
  </si>
  <si>
    <t>CALHA EM CHAPA GALVANIZADA #26 - DESENV. 60CM</t>
  </si>
  <si>
    <t>APLICAÇÃO MANUAL DE PINTURA C/ TEXTURA ACRILICA EM PAREDES, DUAS DEMÃOS</t>
  </si>
  <si>
    <t>EMBOCO PARA RECEBIMENTO DE CERAMICA ARGAMASSA 1:2:8 - E= 2CM -EXTERNO</t>
  </si>
  <si>
    <t>RUFO EM CHAPA GALVANIZADA #26 - DESENV. 30CM</t>
  </si>
  <si>
    <t>TORNEIRA DE MESA PARA LAVATORIO COM FECHAMENTO AUTOMÁTICO DECAMATIC OU EQUIV. TÉCNICO</t>
  </si>
  <si>
    <t>PISO EM CARPETE ACUSTICO, LINHA LUMIERE, REF. CELESTE 8.01.8633 - SAO CARLOS - AUDITORIO OU EQUIVALENTE TÉCNICO</t>
  </si>
  <si>
    <t>PISO INTERTRAVADO TIPO PAVI-S CONVENCIONAL E=8CM OU EQUIVALENTE TÉCNICO</t>
  </si>
  <si>
    <t>08.02.09</t>
  </si>
  <si>
    <t>08.02.10</t>
  </si>
  <si>
    <t>PISO EM GRANITO BRANCO SIENA POLIDO</t>
  </si>
  <si>
    <t>RODAPE EM GRANITO BRANCO SIENA POLIDO - H=15CM</t>
  </si>
  <si>
    <t>PRATELEIRA EM GRANITO CINZA ANDORINHA POLIDO</t>
  </si>
  <si>
    <t>REVESTIMENTO EM PAINEL DE MADEIRA LAMINADA COM ISOLAMENTO ACUSTICO</t>
  </si>
  <si>
    <t>REVESTIMENTO EM LA DE ROCHA ACUSTICO E= 30MM</t>
  </si>
  <si>
    <t>10.37</t>
  </si>
  <si>
    <t>VÁLVULA PARA MICTÓRIO COM FECHAMENTO AUTOMÁTICO DECA OU EQUIV. TÉCNICO</t>
  </si>
  <si>
    <t>VENTILACAO MECANICA TIPO VENTOKIT</t>
  </si>
  <si>
    <t>ESQUADRIA TIPO PELE DE VIDRO EM VIDRO LAMINADO E=8MM</t>
  </si>
  <si>
    <t>PORTA TIPO ABRIR EM METALON E FECHAMENTO EM TELA METALICA</t>
  </si>
  <si>
    <t>PORTA DE ABRIR EM VENEZIANA EM PERFIL E CHAPA METÁLICA</t>
  </si>
  <si>
    <t>PORTA DE CORRER EM VENEZIANA EM PERFIL E CHAPA METÁLICA</t>
  </si>
  <si>
    <t>PORTA TIPO CORRER EM ALUMINIO ANOD. NATURAL COM VIDRO LAMINADO INCOLOR E=6MM</t>
  </si>
  <si>
    <t>PORTA TIPO ABRIR EM ALUMINIO ANOD. NATURAL COM VIDRO LAMINADO INCOLOR E=6MM</t>
  </si>
  <si>
    <t>PORTA PARA DIVISORIA ACUSTICA REVEST. EM LAMINADO DE MADEIRA NATURAL - 80X210CM</t>
  </si>
  <si>
    <t>INSTALACAO DE ELEVADOR C/ 3 PARADAS CONF. ESPECIFICACAO</t>
  </si>
  <si>
    <t>CZ1932</t>
  </si>
  <si>
    <t>CZ1935</t>
  </si>
  <si>
    <t>CZ1938</t>
  </si>
  <si>
    <t>CZ1941</t>
  </si>
  <si>
    <t>CZ1944</t>
  </si>
  <si>
    <t>CZ1947</t>
  </si>
  <si>
    <t>CZ1950</t>
  </si>
  <si>
    <t>CZ1953</t>
  </si>
  <si>
    <t>CZ1956</t>
  </si>
  <si>
    <t>CZ1959</t>
  </si>
  <si>
    <t>CZ1962</t>
  </si>
  <si>
    <t>CZ1965</t>
  </si>
  <si>
    <t>CZ1968</t>
  </si>
  <si>
    <t>CZ1971</t>
  </si>
  <si>
    <t>CZ1974</t>
  </si>
  <si>
    <t>CZ1977</t>
  </si>
  <si>
    <t>CZ1980</t>
  </si>
  <si>
    <t>CZ1983</t>
  </si>
  <si>
    <t>CZ1986</t>
  </si>
  <si>
    <t>CZ1989</t>
  </si>
  <si>
    <t>CZ1992</t>
  </si>
  <si>
    <t>CZ1995</t>
  </si>
  <si>
    <t>CZ1998</t>
  </si>
  <si>
    <t>CZ2001</t>
  </si>
  <si>
    <t>CZ2004</t>
  </si>
  <si>
    <t>CZ2007</t>
  </si>
  <si>
    <t>CZ2010</t>
  </si>
  <si>
    <t>CZ2013</t>
  </si>
  <si>
    <t>CZ2019</t>
  </si>
  <si>
    <t>CZ2022</t>
  </si>
  <si>
    <t>CZ2025</t>
  </si>
  <si>
    <t>CZ2028</t>
  </si>
  <si>
    <t>CZ2031</t>
  </si>
  <si>
    <t>CZ2034</t>
  </si>
  <si>
    <t>RECEITA SETE LAGOAS</t>
  </si>
  <si>
    <t>INSTALACAO DO SISTEMA DE AR CONDICIONADO</t>
  </si>
  <si>
    <t>CZ2037</t>
  </si>
  <si>
    <t>COMUNICAÇÃO VISUAL</t>
  </si>
  <si>
    <t>cj</t>
  </si>
  <si>
    <t>ARMÁRIO EM BANCADA DE COPA</t>
  </si>
  <si>
    <t>CZ2040</t>
  </si>
  <si>
    <t>CZ2043</t>
  </si>
  <si>
    <t>PISO VINÍLICO EM MANTA, HOMOGÊNEO COR CINZA CLARO</t>
  </si>
  <si>
    <t>CZ2046</t>
  </si>
  <si>
    <t>PISO EM PORCELANATO BRILHANTE 50X50CM COR MARFIM</t>
  </si>
  <si>
    <t>CZ2049</t>
  </si>
  <si>
    <t>RODAPE EM PORCELANATO CREME BRILHANTE - H=10CM</t>
  </si>
  <si>
    <t>CZ2052</t>
  </si>
  <si>
    <t>P L A N I L H A   D E   Q U A N T I D A D E S   E   P R E Ç O S   U N I T Á R I O S</t>
  </si>
  <si>
    <t>Data Base:</t>
  </si>
  <si>
    <t>Revisão:</t>
  </si>
  <si>
    <t>DISCRIMINAÇÃO</t>
  </si>
  <si>
    <t>VALOR</t>
  </si>
  <si>
    <t>DESPESAS (INCIDEM SOBRE O CUSTO DIRETO)</t>
  </si>
  <si>
    <t>TAXAS LIMITES TCU - ACÓRDÃO Nº 2622/2013</t>
  </si>
  <si>
    <t>1o Quartil</t>
  </si>
  <si>
    <t>Médio</t>
  </si>
  <si>
    <t>3o Quartil</t>
  </si>
  <si>
    <t>AC</t>
  </si>
  <si>
    <t>TAXA DE RATEIO DA ADMINISTRAÇÃO CENTRAL (%)</t>
  </si>
  <si>
    <t>S</t>
  </si>
  <si>
    <t>SEGURO (%)</t>
  </si>
  <si>
    <t>G</t>
  </si>
  <si>
    <t>GARANTIA (%)</t>
  </si>
  <si>
    <t>R</t>
  </si>
  <si>
    <t>RISCO (%)</t>
  </si>
  <si>
    <t>DF</t>
  </si>
  <si>
    <t>L</t>
  </si>
  <si>
    <t>LUCRO BRUTO (%)</t>
  </si>
  <si>
    <t>TRIBUTOS (INCIDEM SOBRE O FATURAMENTO)</t>
  </si>
  <si>
    <t>PIS (%) -  Lei Complementar nº 7 de 07 de setembro de 1970</t>
  </si>
  <si>
    <t>COFINS (%) -  Lei Complementar 70 de 30 dezembro de 1991</t>
  </si>
  <si>
    <t>Contribuição Previdenciária sobre Receita Bruta (CPRB) (%) Lei nº 13.161 de 31/08/15</t>
  </si>
  <si>
    <t>T</t>
  </si>
  <si>
    <t>TOTAL DE TRIBUTOS</t>
  </si>
  <si>
    <t>BDI</t>
  </si>
  <si>
    <t>%BDI = ((1+(AC+S+R+G)) * (1+DF) * (1+L)) / (1-T) - 1</t>
  </si>
  <si>
    <t>PIS (%)</t>
  </si>
  <si>
    <t>COFINS (%)</t>
  </si>
  <si>
    <t>CPRB – contribuição previdenciária sobre a receita bruta - INSS (%)</t>
  </si>
  <si>
    <t>Item</t>
  </si>
  <si>
    <t>CZ2339</t>
  </si>
  <si>
    <t>CZ2329</t>
  </si>
  <si>
    <t>CZ2741</t>
  </si>
  <si>
    <t>CZ2941</t>
  </si>
  <si>
    <t>mês</t>
  </si>
  <si>
    <t>CZ2331</t>
  </si>
  <si>
    <t>CZ2751</t>
  </si>
  <si>
    <t>CZ2761</t>
  </si>
  <si>
    <t>CZ2315</t>
  </si>
  <si>
    <t>CZ2763</t>
  </si>
  <si>
    <t>CZ3117</t>
  </si>
  <si>
    <t>CZ2395</t>
  </si>
  <si>
    <t>CZ2691</t>
  </si>
  <si>
    <t>CZ2397</t>
  </si>
  <si>
    <t>CZ2705</t>
  </si>
  <si>
    <t>CZ2581</t>
  </si>
  <si>
    <t>CZ2253</t>
  </si>
  <si>
    <t>CZ2573</t>
  </si>
  <si>
    <t>CZ2307</t>
  </si>
  <si>
    <t>CZ2565</t>
  </si>
  <si>
    <t>CZ2695</t>
  </si>
  <si>
    <t>CZ3119</t>
  </si>
  <si>
    <t>CZ2333</t>
  </si>
  <si>
    <t>CZ2317</t>
  </si>
  <si>
    <t>CZ2343</t>
  </si>
  <si>
    <t>CZ2335</t>
  </si>
  <si>
    <t>CZ2389</t>
  </si>
  <si>
    <t>CZ2311</t>
  </si>
  <si>
    <t>CZ2743</t>
  </si>
  <si>
    <t>CZ2567</t>
  </si>
  <si>
    <t>CZ2058</t>
  </si>
  <si>
    <t>CZ2249</t>
  </si>
  <si>
    <t>CZ2805</t>
  </si>
  <si>
    <t>CZ2251</t>
  </si>
  <si>
    <t>CZ2985</t>
  </si>
  <si>
    <t>CZ2319</t>
  </si>
  <si>
    <t>CZ2735</t>
  </si>
  <si>
    <t>CZ2739</t>
  </si>
  <si>
    <t>CZ2327</t>
  </si>
  <si>
    <t>CZ3129</t>
  </si>
  <si>
    <t>CZ3231</t>
  </si>
  <si>
    <t>CZ2775</t>
  </si>
  <si>
    <t>CZ2571</t>
  </si>
  <si>
    <t>CZ2271</t>
  </si>
  <si>
    <t>CZ3013</t>
  </si>
  <si>
    <t>CZ2239</t>
  </si>
  <si>
    <t>CZ2955</t>
  </si>
  <si>
    <t>CZ2629</t>
  </si>
  <si>
    <t>CZ2853</t>
  </si>
  <si>
    <t>CZ2877</t>
  </si>
  <si>
    <t>CZ2377</t>
  </si>
  <si>
    <t>CZ2845</t>
  </si>
  <si>
    <t>CZ3121</t>
  </si>
  <si>
    <t>CZ3075</t>
  </si>
  <si>
    <t>CZ2777</t>
  </si>
  <si>
    <t>CZ2321</t>
  </si>
  <si>
    <t>CZ2267</t>
  </si>
  <si>
    <t>CZ2309</t>
  </si>
  <si>
    <t>CZ2255</t>
  </si>
  <si>
    <t>CZ2771</t>
  </si>
  <si>
    <t>CZ2313</t>
  </si>
  <si>
    <t>CZ2237</t>
  </si>
  <si>
    <t>CZ2545</t>
  </si>
  <si>
    <t>CZ3053</t>
  </si>
  <si>
    <t>CZ2569</t>
  </si>
  <si>
    <t>CZ2737</t>
  </si>
  <si>
    <t>CZ2211</t>
  </si>
  <si>
    <t>m2xmês</t>
  </si>
  <si>
    <t>CZ2823</t>
  </si>
  <si>
    <t>CZ2765</t>
  </si>
  <si>
    <t>CZ2607</t>
  </si>
  <si>
    <t>CZ3249</t>
  </si>
  <si>
    <t>CZ2693</t>
  </si>
  <si>
    <t>CZ2687</t>
  </si>
  <si>
    <t>CZ2587</t>
  </si>
  <si>
    <t>CZ2269</t>
  </si>
  <si>
    <t>CZ2783</t>
  </si>
  <si>
    <t>CZ2757</t>
  </si>
  <si>
    <t>CZ3085</t>
  </si>
  <si>
    <t>CZ3123</t>
  </si>
  <si>
    <t>CZ2995</t>
  </si>
  <si>
    <t>CZ2989</t>
  </si>
  <si>
    <t>CZ2701</t>
  </si>
  <si>
    <t>CZ2753</t>
  </si>
  <si>
    <t>CZ2345</t>
  </si>
  <si>
    <t>CZ2437</t>
  </si>
  <si>
    <t>CZ2441</t>
  </si>
  <si>
    <t>CZ2501</t>
  </si>
  <si>
    <t>CZ2703</t>
  </si>
  <si>
    <t>CZ2779</t>
  </si>
  <si>
    <t>CZ2893</t>
  </si>
  <si>
    <t>CZ2969</t>
  </si>
  <si>
    <t>CZ2897</t>
  </si>
  <si>
    <t>CZ2439</t>
  </si>
  <si>
    <t>CZ2453</t>
  </si>
  <si>
    <t>CZ2539</t>
  </si>
  <si>
    <t>CZ2341</t>
  </si>
  <si>
    <t>CZ2967</t>
  </si>
  <si>
    <t>CZ2547</t>
  </si>
  <si>
    <t>CZ2785</t>
  </si>
  <si>
    <t>CZ2325</t>
  </si>
  <si>
    <t>CZ2519</t>
  </si>
  <si>
    <t>CZ2747</t>
  </si>
  <si>
    <t>CZ2887</t>
  </si>
  <si>
    <t>CZ2839</t>
  </si>
  <si>
    <t>CZ3255</t>
  </si>
  <si>
    <t>CZ2227</t>
  </si>
  <si>
    <t>CZ2549</t>
  </si>
  <si>
    <t>CZ2855</t>
  </si>
  <si>
    <t>CZ2585</t>
  </si>
  <si>
    <t>CZ2231</t>
  </si>
  <si>
    <t>CZ2671</t>
  </si>
  <si>
    <t>CZ2803</t>
  </si>
  <si>
    <t>CZ3059</t>
  </si>
  <si>
    <t>CZ2963</t>
  </si>
  <si>
    <t>t</t>
  </si>
  <si>
    <t>CZ3099</t>
  </si>
  <si>
    <t>CZ2755</t>
  </si>
  <si>
    <t>CZ2223</t>
  </si>
  <si>
    <t>CZ2591</t>
  </si>
  <si>
    <t>CZ2973</t>
  </si>
  <si>
    <t>CZ2257</t>
  </si>
  <si>
    <t>CZ2971</t>
  </si>
  <si>
    <t>CZ2681</t>
  </si>
  <si>
    <t>CZ2229</t>
  </si>
  <si>
    <t>CZ2749</t>
  </si>
  <si>
    <t>CZ2715</t>
  </si>
  <si>
    <t>CZ2361</t>
  </si>
  <si>
    <t>CZ2247</t>
  </si>
  <si>
    <t>CZ2815</t>
  </si>
  <si>
    <t>CZ2399</t>
  </si>
  <si>
    <t>CZ2847</t>
  </si>
  <si>
    <t>CZ2597</t>
  </si>
  <si>
    <t>CZ2633</t>
  </si>
  <si>
    <t>CZ2225</t>
  </si>
  <si>
    <t>CZ2509</t>
  </si>
  <si>
    <t>CZ2445</t>
  </si>
  <si>
    <t>CZ2727</t>
  </si>
  <si>
    <t>CZ2999</t>
  </si>
  <si>
    <t>CZ3063</t>
  </si>
  <si>
    <t>CZ2865</t>
  </si>
  <si>
    <t>CZ2517</t>
  </si>
  <si>
    <t>CZ2645</t>
  </si>
  <si>
    <t>CZ2689</t>
  </si>
  <si>
    <t>CZ2543</t>
  </si>
  <si>
    <t>CZ2867</t>
  </si>
  <si>
    <t>CZ2245</t>
  </si>
  <si>
    <t>CZ2723</t>
  </si>
  <si>
    <t>CZ2793</t>
  </si>
  <si>
    <t>CZ2943</t>
  </si>
  <si>
    <t>CZ2391</t>
  </si>
  <si>
    <t>CZ2859</t>
  </si>
  <si>
    <t>CZ2497</t>
  </si>
  <si>
    <t>CZ2533</t>
  </si>
  <si>
    <t>CZ2863</t>
  </si>
  <si>
    <t>CZ2070</t>
  </si>
  <si>
    <t>CZ2983</t>
  </si>
  <si>
    <t>CZ2827</t>
  </si>
  <si>
    <t>CZ2871</t>
  </si>
  <si>
    <t>CZ2523</t>
  </si>
  <si>
    <t>CZ3061</t>
  </si>
  <si>
    <t>CZ2381</t>
  </si>
  <si>
    <t>CZ2601</t>
  </si>
  <si>
    <t>CZ2881</t>
  </si>
  <si>
    <t>CZ2499</t>
  </si>
  <si>
    <t>CZ2683</t>
  </si>
  <si>
    <t>CZ2903</t>
  </si>
  <si>
    <t>CZ2405</t>
  </si>
  <si>
    <t>CZ2505</t>
  </si>
  <si>
    <t>CZ3135</t>
  </si>
  <si>
    <t>CZ2379</t>
  </si>
  <si>
    <t>CZ2699</t>
  </si>
  <si>
    <t>CZ2403</t>
  </si>
  <si>
    <t>CZ2831</t>
  </si>
  <si>
    <t>CZ2241</t>
  </si>
  <si>
    <t>CZ2951</t>
  </si>
  <si>
    <t>CZ3077</t>
  </si>
  <si>
    <t>CZ2415</t>
  </si>
  <si>
    <t>CZ2945</t>
  </si>
  <si>
    <t>CZ2217</t>
  </si>
  <si>
    <t>CZ2657</t>
  </si>
  <si>
    <t>CZ2401</t>
  </si>
  <si>
    <t>CZ2907</t>
  </si>
  <si>
    <t>CZ2487</t>
  </si>
  <si>
    <t>CZ2369</t>
  </si>
  <si>
    <t>CZ2393</t>
  </si>
  <si>
    <t>CZ2733</t>
  </si>
  <si>
    <t>CZ3055</t>
  </si>
  <si>
    <t>CZ3071</t>
  </si>
  <si>
    <t>CZ2725</t>
  </si>
  <si>
    <t>CZ3051</t>
  </si>
  <si>
    <t>CZ2837</t>
  </si>
  <si>
    <t>CZ2507</t>
  </si>
  <si>
    <t>CZ2961</t>
  </si>
  <si>
    <t>CZ2905</t>
  </si>
  <si>
    <t>CZ2387</t>
  </si>
  <si>
    <t>CZ2579</t>
  </si>
  <si>
    <t>CZ2889</t>
  </si>
  <si>
    <t>CZ2375</t>
  </si>
  <si>
    <t>CZ2809</t>
  </si>
  <si>
    <t>CZ2825</t>
  </si>
  <si>
    <t>CZ3261</t>
  </si>
  <si>
    <t>CZ2541</t>
  </si>
  <si>
    <t>CZ2559</t>
  </si>
  <si>
    <t>CZ2337</t>
  </si>
  <si>
    <t>CZ2731</t>
  </si>
  <si>
    <t>CZ2895</t>
  </si>
  <si>
    <t>CZ2873</t>
  </si>
  <si>
    <t>CZ2563</t>
  </si>
  <si>
    <t>CZ2791</t>
  </si>
  <si>
    <t>CZ2849</t>
  </si>
  <si>
    <t>CZ2625</t>
  </si>
  <si>
    <t>CZ3171</t>
  </si>
  <si>
    <t>CZ2575</t>
  </si>
  <si>
    <t>CZ2555</t>
  </si>
  <si>
    <t>CZ2561</t>
  </si>
  <si>
    <t>CZ2493</t>
  </si>
  <si>
    <t>CZ2577</t>
  </si>
  <si>
    <t>CZ3093</t>
  </si>
  <si>
    <t>CZ2455</t>
  </si>
  <si>
    <t>CZ2833</t>
  </si>
  <si>
    <t>CZ2355</t>
  </si>
  <si>
    <t>CZ2647</t>
  </si>
  <si>
    <t>CZ2851</t>
  </si>
  <si>
    <t>CZ2799</t>
  </si>
  <si>
    <t>CZ2789</t>
  </si>
  <si>
    <t>CZ2483</t>
  </si>
  <si>
    <t>CZ2981</t>
  </si>
  <si>
    <t>CZ2557</t>
  </si>
  <si>
    <t>CZ2637</t>
  </si>
  <si>
    <t>CZ3073</t>
  </si>
  <si>
    <t>CZ2787</t>
  </si>
  <si>
    <t>CZ2599</t>
  </si>
  <si>
    <t>CZ2729</t>
  </si>
  <si>
    <t>CZ3083</t>
  </si>
  <si>
    <t>CZ2357</t>
  </si>
  <si>
    <t>CZ2383</t>
  </si>
  <si>
    <t>CZ2697</t>
  </si>
  <si>
    <t>CZ2841</t>
  </si>
  <si>
    <t>CZ2885</t>
  </si>
  <si>
    <t>CZ2861</t>
  </si>
  <si>
    <t>CZ3069</t>
  </si>
  <si>
    <t>CZ2605</t>
  </si>
  <si>
    <t>CZ2515</t>
  </si>
  <si>
    <t>CZ2617</t>
  </si>
  <si>
    <t>CZ2991</t>
  </si>
  <si>
    <t>CZ2471</t>
  </si>
  <si>
    <t>CZ2347</t>
  </si>
  <si>
    <t>CZ2235</t>
  </si>
  <si>
    <t>CZ2373</t>
  </si>
  <si>
    <t>CZ2953</t>
  </si>
  <si>
    <t>CZ2353</t>
  </si>
  <si>
    <t>CZ2835</t>
  </si>
  <si>
    <t>CZ2745</t>
  </si>
  <si>
    <t>CZ2443</t>
  </si>
  <si>
    <t>CZ2769</t>
  </si>
  <si>
    <t>CZ2551</t>
  </si>
  <si>
    <t>CZ3067</t>
  </si>
  <si>
    <t>CZ2363</t>
  </si>
  <si>
    <t>CZ2979</t>
  </si>
  <si>
    <t>CZ2883</t>
  </si>
  <si>
    <t>CZ2419</t>
  </si>
  <si>
    <t>CZ2795</t>
  </si>
  <si>
    <t>CZ3125</t>
  </si>
  <si>
    <t>CZ2485</t>
  </si>
  <si>
    <t>CZ2529</t>
  </si>
  <si>
    <t>CZ2481</t>
  </si>
  <si>
    <t>CZ2899</t>
  </si>
  <si>
    <t>CZ2491</t>
  </si>
  <si>
    <t>CZ2665</t>
  </si>
  <si>
    <t>CZ2663</t>
  </si>
  <si>
    <t>CZ2875</t>
  </si>
  <si>
    <t>CZ2451</t>
  </si>
  <si>
    <t>CZ2461</t>
  </si>
  <si>
    <t>CZ2589</t>
  </si>
  <si>
    <t>CZ2583</t>
  </si>
  <si>
    <t>CZ2603</t>
  </si>
  <si>
    <t>CZ2891</t>
  </si>
  <si>
    <t>CZ2997</t>
  </si>
  <si>
    <t>CZ2359</t>
  </si>
  <si>
    <t>CZ2801</t>
  </si>
  <si>
    <t>CZ3081</t>
  </si>
  <si>
    <t>CZ2525</t>
  </si>
  <si>
    <t>CZ2537</t>
  </si>
  <si>
    <t>CZ2993</t>
  </si>
  <si>
    <t>CZ3065</t>
  </si>
  <si>
    <t>CZ2649</t>
  </si>
  <si>
    <t>CZ2609</t>
  </si>
  <si>
    <t>CZ2593</t>
  </si>
  <si>
    <t>CZ2421</t>
  </si>
  <si>
    <t>CZ3057</t>
  </si>
  <si>
    <t>CZ3243</t>
  </si>
  <si>
    <t>CZ2627</t>
  </si>
  <si>
    <t>CZ2531</t>
  </si>
  <si>
    <t>CZ2535</t>
  </si>
  <si>
    <t>CZ2975</t>
  </si>
  <si>
    <t>CZ2869</t>
  </si>
  <si>
    <t>CZ2901</t>
  </si>
  <si>
    <t>CZ2959</t>
  </si>
  <si>
    <t>CZ2635</t>
  </si>
  <si>
    <t>CZ2595</t>
  </si>
  <si>
    <t>CZ2615</t>
  </si>
  <si>
    <t>CZ2511</t>
  </si>
  <si>
    <t>CZ3087</t>
  </si>
  <si>
    <t>CZ2641</t>
  </si>
  <si>
    <t>CZ2349</t>
  </si>
  <si>
    <t>CZ2669</t>
  </si>
  <si>
    <t>CZ3111</t>
  </si>
  <si>
    <t>CZ2631</t>
  </si>
  <si>
    <t>CZ2527</t>
  </si>
  <si>
    <t>CZ2661</t>
  </si>
  <si>
    <t>CZ2639</t>
  </si>
  <si>
    <t>CZ2675</t>
  </si>
  <si>
    <t>CZ2503</t>
  </si>
  <si>
    <t>CZ2423</t>
  </si>
  <si>
    <t>CZ2829</t>
  </si>
  <si>
    <t>CZ2459</t>
  </si>
  <si>
    <t>CZ2479</t>
  </si>
  <si>
    <t>CZ2797</t>
  </si>
  <si>
    <t>CZ2495</t>
  </si>
  <si>
    <t>CZ2371</t>
  </si>
  <si>
    <t>CZ2843</t>
  </si>
  <si>
    <t>CZ2233</t>
  </si>
  <si>
    <t>CZ2677</t>
  </si>
  <si>
    <t>CZ2667</t>
  </si>
  <si>
    <t>CZ2553</t>
  </si>
  <si>
    <t>CZ2857</t>
  </si>
  <si>
    <t>CZ3237</t>
  </si>
  <si>
    <t>CZ2621</t>
  </si>
  <si>
    <t>CZ2367</t>
  </si>
  <si>
    <t>CZ2613</t>
  </si>
  <si>
    <t>CZ2465</t>
  </si>
  <si>
    <t>CZ2489</t>
  </si>
  <si>
    <t>CZ2655</t>
  </si>
  <si>
    <t>CZ2435</t>
  </si>
  <si>
    <t>CZ2685</t>
  </si>
  <si>
    <t>CZ2819</t>
  </si>
  <si>
    <t>CZ3115</t>
  </si>
  <si>
    <t>CZ2673</t>
  </si>
  <si>
    <t>CZ2659</t>
  </si>
  <si>
    <t>CZ2469</t>
  </si>
  <si>
    <t>CZ2447</t>
  </si>
  <si>
    <t>CZ2965</t>
  </si>
  <si>
    <t>txkm</t>
  </si>
  <si>
    <t>CZ2653</t>
  </si>
  <si>
    <t>CZ3147</t>
  </si>
  <si>
    <t>CZ2513</t>
  </si>
  <si>
    <t>CZ2879</t>
  </si>
  <si>
    <t>CZ2351</t>
  </si>
  <si>
    <t>CZ3141</t>
  </si>
  <si>
    <t>CZ2643</t>
  </si>
  <si>
    <t>CZ2475</t>
  </si>
  <si>
    <t>CZ2477</t>
  </si>
  <si>
    <t>CZ2473</t>
  </si>
  <si>
    <t>CZ3219</t>
  </si>
  <si>
    <t>CZ2407</t>
  </si>
  <si>
    <t>CZ2619</t>
  </si>
  <si>
    <t>CZ2679</t>
  </si>
  <si>
    <t>CZ3153</t>
  </si>
  <si>
    <t>CZ2409</t>
  </si>
  <si>
    <t>CZ2651</t>
  </si>
  <si>
    <t>CZ2413</t>
  </si>
  <si>
    <t>CZ2623</t>
  </si>
  <si>
    <t>CZ2411</t>
  </si>
  <si>
    <t>CZ2759</t>
  </si>
  <si>
    <t>CZ2977</t>
  </si>
  <si>
    <t>CZ3165</t>
  </si>
  <si>
    <t>CZ2813</t>
  </si>
  <si>
    <t>CZ2449</t>
  </si>
  <si>
    <t>CZ2433</t>
  </si>
  <si>
    <t>CZ3207</t>
  </si>
  <si>
    <t>CZ2987</t>
  </si>
  <si>
    <t>CZ2457</t>
  </si>
  <si>
    <t>CZ2221</t>
  </si>
  <si>
    <t>CZ2385</t>
  </si>
  <si>
    <t>CZ3177</t>
  </si>
  <si>
    <t>CZ3183</t>
  </si>
  <si>
    <t>CZ3159</t>
  </si>
  <si>
    <t>CZ2365</t>
  </si>
  <si>
    <t>CZ2767</t>
  </si>
  <si>
    <t>CZ3201</t>
  </si>
  <si>
    <t>CZ3189</t>
  </si>
  <si>
    <t>CZ3195</t>
  </si>
  <si>
    <t>CZ3213</t>
  </si>
  <si>
    <t>CZ3225</t>
  </si>
  <si>
    <t>P L A N I L H A   R E S U M O</t>
  </si>
  <si>
    <t>DISPOSIÇÕES GERAIS</t>
  </si>
  <si>
    <t>SERVIÇOS PRELIMINARES</t>
  </si>
  <si>
    <t>FUNDAÇÕES E ESTRUTURAS</t>
  </si>
  <si>
    <t>ALVENARIAS E DIVISÕES</t>
  </si>
  <si>
    <t>COBERTURAS E PROTEÇÕES</t>
  </si>
  <si>
    <t>BANCADAS, LOUCAS, METAIS E ACESSÓRIOS</t>
  </si>
  <si>
    <t>INSTALAÇÕES</t>
  </si>
  <si>
    <t>SERVIÇOS COMPLEMENTARES</t>
  </si>
  <si>
    <t>15.</t>
  </si>
  <si>
    <t>PAVIMENTAÇÃO EXTERNA E URBANIZAÇÃO</t>
  </si>
  <si>
    <t>16.</t>
  </si>
  <si>
    <t>TOTAL GLOBAL DA OBRA</t>
  </si>
  <si>
    <t>DESPESAS COM TELEFONIA FIXA, TELEFONIA MÓVEL E INTERNET</t>
  </si>
  <si>
    <t>EXECUÇÃO DE ESCRITÓRIO EM CANTEIRO DE OBRA EM CHAPA DE MADEIRA COMPENSADA, NÃO INCLUSO MOBILIÁRIO E EQUIPAMENTOS</t>
  </si>
  <si>
    <t>EXECUÇÃO DE ALMOXARIFADO EM CANTEIRO DE OBRA EM CHAPA DE MADEIRA COMPENSADA, INCLUSO PRATELEIRAS</t>
  </si>
  <si>
    <t>EXECUÇÃO DE REFEITÓRIO EM CANTEIRO DE OBRA EM CHAPA DE MADEIRA COMPENSADA, NÃO INCLUSO MOBILIÁRIO E EQUIPAMENTOS</t>
  </si>
  <si>
    <t>EXECUÇÃO DE SANITÁRIO E VESTIÁRIO EM CANTEIRO DE OBRA EM CHAPA DE MADEIRA COMPENSADA, NÃO INCLUSO MOBILIÁRIO</t>
  </si>
  <si>
    <t>EXECUÇÃO DE RESERVATÓRIO ELEVADO DE ÁGUA (3000 LITROS) EM CANTEIRO DE OBRA, APOIADO EM ESTRUTURA DE MADEIRA. AF_02/2016</t>
  </si>
  <si>
    <t>EXECUÇÃO DE CENTRAL DE FÔRMAS, PRODUÇÃO DE ARGAMASSA OU CONCRETO EM CANTEIRO DE OBRA, NÃO INCLUSO MOBILIÁRIO E EQUIPAMENTOS</t>
  </si>
  <si>
    <t>BANDEJA SALVA-VIDAS/COLETA DE ENTULHOS, COM TABUA</t>
  </si>
  <si>
    <t>COMPACTACAO MECANICA, SEM CONTROLE DO GC (C/COMPACTADOR PLACA 400 KG)</t>
  </si>
  <si>
    <t>ALVENARIA DE VEDAÇÃO EM TIJOLOS CERÂMICOS FURADOS E= 9CM</t>
  </si>
  <si>
    <t>ALVENARIA DE VEDAÇÃO EM TIJOLOS CERÂMICOS FURADOS E= 14CM</t>
  </si>
  <si>
    <t>ALVENARIA DE VEDAÇÃO EM TIJOLOS CERÂMICOS FURADOS E= 19CM</t>
  </si>
  <si>
    <t>LOCAÇÃO ALVENARIA</t>
  </si>
  <si>
    <t>ENCUNHAMENTO DE ALVENARIA DE VEDAÇÃO COM TIJOLO MACIÇO</t>
  </si>
  <si>
    <t>VERGA MOLDADA IN LOCO EM CONCRETO</t>
  </si>
  <si>
    <t>ESTRUTURA METÁLICA PARA ENGRADAMENTO DE TELHA MET. TRAPEZOIDAL</t>
  </si>
  <si>
    <t>PINTURA COM TINTA GRAFITE ESMALTE SOBRE SUPERFÍCIE METÁLICA</t>
  </si>
  <si>
    <t>COBERTURA EM TELHA METÁLICA TIPO SANDUICHE TRAPEZ. TERMOACÚSTICA E= 35MM</t>
  </si>
  <si>
    <t>CAMADA DE REGULARIZAÇÃO COM ARGAMASSA INDUSTRIALIZADA E= 2,0CM</t>
  </si>
  <si>
    <t>PROTEÇÃO MECÂNICA DE SUPERFÍCIE COM ARGAMASSA INDUSTRIALIZADA E= 3,0CM</t>
  </si>
  <si>
    <t>15.01</t>
  </si>
  <si>
    <t>15.02</t>
  </si>
  <si>
    <t>REGULARIZAÇÃO E COMPACTAÇÃO DE SUBLEITO ATE 20 CM DE ESPESSURA</t>
  </si>
  <si>
    <t>BASE PARA PAVIMENTAÇÃO COM BRITA CORRIDA, INCLUSIVE COMPACTAÇÃO</t>
  </si>
  <si>
    <t>15.03</t>
  </si>
  <si>
    <t>PINTURA DE LIGAÇÃO COM EMULSÃO RR-1C</t>
  </si>
  <si>
    <t>15.04</t>
  </si>
  <si>
    <t>IMPRIMAÇÃO DE BASE DE PAVIMENTAÇÃO COM ADP CM-30</t>
  </si>
  <si>
    <t>15.05</t>
  </si>
  <si>
    <t>FABRICAÇÃO E APLICAÇÃO DE CONCRETO BETUMINOSO USINADO A QUENTE(CBUQ),CAP 50/70, EXCLUSIVE TRANSPORTE</t>
  </si>
  <si>
    <t>15.06</t>
  </si>
  <si>
    <t>TRANSPORTE COM CAMINHÃO BASCULANTE DE 10 M3 EM VIA URBANA PAVIMENTADA</t>
  </si>
  <si>
    <t>15.07</t>
  </si>
  <si>
    <t>PAVIMENTAÇÃO EM BLOCOS DE CONCRETO INTERTRAVADO 20X10X8 CM REF.: "IVAÍ BLOCO PAVER” OU “PAVERTCH” OU EQUIVALENTE TÉCNICO</t>
  </si>
  <si>
    <t>PAVIMENTAÇÃO EM BLOCOS DE CONCRETO INTERTRAVADO EM ELEMENTO VAZADO TIPO CONCREGRAMA OU EQUIVALENTE TÉCNICO</t>
  </si>
  <si>
    <t>MEIO FIO PRÉ-MOLDADO DE CONCRETO</t>
  </si>
  <si>
    <t>SARJETA DE CONCRETO MOLDADA "IN LOCO" 30CM BASE</t>
  </si>
  <si>
    <t>PINTURA DE GUIAS / MEIO-FIO EM TINTA LÁTEX PVA, DUAS DEMÃOS</t>
  </si>
  <si>
    <t>MASTRO EM TUBO DE AÇO CARBONO SAE 1010/1020 - H=10,00M</t>
  </si>
  <si>
    <t>GRELHA METÁLICA EM CANTONEIRA L 1/2" E BARRA REDONDA D= 1/2" - L=30CM</t>
  </si>
  <si>
    <t>16.01</t>
  </si>
  <si>
    <t>FÓRUM DE PORTO VELHO</t>
  </si>
  <si>
    <t>ANOTAÇÃO DE RESPONSABILIDADE TÉCNICA PARA A EXECUÇÃO DA OBRA</t>
  </si>
  <si>
    <t>TAPUME / FECHAMENTO DE CONSTRUÇÃO TEMPORÁRIA EM CHAPA COMPENSADA E=10MM</t>
  </si>
  <si>
    <t>PROTEÇÃO DE PERIFERIA</t>
  </si>
  <si>
    <t>CABOS VIDA (LINHAS DE VIDA)</t>
  </si>
  <si>
    <t>ESCAVAÇÃO DA ESTACA HÉLICE CONTÍNUA D= 30MM</t>
  </si>
  <si>
    <t>ARMAÇÃO DE FUNDAÇÕES E ESTRUTURAS DE CONCRETO ARMADO, EXCETO VIGAS, PILARES E LAJES (DE EDIFÍCIOS DE MÚLTIPLOS PAVIMENTOS, EDIFICAÇÃO TÉRREA OU SOBRADO), UTILIZANDO AÇO CA-50 DE 6.3 MM - MONTAGEM. AF_12/2015</t>
  </si>
  <si>
    <t>ARMAÇÃO DE FUNDAÇÕES E ESTRUTURAS DE CONCRETO ARMADO, EXCETO VIGAS, PILARES E LAJES (DE EDIFÍCIOS DE MÚLTIPLOS PAVIMENTOS, EDIFICAÇÃO TÉRREA OU SOBRADO), UTILIZANDO AÇO CA-50 DE 8.0 MM - MONTAGEM. AF_12/2015</t>
  </si>
  <si>
    <t>ARMAÇÃO DE FUNDAÇÕES E ESTRUTURAS DE CONCRETO ARMADO, EXCETO VIGAS, PILARES E LAJES (DE EDIFÍCIOS DE MÚLTIPLOS PAVIMENTOS, EDIFICAÇÃO TÉRREA OU SOBRADO), UTILIZANDO AÇO CA-50 DE 10.0 MM - MONTAGEM. AF_12/2015</t>
  </si>
  <si>
    <t>ARMAÇÃO DE FUNDAÇÕES E ESTRUTURAS DE CONCRETO ARMADO, EXCETO VIGAS, PILARES E LAJES (DE EDIFÍCIOS DE MÚLTIPLOS PAVIMENTOS, EDIFICAÇÃO TÉRREA OU SOBRADO), UTILIZANDO AÇO CA-50 DE 12.5 MM - MONTAGEM. AF_12/2015</t>
  </si>
  <si>
    <t>PROVA DE CARGA ESTÁTICA</t>
  </si>
  <si>
    <t>ARMAÇÃO DE FUNDAÇÕES E ESTRUTURAS DE CONCRETO ARMADO, EXCETO VIGAS, PILARES E LAJES (DE EDIFÍCIOS DE MÚLTIPLOS PAVIMENTOS, EDIFICAÇÃO TÉRREA OU SOBRADO), UTILIZANDO AÇO CA-60 DE 5.0 MM - MONTAGEM. AF_12/2015</t>
  </si>
  <si>
    <t>ARMAÇÃO DE FUNDAÇÕES E ESTRUTURAS DE CONCRETO ARMADO, EXCETO VIGAS, PILARES E LAJES (DE EDIFÍCIOS DE MÚLTIPLOS PAVIMENTOS, EDIFICAÇÃO TÉRREA OU SOBRADO), UTILIZANDO AÇO CA-50 DE 16.0 MM - MONTAGEM. AF_12/2015</t>
  </si>
  <si>
    <t>ARMAÇÃO DE FUNDAÇÕES E ESTRUTURAS DE CONCRETO ARMADO, EXCETO VIGAS, PILARES E LAJES (DE EDIFÍCIOS DE MÚLTIPLOS PAVIMENTOS, EDIFICAÇÃO TÉRREA OU SOBRADO), UTILIZANDO AÇO CA-50 DE 20.0 MM - MONTAGEM. AF_12/2015</t>
  </si>
  <si>
    <t>ARMAÇÃO DE FUNDAÇÕES E ESTRUTURAS DE CONCRETO ARMADO, EXCETO VIGAS, PILARES E LAJES (DE EDIFÍCIOS DE MÚLTIPLOS PAVIMENTOS, EDIFICAÇÃO TÉRREA OU SOBRADO), UTILIZANDO AÇO CA-50 DE 25.0 MM - MONTAGEM. AF_12/2015</t>
  </si>
  <si>
    <t>CONCRETO USINADO BOMBEADO FCK=45MPA, INC. LANÇAMENTO E ADENSAMENTO</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</si>
  <si>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</si>
  <si>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</si>
  <si>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</si>
  <si>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</si>
  <si>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</si>
  <si>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</si>
  <si>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</si>
  <si>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</si>
  <si>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5.0 MM - MONTAGEM. AF_12/2015_P</t>
  </si>
  <si>
    <t>ARMAÇÃO DE LAJE DE UMA ESTRUTURA CONVENCIONAL DE CONCRETO ARMADO EM UM EDIFÍCIO DE MÚLTIPLOS PAVIMENTOS UTILIZANDO AÇO CA-50 DE 6.3 MM - MONTAGEM. AF_12/2015_P</t>
  </si>
  <si>
    <t>ARMAÇÃO DE LAJE DE UMA ESTRUTURA CONVENCIONAL DE CONCRETO ARMADO EM UM EDIFÍCIO DE MÚLTIPLOS PAVIMENTOS UTILIZANDO AÇO CA-50 DE 8.0 MM - MONTAGEM. AF_12/2015_P</t>
  </si>
  <si>
    <t>ARMAÇÃO DE LAJE DE UMA ESTRUTURA CONVENCIONAL DE CONCRETO ARMADO EM UM EDIFÍCIO DE MÚLTIPLOS PAVIMENTOS UTILIZANDO AÇO CA-50 DE 10.0 MM - MONTAGEM. AF_12/2015_P</t>
  </si>
  <si>
    <t>ARMAÇÃO DE LAJE DE UMA ESTRUTURA CONVENCIONAL DE CONCRETO ARMADO EM UM EDIFÍCIO DE MÚLTIPLOS PAVIMENTOS UTILIZANDO AÇO CA-50 DE 12.5 MM - MONTAGEM. AF_12/2015_P</t>
  </si>
  <si>
    <t>ARMAÇÃO DE LAJE DE UMA ESTRUTURA CONVENCIONAL DE CONCRETO ARMADO EM UM EDIFÍCIO DE MÚLTIPLOS PAVIMENTOS UTILIZANDO AÇO CA-50 DE 16.0 MM - MONTAGEM. AF_12/2015_P</t>
  </si>
  <si>
    <t>ARMAÇÃO DE LAJE DE UMA ESTRUTURA CONVENCIONAL DE CONCRETO ARMADO EM UM EDIFÍCIO DE MÚLTIPLOS PAVIMENTOS UTILIZANDO AÇO CA-50 DE 20.0 MM - MONTAGEM. AF_12/2015_P</t>
  </si>
  <si>
    <t>DIVISÓRIA EM GRANITO BRANCO CEARÁ COM ACABAMENTO POLIDO, ESPESSURA DE 30MM, DIMENSÕES CONFORME DETALHAMENTO NO PROJETO DE ARQUITETURA E FIXAÇÃO FEITA POR ENGASTAMENTO NA ALVENARIA E COMPONENTES METÁLICOS</t>
  </si>
  <si>
    <t>DIVISÓRIA LATERAL: NA MESMA ALTURA DA DIVISÓRIA, ELEVADA 15CM DO PISO. LARGURA: CONFORME PROJETO, COM PERFIL ESPECIAL AUTO-PORTANTE NA EXTREMIDADE</t>
  </si>
  <si>
    <t>TAPA-VISTA DE ENTRADA: ALTURA: NA MESMA ALTURA DA DIVISÓRIA, SEM ELEVAÇÃO DO PISO. LARGURA: CONFORME PROJETO, COM PERFIL ESPECIAL AUTO-PORTANTE NA EXTREMIDADE</t>
  </si>
  <si>
    <t>TAPA- VISTA DE MICTÓRIO: CHAPA SIMPLES, COM CANTOS EXTERNOS ARREDONDADOS, FIXADOS COM SUPORTES ESPECIAIS DE ALUMÍNIO NAS PAREDES. MEDIDA: 0,40 X 0,80M, ELEVADA 0,50 M DO PISO</t>
  </si>
  <si>
    <t>J03 - JANELA TIPO BASCULANTE ALUMÍNIO ANOD. NATURAL - 100X60CM - VIDRO LISO INCOLOR E= 6MM</t>
  </si>
  <si>
    <t>J04 - JANELA TIPO CORRER ALUMÍNIO ANOD. NATURAL - 120X100CM - VIDRO LISO INCOLOR E= 6MM</t>
  </si>
  <si>
    <t>J05 - JANELA TIPO BASCULANTE ALUMÍNIO ANOD. NATURAL - 120X60CM - VIDRO LISO INCOLOR E= 6MM</t>
  </si>
  <si>
    <t>J06 - JANELA TIPO CORRER ALUMÍNIO ANOD. NATURAL - 150X100CM - VIDRO LISO INCOLOR E= 6MM</t>
  </si>
  <si>
    <t>J07 - JANELA TIPO BASCULANTE ALUMÍNIO ANOD. NATURAL - 150X60CM - VIDRO LISO INCOLOR E= 6MM</t>
  </si>
  <si>
    <t>J08 - JANELA TIPO FIXA ALUMÍNIO ANOD. NATURAL - 200X100CM - TEMPERADO INCOLOR E= 10MM</t>
  </si>
  <si>
    <t>J09 - JANELA TIPO BASCULANTE ALUMÍNIO ANOD. NATURAL - 200X60CM - VIDRO LISO INCOLOR E= 6MM</t>
  </si>
  <si>
    <t>J10 - JANELA TIPO FIXA ALUMÍNIO ANOD. NATURAL - 280X100CM - TEMPERADO INCOLOR E= 10MM</t>
  </si>
  <si>
    <t>J11 - JANELA TIPO BASCULANTE ALUMÍNIO ANOD. NATURAL - 40X60CM - VIDRO LAMINADO PRATA E= 6MM</t>
  </si>
  <si>
    <t>J12 - JANELA TIPO BASCULANTE ALUMÍNIO ANOD. NATURAL - 50X60CM - VIDRO LAMINADO PRATA E= 6MM</t>
  </si>
  <si>
    <t>J13 - JANELA TIPO CORRER ALUMÍNIO ANOD. NATURAL - 60X100CM - VIDRO LISO INCOLOR E= 6MM</t>
  </si>
  <si>
    <t>J14 - JANELA TIPO BASCULANTE ALUMÍNIO ANOD. NATURAL - 100X60CM - VIDRO LAMINADO PRATA E= 6MM</t>
  </si>
  <si>
    <t>J15 - JANELA TIPO BASCULANTE ALUMÍNIO ANOD. NATURAL - 120X60CM - VIDRO LAMINADO PRATA E= 6MM</t>
  </si>
  <si>
    <t>J16 - JANELA TIPO BASCULANTE ALUMÍNIO ANOD. NATURAL - 200X60CM - VIDRO LAMINADO PRATA E= 6MM</t>
  </si>
  <si>
    <t>J17 - JANELA TIPO CORRER ALUMÍNIO ANOD. NATURAL - 200X100CM - VIDRO LAMINADO PRATA E= 6MM</t>
  </si>
  <si>
    <t>J18 - JANELA TIPO BASCULANTE ALUMÍNIO ANOD. NATURAL - 100X100CM - VIDRO LAMINADO PRATA E= 6MM</t>
  </si>
  <si>
    <t>J19 - JANELA TIPO BASCULANTE ALUMÍNIO ANOD. NATURAL - 60X60CM - VIDRO LAMINADO PRATA E= 6MM</t>
  </si>
  <si>
    <t>J20 - JANELA TIPO FIXA ALUMÍNIO ANOD. NATURAL - 80X60CM - ARAMADO</t>
  </si>
  <si>
    <t>J21 - JANELA TIPO BASCULANTE ALUMÍNIO ANOD. NATURAL - 60X60CM - VIDRO LISO INCOLOR E= 6MM</t>
  </si>
  <si>
    <t>J22 - JANELA TIPO FIXA ALUMÍNIO ANOD. NATURAL - 100X100CM - VIDRO LISO INCOLOR E= 6MM</t>
  </si>
  <si>
    <t>J23 - JANELA TIPO ESTR. GLAZING ALUMÍNIO ANOD. NATURAL - 385X3054CM - VIDRO LAMINADO PRATA E= 8MM</t>
  </si>
  <si>
    <t>J24 - JANELA TIPO CORRER ALUMÍNIO ANOD. NATURAL - 575X147,5CM - VIDRO LAMINADO PRATA E= 6MM</t>
  </si>
  <si>
    <t>J25 - JANELA TIPO MAXIM-AR ALUMÍNIO ANOD. NATURAL - 610X147,5CM - VIDRO LAMINADO PRATA E= 6MM</t>
  </si>
  <si>
    <t>J26 - JANELA TIPO ESTR. GLAZING ALUMÍNIO ANOD. NATURAL - 1385X3054CM - VIDRO LAMINADO PRATA E= 8MM</t>
  </si>
  <si>
    <t>J27 - JANELA TIPO ESTR. GLAZING ALUMÍNIO ANOD. NATURAL - 760X3054CM - VIDRO LAMINADO PRATA E= 8MM</t>
  </si>
  <si>
    <t>J28 - JANELA TIPO ESTR. GLAZING ALUMÍNIO ANOD. NATURAL - 718X238CM - VIDRO LAMINADO PRATA E= 8MM</t>
  </si>
  <si>
    <t>J29 - JANELA TIPO ESTR. GLAZING ALUMÍNIO ANOD. NATURAL - 285X262CM - VIDRO LAMINADO PRATA E= 8MM</t>
  </si>
  <si>
    <t>J30 - JANELA TIPO ESTR. GLAZING ALUMÍNIO ANOD. NATURAL - 320X262CM - VIDRO LAMINADO PRATA E= 8MM</t>
  </si>
  <si>
    <t>J31 - JANELA TIPO ESTR. GLAZING ALUMÍNIO ANOD. NATURAL - 802X262CM - VIDRO LAMINADO PRATA E= 8MM</t>
  </si>
  <si>
    <t>J32 - JANELA TIPO MAXIM-AR ALUMÍNIO ANOD. NATURAL - 110X40CM - VIDRO LISO INCOLOR E= 6MM</t>
  </si>
  <si>
    <t>J34 - JANELA TIPO FIXA ALUMÍNIO ANOD. NATURAL - 150X120CM - VIDRO LAMINADO NÃO REFLETIVO E= 6MM E 4MM - ACÚSTICO</t>
  </si>
  <si>
    <t>J35 - JANELA TIPO FIXA ALUMÍNIO ANOD. NATURAL - 135X120CM - VIDRO LAMINADO NÃO REFLETIVO E= 6MM E 4MM - ACÚSTICO</t>
  </si>
  <si>
    <t>J36 - JANELA TIPO FIXA ALUMÍNIO ANOD. NATURAL - 170X100CM - VIDRO LAMINADO NÃO REFLETIVO E= 6MM E 4MM - ACÚSTICO</t>
  </si>
  <si>
    <t>J37 - JANELA TIPO ESTR. GLAZING ALUMÍNIO ANOD. NATURAL - 635X262CM - VIDRO LAMINADO PRATA E= 8MM</t>
  </si>
  <si>
    <t>J41 - JANELA TIPO CORRER ALUMÍNIO ANOD. NATURAL - 481X100CM - VIDRO LAMINADO PRATA E= 6MM</t>
  </si>
  <si>
    <t>J42 - JANELA TIPO CORRER/ FIXO ALUMÍNIO ANOD. NATURAL - 390X100CM - VIDRO LAMINADO PRATA E= 6MM</t>
  </si>
  <si>
    <t>J43 - JANELA TIPO CORRER/ FIXO ALUMÍNIO ANOD. NATURAL - 199X100CM - VIDRO LAMINADO PRATA E= 6MM</t>
  </si>
  <si>
    <t>J49 - JANELA TIPO FIXA ALUMÍNIO ANOD. NATURAL - 90X100CM - TEMPERADO INCOLOR E= 10MM</t>
  </si>
  <si>
    <t>J50 - JANELA TIPO FIXA ALUMÍNIO ANOD. NATURAL - 305XCM - TEMPERADO INCOLOR E= 10MM</t>
  </si>
  <si>
    <t>J51 - JANELA TIPO MAXIM-AR ALUMÍNIO ANOD. NATURAL - 575X209CM - VIDRO LAMINADO PRATA E= 6MM</t>
  </si>
  <si>
    <t>J52 - JANELA TIPO CORRER ALUMÍNIO ANOD. NATURAL - 610X209CM - VIDRO LAMINADO PRATA E= 6MM</t>
  </si>
  <si>
    <t>J53 - JANELA TIPO MAXIM-AR ALUMÍNIO ANOD. NATURAL - 575X209CM - VIDRO LAMINADO PRATA E= 6MM</t>
  </si>
  <si>
    <t>J54 - JANELA TIPO CORRER ALUMÍNIO ANOD. NATURAL - 75X100CM - VIDRO LISO INCOLOR E= 6MM</t>
  </si>
  <si>
    <t>J55 - JANELA TIPO CORRER ALUMÍNIO ANOD. NATURAL - 80X100CM - VIDRO LISO INCOLOR E= 6MM</t>
  </si>
  <si>
    <t>J56 - JANELA TIPO BASCULANTE ALUMÍNIO ANOD. NATURAL - 120X51CM - VIDRO LAMINADO PRATA E= 6MM</t>
  </si>
  <si>
    <t>J57 - JANELA TIPO BASCULANTE ALUMÍNIO ANOD. NATURAL - 100X51CM - VIDRO LAMINADO PRATA E= 6MM</t>
  </si>
  <si>
    <t>J58 - JANELA TIPO CORRER ALUMÍNIO ANOD. NATURAL - 200X133CM - VIDRO LAMINADO PRATA E= 6MM</t>
  </si>
  <si>
    <t>J59 - JANELA TIPO CORRER ALUMÍNIO ANOD. NATURAL - 200X100CM - VIDRO LISO INCOLOR E= 6MM</t>
  </si>
  <si>
    <t>GF6 - JANELA TIPO FIXA / TELA ALUMÍNIO EXPANDIDO - 100X85CM</t>
  </si>
  <si>
    <t>GF8 - JANELA TIPO FIXA / TELA ALUMÍNIO EXPANDIDO - 95X90CM</t>
  </si>
  <si>
    <t>GF9 - JANELA TIPO FIXA / VENEZIANA ALUMÍNIO ANOD. NATURAL - 227X115CM</t>
  </si>
  <si>
    <t>GF10 - JANELA TIPO FIXA / VENEZIANA ALUMÍNIO ANOD. NATURAL - 560X103CM</t>
  </si>
  <si>
    <t>GF12 - JANELA TIPO FIXA / VENEZIANA ALUMÍNIO ANOD. NATURAL - 165X115CM</t>
  </si>
  <si>
    <t>GF15 - JANELA TIPO FIXA / VENEZIANA ALUMÍNIO ANOD. NATURAL - 150X115CM</t>
  </si>
  <si>
    <t>GF16 - JANELA TIPO FIXA / TELA ALUMÍNIO EXPANDIDO - 106X80CM</t>
  </si>
  <si>
    <t>GF17 - JANELA TIPO FIXA / TELA ALUMÍNIO EXPANDIDO - 106X80CM</t>
  </si>
  <si>
    <t>GF18 - JANELA TIPO FIXA / TELA ALUMÍNIO EXPANDIDO - 95X90CM</t>
  </si>
  <si>
    <t>GF19 - JANELA TIPO FIXA / TELA ALUMÍNIO EXPANDIDO - 95X90CM</t>
  </si>
  <si>
    <t>GF20 - JANELA TIPO FIXA / TELA ALUMÍNIO EXPANDIDO - 100X85CM</t>
  </si>
  <si>
    <t>GF21 - JANELA TIPO FIXA / TELA ALUMÍNIO EXPANDIDO - 106X80CM</t>
  </si>
  <si>
    <t>GF22 - JANELA TIPO FIXA / VENEZIANA ALUMÍNIO ANOD. NATURAL - 100X85CM</t>
  </si>
  <si>
    <t>JCF1 - JANELA TIPO FIXA ALUMÍNIO ANOD. NATURAL - 150X30CM</t>
  </si>
  <si>
    <t>PF1 - PORTA TIPO VENEZIANA/ ABRIR 1 FOLHA ALUMÍNIO ANOD. NATURAL - 80X210CM</t>
  </si>
  <si>
    <t>PF2 - PORTA TIPO VENEZIANA/ ABRIR 1 FOLHA COM CONTROLE DE ACESSO ALUMÍNIO ANOD. NATURAL - 90X210CM</t>
  </si>
  <si>
    <t>PF3 - PORTA TIPO VENEZIANA/ ABRIR 1 FOLHA ALUMÍNIO ANOD. NATURAL - 100X210CM</t>
  </si>
  <si>
    <t>PF4 - PORTA TIPO VENEZIANA/ ABRIR 2 FOLHAS ALUMÍNIO ANOD. NATURAL - 200X210CM</t>
  </si>
  <si>
    <t>PF9 - PORTA TIPO VENEZIANA/ ABRIR 1 FOLHA ALUMÍNIO ANOD. NATURAL - 60X210CM</t>
  </si>
  <si>
    <t>PF10 - PORTA TIPO VENEZIANA/ ABRIR 2 FOLHAS ALUMÍNIO ANOD. NATURAL - 90X210CM</t>
  </si>
  <si>
    <t>PF11 - PORTA TIPO VENEZIANA/ ABRIR 2 FOLHAS ALUMÍNIO ANOD. NATURAL - 175X210CM</t>
  </si>
  <si>
    <t>PF12 - PORTA TIPO VENEZIANA/ ABRIR 2 FOLHAS ALUMÍNIO ANOD. NATURAL - 170X210CM</t>
  </si>
  <si>
    <t>PF13 - PORTA TIPO VENEZIANA/ ABRIR 2 FOLHAS ALUMÍNIO ANOD. NATURAL - 125X210CM</t>
  </si>
  <si>
    <t>PF14 - PORTA TIPO VENEZIANA/ ABRIR 2 FOLHAS ALUMÍNIO ANOD. NATURAL - 160X210CM</t>
  </si>
  <si>
    <t>PF18 - PORTA TIPO VENEZIANA/ ABRIR 2 FOLHAS ALUMÍNIO ANOD. NATURAL - 260X210CM</t>
  </si>
  <si>
    <t>PF19 - PORTA TIPO VENEZIANA/ ABRIR 6 FOLHAS ALUMÍNIO ANOD. NATURAL - 643X210CM</t>
  </si>
  <si>
    <t>PF21 - PORTA TIPO VENEZIANA/ ABRIR 2 FOLHAS ALUMÍNIO ANOD. NATURAL - 180X210CM</t>
  </si>
  <si>
    <t>PF23 - PORTA TIPO VENEZIANA/ ABRIR 2 FOLHAS ALUMÍNIO ANOD. NATURAL - 195X75CM</t>
  </si>
  <si>
    <t>PF24 - PORTA TIPO VENEZIANA/ ABRIR 4 FOLHAS ALUMÍNIO ANOD. NATURAL - 420X210CM</t>
  </si>
  <si>
    <t>PF25 - PORTA TIPO VENEZIANA/ ABRIR 2 FOLHAS ALUMÍNIO ANOD. NATURAL - 110X210CM</t>
  </si>
  <si>
    <t>PF26 - PORTA TIPO VENEZIANA/ ABRIR 1 FOLHA ALUMÍNIO ANOD. NATURAL - 85X210CM</t>
  </si>
  <si>
    <t>PF28 - PORTA TIPO VENEZIANA/ ABRIR 2 FOLHAS ALUMÍNIO ANOD. NATURAL - 105X210CM</t>
  </si>
  <si>
    <t>PF29 - PORTA TIPO VENEZIANA/ ABRIR 2 FOLHAS ALUMÍNIO ANOD. NATURAL - 120X210CM</t>
  </si>
  <si>
    <t>PF30 - PORTA TIPO VENEZIANA/ ABRIR 1 FOLHA ALUMÍNIO ANOD. NATURAL - 47X210CM</t>
  </si>
  <si>
    <t>PF31 - PORTA TIPO VENEZIANA/ ABRIR 1 FOLHA ALUMÍNIO ANOD. NATURAL - 77X210CM</t>
  </si>
  <si>
    <t>PF32 - PORTA TIPO VENEZIANA/ CORRER 2 FOLHAS ALUMÍNIO ANOD. NATURAL - 212X210CM</t>
  </si>
  <si>
    <t>PF33 - PORTA TIPO VENEZIANA/ ABRIR 2 FOLHAS ALUMÍNIO ANOD. NATURAL - 100X210CM</t>
  </si>
  <si>
    <t>PF34 - PORTA TIPO VENEZIANA/ ABRIR 2 FOLHAS ALUMÍNIO ANOD. NATURAL - 210X210CM</t>
  </si>
  <si>
    <t>PF35 - PORTA TIPO VENEZIANA/ ABRIR 2 FOLHAS ALUMÍNIO ANOD. NATURAL - 240X210CM</t>
  </si>
  <si>
    <t>PF36 - PORTA TIPO VENEZIANA/ ABRIR 2 FOLHAS ALUMÍNIO ANOD. NATURAL - 138X210CM</t>
  </si>
  <si>
    <t>PF37 - PORTA TIPO VENEZIANA/ ABRIR 2 FOLHAS ALUMÍNIO ANOD. NATURAL - 75X210CM</t>
  </si>
  <si>
    <t>PF38 - PORTA TIPO VENEZIANA/ ABRIR 2 FOLHAS ALUMÍNIO ANOD. NATURAL - 142X210CM</t>
  </si>
  <si>
    <t>PF39 - PORTA TIPO VENEZIANA/ ABRIR 2 FOLHAS ALUMÍNIO ANOD. NATURAL - 150X210CM</t>
  </si>
  <si>
    <t>PF40 - PORTA TIPO VENEZIANA/ ABRIR 2 FOLHAS ALUMÍNIO ANOD. NATURAL - 148X210CM</t>
  </si>
  <si>
    <t>PF46 - PORTA TIPO VENEZIANA/ FIXO ALUMÍNIO ANOD. NATURAL - 90X210CM</t>
  </si>
  <si>
    <t>PF47 - PORTA TIPO VENEZIANA/ ABRIR 1 FOLHA ALUMÍNIO ANOD. NATURAL - 60X110CM</t>
  </si>
  <si>
    <t>PF48 - PORTA TIPO VENEZIANA/ ABRIR 2 FOLHAS ALUMÍNIO ANOD. NATURAL - 107X210CM</t>
  </si>
  <si>
    <t>PFE1 - PORTÃO TIPO VENEZIANA/ BASCULANTE 1 FOLHA ALUMÍNIO ANOD. NATURAL - 430X295CM</t>
  </si>
  <si>
    <t>PFE2 - PORTÃO TIPO VENEZIANA/ CORRER 1 FOLHA  ALUMÍNIO ANOD. NATURAL - 380X295CM</t>
  </si>
  <si>
    <t>PFE3 - PORTÃO TIPO VENEZIANA/ CORRER 1 FOLHA  ALUMÍNIO ANOD. NATURAL - 480X295CM</t>
  </si>
  <si>
    <t>PFE4 - PORTÃO TIPO VENEZIANA/ BASCULANTE 1 FOLHA ALUMÍNIO ANOD. NATURAL - 430X295CM</t>
  </si>
  <si>
    <t>PFE5 - PORTÃO TIPO VENEZIANA/ BASCULANTE 1 FOLHA ALUMÍNIO ANOD. NATURAL - 448X295CM</t>
  </si>
  <si>
    <t>BRISE DO TIPO ASA  DE AVIÃO MODULADOS, AJUSTÁVEIS MECANICAMENTE, COR PRATA</t>
  </si>
  <si>
    <t>BRISE METÁLICO, REF.: REFAX, PROTÓTIPO SISTEMA LINEAR RB, OU EQUIVALENTES TÉCNICOS, EXECUTADO COM LIGA DE ALUMÍNIO, NA COR ALUMÍNIO R99 MODELO RB60 OU EQUIVALENTE TÉCNICO, COM ESPAÇAMENTO DE 40MM ENTRE OS PERFIS, INSTALADOS HORIZONTALMENTE</t>
  </si>
  <si>
    <t>PM1 - PORTA TIPO ABRIR 1 FOLHA EM MADEIRA TIPO PRANCHETA REVESTIDA COM LAMINADO MELAMÍNICO - 70X210CM</t>
  </si>
  <si>
    <t>PM2 - PORTA TIPO ABRIR 1 FOLHA EM MADEIRA TIPO PRANCHETA REVESTIDA COM LAMINADO MELAMÍNICO - 80X210CM</t>
  </si>
  <si>
    <t>PM3 - PORTA TIPO ABRIR 1 FOLHA EM MADEIRA TIPO PRANCHETA REVESTIDA COM LAMINADO MELAMÍNICO - 90X210CM</t>
  </si>
  <si>
    <t>PM4 - PORTA TIPO ABRIR 1 FOLHA EM MADEIRA TIPO PRANCHETA REVESTIDA COM LAMINADO MELAMÍNICO - 100X210CM</t>
  </si>
  <si>
    <t>PM5 - PORTA TIPO ABRIR 2 FOLHAS EM MADEIRA TIPO PRANCHETA REVESTIDA COM LAMINADO MELAMÍNICO - 160X210CM</t>
  </si>
  <si>
    <t>PM6 - PORTA TIPO ABRIR 1 FOLHA EM MADEIRA TIPO PRANCHETA COM TRATAMENTO ACÚSTICO E ACABAMENTO EM LAMINADO MELAMÍNICO - 80X210CM</t>
  </si>
  <si>
    <t>PM7 - PORTA TIPO ABRIR 1 FOLHA EM MADEIRA TIPO PRANCHETA COM TRATAMENTO ACÚSTICO E ACABAMENTO EM LAMINADO MELAMÍNICO - 90X210CM</t>
  </si>
  <si>
    <t>PM9 - PORTA TIPO ABRIR 1 FOLHAS EM MADEIRA TIPO PRANCHETA COM TRATAMENTO ACÚSTICO E ACABAMENTO EM LAMINADO MELAMÍNICO - 120X210CM</t>
  </si>
  <si>
    <t>PM10 - PORTA TIPO ABRIR 2 FOLHAS EM MADEIRA TIPO PRANCHETA COM TRATAMENTO ACÚSTICO E ACABAMENTO EM LAMINADO MELAMÍNICO - 160X210CM</t>
  </si>
  <si>
    <t>PM11 - PORTA TIPO ABRIR 1 FOLHA EM MADEIRA TIPO PRANCHETA COM ACABAMENTO EM LAMINADO MELAMÍNICO - 80X210CM</t>
  </si>
  <si>
    <t>PM12 - PORTA TIPO CORRER 1 FOLHA EM MADEIRA TIPO PRANCHETA REVESTIDA COM LAMINADO MELAMÍNICO - 100X210CM</t>
  </si>
  <si>
    <t>PM13 - PORTA TIPO ABRIR 2 FOLHAS EM MADEIRA TIPO PRANCHETA COM TRATAMENTO ACÚSTICO E ACABAMENTO EM LAMINADO MELAMÍNICO - 180X210CM</t>
  </si>
  <si>
    <t>PM14 - PORTA TIPO ABRIR 2 FOLHAS EM MADEIRA TIPO PRANCHETA REVESTIDA COM LAMINADO MELAMÍNICO E VISOR - 90X210CM</t>
  </si>
  <si>
    <t>PM15 - PORTA TIPO ABRIR 2 FOLHAS EM MADEIRA TIPO PRANCHETA REVESTIDA COM LAMINADO MELAMÍNICO E VISOR - 80X210CM</t>
  </si>
  <si>
    <t>PC1 - PORTA TIPO ABRIR 1 FOLHA EM COMPENSADO TIPO VIROLA ACAB. LAMINADO MELAMÍNICO COR PÉROLA - 80X160CM</t>
  </si>
  <si>
    <t>PAC1 - PORTA TIPO  DUPLO MISTA - 120X210CM</t>
  </si>
  <si>
    <t>MOLA HIDRÁULICA</t>
  </si>
  <si>
    <t>GUARDA-CORPO EM TUBO AÇO GALVANIZADO 1 1/4"</t>
  </si>
  <si>
    <t>CORRIMÃO EM AÇO INOX</t>
  </si>
  <si>
    <t>GUARDA-CORPO EM AÇO INOX</t>
  </si>
  <si>
    <t>PF6 - PORTA TIPO GRADE / ABRIR PERFIS DE AÇO GALVANIZADO - 90X210CM</t>
  </si>
  <si>
    <t>PF8 - PORTA TIPO GRADE/ ABRIR 2 FOLHAS PERFIS DE AÇO GALVANIZADO - 180X210CM</t>
  </si>
  <si>
    <t>PF15 - PORTA TIPO TELA ARTÍSTICA/ ABRIR 2 FOLHAS PERFIS DE AÇO GALVANIZADO - 135X210CM</t>
  </si>
  <si>
    <t>PF16 - PORTA TIPO TELA ARTÍSTICA/ ABRIR 2 FOLHAS PERFIS DE AÇO GALVANIZADO - 160X210CM</t>
  </si>
  <si>
    <t>PF17 - PORTA TIPO TELA ARTÍSTICA/ ABRIR 1 FOLHA PERFIS DE AÇO GALVANIZADO - 90X210CM</t>
  </si>
  <si>
    <t>PF41 - PORTA TIPO TELA ARTÍSTICA/ ABRIR 2 FOLHAS PERFIS DE AÇO GALVANIZADO - 200X210CM</t>
  </si>
  <si>
    <t>PF43 - PORTA TIPO TELA ARTÍSTICA/ ABRIR 2 FOLHAS PERFIS DE AÇO GALVANIZADO - 80X210CM</t>
  </si>
  <si>
    <t>PF44 - PORTA TIPO TELA ARTÍSTICA/ ABRIR 2 FOLHAS PERFIS DE AÇO GALVANIZADO - 200X320CM</t>
  </si>
  <si>
    <t>PF45 - PORTA TIPO TELA ARTÍSTICA/ ABRIR 2 FOLHAS PERFIS DE AÇO GALVANIZADO - 277X320CM</t>
  </si>
  <si>
    <t>PCF2 - PORTA TIPO CORTA FOGO/ ABRIR 2 FOLHAS CHAPA DE AÇO GALVANIZADO  - 150X210CM</t>
  </si>
  <si>
    <t>PCF3 - PORTA TIPO CORTA FOGO/ ABRIR 1 FOLHA CHAPA DE AÇO GALVANIZADO  - 80X210CM</t>
  </si>
  <si>
    <t>PCF4 - PORTA TIPO CORTA FOGO/ ABRIR 1 FOLHA CHAPA DE AÇO GALVANIZADO  - 100X210CM</t>
  </si>
  <si>
    <t>PCF5 - PORTA TIPO CORTA FOGO/ ABRIR 2 FOLHAS CHAPA DE AÇO GALVANIZADO  - 180X210CM</t>
  </si>
  <si>
    <t>PCF6 - PORTA TIPO CORTA FOGO/ ABRIR 1 FOLHA CHAPA DE AÇO GALVANIZADO  - 90X210CM</t>
  </si>
  <si>
    <t>PCF7 - PORTA TIPO CORTA FOGO/ ABRIR 2 FOLHAS CHAPA DE AÇO GALVANIZADO  - 200X210CM</t>
  </si>
  <si>
    <t>PCF8 - PORTA TIPO CORTA FOGO/ ABRIR 2 FOLHAS CHAPA DE AÇO GALVANIZADO  - 300X210CM</t>
  </si>
  <si>
    <t>GF1 - JANELA TIPO FIXA PERFIS DE AÇO GALVANIZADO - 100X50CM</t>
  </si>
  <si>
    <t>FECHAMENTO EM ALAMBRADO COM TELA #2" FIO 14</t>
  </si>
  <si>
    <t>FECHAMENTO EM GRADE EM AÇO GALVANIZADO</t>
  </si>
  <si>
    <t>GRADE DE FERRO PARA PISO EM BARRA CHATA 3/16"</t>
  </si>
  <si>
    <t>PV1 - PORTA TIPO ABRIR EM VIDRO TEMPERADO INCOLOR E= 10MM COM FERRAGENS INOX - 120X210CM</t>
  </si>
  <si>
    <t>PV3 - PORTA TIPO CORRER EM VIDRO TEMPERADO INCOLOR E= 10MM COM FERRAGENS INOX - 215X210CM</t>
  </si>
  <si>
    <t>PV4 - PORTA TIPO CORRER EM VIDRO TEMPERADO INCOLOR E= 10MM COM FERRAGENS INOX - 275X210CM</t>
  </si>
  <si>
    <t>PV5 - PORTA TIPO CORRER EM VIDRO TEMPERADO INCOLOR E= 10MM COM FERRAGENS INOX - 400X210CM</t>
  </si>
  <si>
    <t>PV7 - PORTA TIPO ABRIR 2 FOLHAS EM VIDRO TEMPERADO INCOLOR E= 10MM COM FERRAGENS INOX - 195X237CM</t>
  </si>
  <si>
    <t>PV8 - PORTA TIPO ABRIR 2 FOLHAS EM VIDRO TEMPERADO INCOLOR E= 10MM COM FERRAGENS INOX - 371X237CM</t>
  </si>
  <si>
    <t>PV9 - PORTA TIPO GIRATÓRIA / CORRER EM VIDRO TEMPERADO INCOLOR E= 10MM COM FERRAGENS INOX - 630X298CM</t>
  </si>
  <si>
    <t>PV10 - PORTA TIPO CORRER EM VIDRO TEMPERADO INCOLOR E= 10MM COM FERRAGENS INOX - 796X240CM</t>
  </si>
  <si>
    <t>PV11 - PORTA TIPO CORRER EM VIDRO TEMPERADO INCOLOR E= 10MM COM FERRAGENS INOX - 160X210CM</t>
  </si>
  <si>
    <t>PV12 - PORTA TIPO CORRER EM VIDRO TEMPERADO INCOLOR E= 10MM COM FERRAGENS INOX - 230X210CM</t>
  </si>
  <si>
    <t>PV13 - PORTA TIPO CORRER EM VIDRO TEMPERADO INCOLOR E= 10MM COM FERRAGENS INOX - 153X210CM</t>
  </si>
  <si>
    <t>PV16 - PORTA TIPO GIRATÓRIA EM VIDRO TEMPERADO INCOLOR E= 10MM COM FERRAGENS INOX - 195X237CM</t>
  </si>
  <si>
    <t>PV17 - PORTA TIPO GIRATÓRIA EM VIDRO TEMPERADO INCOLOR E= 10MM COM FERRAGENS INOX - 368X237CM</t>
  </si>
  <si>
    <t>PV18 - PORTA TIPO CORRER EM VIDRO TEMPERADO INCOLOR E= 10MM COM FERRAGENS INOX - 362X210CM</t>
  </si>
  <si>
    <t>PV19 - PORTA TIPO ABRIR EM VIDRO CORTA FOGO COM FERRAGENS INOX - 126X210CM</t>
  </si>
  <si>
    <t>ESPELHO DE PRATA, INCOLOR, ESPESSURA 3 MM, COM ACABAMENTO DA BORDA DO TIPO BIZOTÊ POLIDO, COM ÂNGULO DE 45 GRAUS; REFERÊNCIA COMERCIAL CEBRACE ESPELHO MIRAGE OU EQUIVALENTES TÉCNICOS. INSTALAÇÃO MECÂNICA; BOTÃO FRANCÊS EM LIGA ZAMAK, ACABAMENTO CROMADO, FIXADO ATRAVÉS DE PARAFUSO E BUCHA</t>
  </si>
  <si>
    <t>ESPELHO DE INCLINAÇÃO VARIÁVEL, MOLDURA EM AÇO INOX AISI 304,ACABAMENTO ESCOVADO E ESPELHO INCOLOR ESPESSURA 3 MM, COM DOBRADIÇA EM PIANO. DIMENSÕES: 500X700 MM. SUPORTE ARTICULADO EM LATÃO CROMADO. REFERÊNCIA COMERCIAL "ITILNOX, REFERÊNCIA UT-AD772", OU "PHD BARRAS", OU EQUIVALENTES TÉCNICOS</t>
  </si>
  <si>
    <t>BOX EM VIDRO TEMPERADO INCOLOR ESPESSURA 8 MM COM FERRAGENS EM ALUMÍNIO ANODIZADO NATURAL, COM PORTA DE CORRER DE 01 FOLHA</t>
  </si>
  <si>
    <t>DIVISÓRIA EM VIDRO TEMPERADO E=10MM</t>
  </si>
  <si>
    <t>GUARDA-CORPO EM VIDRO TEMPERADO - E=10MM</t>
  </si>
  <si>
    <t>CUMEEIRA EM TELHA METÁLICA TRAPEZOIDAL E= 0,5MM</t>
  </si>
  <si>
    <t>RUFO EM CHAPA DE AÇO GALVANIZADO NÚMERO 24 - DESENVOLV. 25 CM</t>
  </si>
  <si>
    <t>CALHA EM CHAPA GALVANIZADA</t>
  </si>
  <si>
    <t>COBERTURA EM POLICARBONATO COMPACTO E= 4MM, INC. ESTRUTURA METÁLICA</t>
  </si>
  <si>
    <t>COBERTURA EM VIDRO LAMINADO TEMPERADO REFLETIVO - 2 BUTIRAIS - COR PRATA E= 12MM, INC. ESTRUTURA ALUMÍNIO</t>
  </si>
  <si>
    <t>IMPERMEABILIZAÇÃO DE RAMPA A BASE DE MEMBRANA DE POLIURETANO</t>
  </si>
  <si>
    <t>REVESTIMENTO EM ESPUMA FLEXÍVEL, AUTO EXTINGUÍVEL EM PLACAS DE 625X625MM, E= 25MM, COR NATURAL. FABRICAÇÃO OWA BRASIL, REF. SONEX ILLTEC PLANO, OU INCOFLEX, OU ISOLINE, OU EQUIVALENTE TÉCNICO</t>
  </si>
  <si>
    <t>REVESTIMENTO EM LAMBRI DE MADEIRA IPÊ EM RÉGUAS VERTICAIS, DIMENSÃO 10X02X110MM. ACABAMENTO EM VERNIZ SINTÉTICO. COMPLEMENTAÇÃO COM TECIDO ACÚSTICO SINTÉTICO, AUTO EXTINGUÍVEL E ATÓXICO NA COR CINZA-MÉDIO</t>
  </si>
  <si>
    <t>REVESTIMENTO EM CARPETE EM ROLO CONSTITUÍDO POR MULTIFILAMENTOS DE POLIÉSTER ESP.: 4MM COR GRAFITE GRIS. REF. TAPETE SÃO CARLOS, MODELO LOOP.</t>
  </si>
  <si>
    <t>REVESTIMENTO EM GRANITO BRANCO CEARÁ EM PLACAS DE DIMENSÕES 50X50CM, ACAB. POLIDO, ESP.: 150MM</t>
  </si>
  <si>
    <t>REVESTIMENTO ACÚSTICO TIPO JATEAMENTO DE FIBRAS MINERAIS FINAS AGLOMERADAS COM ADESIVO FIBERFIX (LÃ DE VIDRO) COM ESPESSURA DE 30 MM, DENSIDADE DE 50KG/M3, NA COR PRETA. REF. “FIBERJET”, OU “ISONAR” OU EQUIVALENTE TÉCNICO</t>
  </si>
  <si>
    <t>FRISO EM PERFIL “U” DE ALUMÍNIO ANODIZADO NATURAL L= 1”</t>
  </si>
  <si>
    <t>MASSA ÚNICA PARA RECEBIMENTO DE PINTURA ARGAMASSA 1:2:8 - E= 2CM - EXTERNO</t>
  </si>
  <si>
    <t>REVESTIMENTO A BASE DE AGREGADOS MINERAIS GRANULADOS, NA COR CINZA-MÉDIO TP-31, FAB. GRANITORRE, QUARTZOLIT OU EQUIVALENTE</t>
  </si>
  <si>
    <t>REVESTIMENTO A BASE DE AGREGADOS MINERAIS GRANULADOS, NA COR CINZA-CLARO TP-58, FAB. GRANITORRE, QUARTZOLIT OU EQUIVALENTE</t>
  </si>
  <si>
    <t>PAINÉIS EM ALUMÍNIO COMPOSTO, EM PLACAS DE ESPESSURA 4MM COR PRATA (SILVER METÁLICA 500), FABRICAÇÃO ALUCOBOND BRASIL, BELMETAL, ALUCOMAXX OU EQUIVALENTE TÉCNICO</t>
  </si>
  <si>
    <t>FORRO DE GESSO ACARTONADO MONOLÍTICO EM PLACAS DE 60X200CM, FIXADO NA LAJE DO TETO ATRAVÉS DE PENDURAIS DE AÇO GALVANIZADO Nº 18. FABRICANTE PLACO, OU KNAUF, OU AMF OU EQUIVALENTE</t>
  </si>
  <si>
    <t>FORRO DE GESSO ACARTONADO MONOLÍTICO, RESISTENTE À UMIDADE, TRATADO QUIMICAMENTE COM HIDROFUGANTES, EM PLACAS DE 60X200CM, FIXADO NA LAJE DO TETO ATRAVÉS DE PENDURAIS DE AÇO GALVANIZADO Nº 18. FABRICANTE PLACO, OU KNAUF, OU AMF OU EQUIVALENTE</t>
  </si>
  <si>
    <t>FORRO MODULAR EM PLACAS METÁLICAS DO TIPO COLMEIA, DIMENSÃO 62,5X62,5CM, ESPESSURA 35MM, FIXADAS ATRAVÉS DE GRELHAS TIPO "U" APOIADAS SOBRE PERFIL “T” INVERTIDO DE 15MM, COR GRAFITE. FABRICAÇÃO HUNTER DOUGLAS, LINHA MINICELL ALUMÍNIO OPACO 3083, OU REFAX, OU REMASTER, OU EQUIVALENTE TÉCNICO</t>
  </si>
  <si>
    <t>FORRO MODULAR METÁLICO MICROPERFURADO, DIMENSÃO 62,5X62,5CM, COR BRANCO, FIXADOS ATRAVÉS DE GRELHAS APOIADAS SOBRE PERFIL “T” INVERTIDO DE 15MM OU PERFIL FINELINE OU PERFIL CARTOLA. FABRICANTE HUNTER DOUGLAS, OU REFAX, REMASTER OU EQUIVALENTE TÉCNICO</t>
  </si>
  <si>
    <t>FORRO DE FIBRA MINERAL REMOVÍVEL, DIMENSÃO: 62,5X62,5 MM COM BORDA TEGULAR, ACABAMENTO EM PINTURA ACRÍLICA NA COR BRANCA DE AÇÃO BACTERIOSTÁTICA. ESPESSURA: 19MM. REFERÊNCIA COMERCIAL “LINHA ULTIMA TEGULAR COM PERFIL SUPRAFINE, ARMSTRONG”, OU “HUNTER DOUGLAS", OU “OWA ” OU EQUIVALENTE TÉCNICO</t>
  </si>
  <si>
    <t>FORRO DE FIBRA MINERAL REMOVÍVEL, DIMENSÃO: 125X62,5CM COM BORDA TEGULAR, ACABAMENTO EM PINTURA ACRÍLICA NA COR BRANCA DE AÇÃO BACTERIOSTÁTICA. ESPESSURA: 19MM. REFERÊNCIA COMERCIAL “LINHA ULTIMA TEGULAR COM PERFIL SUPRAFINE, ARMSTRONG”, OU “HUNTER DOUGLAS", OU “OWA ” OU EQUIVALENTE TÉCNICO</t>
  </si>
  <si>
    <t>JUNTA DE DILATAÇÃO "TABICA" EM FORRO DE GESSO</t>
  </si>
  <si>
    <t>CORTINEIRO</t>
  </si>
  <si>
    <t>SANCA EM GESSO ACARTONADO PARA ILUMINAÇÃO TUBULAR</t>
  </si>
  <si>
    <t>LAJE DE TRANSIÇÃO EM CONCRETO ARMADO E= 15CM , MALHA EM TELA SOLDADA 15X15CM D=3,4MM - REF. Q61, INCLUSIVE REGULARIZAÇÃO, LONA PLÁSTICA E NIVELAMENTO MECANIZADO COM ADITIVO DO TIPO PENETRON ADMIX</t>
  </si>
  <si>
    <t>CONTRAPISO TRAÇO 1:3 (CIMENTO E AREIA) ACABAMENTO RUSTICO E= 3CM</t>
  </si>
  <si>
    <t>PISO CIMENTADO ACABAMENTO LISO TRAÇO 1:3 ESPESSURA 3 CM</t>
  </si>
  <si>
    <t>PISO EM BLOCO DE CONCRETO INTERTRAVADO ALERTA, COR VERMELHA, 25X25X6CM - RESISTÊNCIA 35 MPA, REF. "MASKI", "PREMIX" OU EQUIVALENTE TÉCNICO</t>
  </si>
  <si>
    <t>PISO EM BLOCO DE CONCRETO INTERTRAVADO DIRECIONAL, COR VERMELHA, 25X25X6CM - RESISTÊNCIA 35 MPA, REF. "MASKI", "PREMIX" OU EQUIVALENTE TÉCNICO</t>
  </si>
  <si>
    <t>PISO EM CONCRETO COM ACABAMENTO FRISADO A CADA 10CM NO SENTIDO PERPENDICULAR DO FLUXO DE VEÍCULOS</t>
  </si>
  <si>
    <t>PISO EM PORCELANATO 60X60CM, NA COR CINZA-MÉDIO, RETIFICADO, PEI 4, COM ACABAMENTO ACETINADO. ESPESSURA DE 6MM. REFERÊNCIA COMERCIAL "VILLAGRES - COLEÇÃO METROPOLITANA, 6099" OU EQUIVALENTE TÉCNICO</t>
  </si>
  <si>
    <t>CERÂMICA 41X41CM, NA COR BRANCO MANCHETADO, ESPESSURA DE 6.5MM, PEI 5. REFERÊNCIA COMERCIAL "PORTOBELLO, LINHA NEW SOLUTION, COD. 21692ET, LASER ICE" OU EQUIVALENTE TÉCNICO</t>
  </si>
  <si>
    <t>CARPETE CORPORATIVO NA COR AZUL ESCURO, ESPESSURA DE 10MM, EM PLACAS 50X50CM, REFERÊNCIA COMERCIAL "BEAULIEU INTERLUDE CELESTE 052' OU EQUIVALENTE TÉCNICO</t>
  </si>
  <si>
    <t>PISO LAMINADO DE ALTA RESISTENCIA PADRÃO IPÊ REAL, FABRICAÇÃO EUCAFLOOR, DURAFLOOR OU EQUIVALENTE TÉCNICO</t>
  </si>
  <si>
    <t>PISO EM GRANILITE MOLDADO "IN LOCO" NA COR CINZA ESPESSURA DE 8MM - REF. GRANITORRE, OU MADERQUAZ, OU ARTGRAN, OU EQUIVALENTE TÉCNICO + APLICAÇÃO DE RESINA POLIURETANA EM PISO DE GRANILITE</t>
  </si>
  <si>
    <t>PISO EM GRANITO BRANCO CEARÁ APICOADO E= 2CM</t>
  </si>
  <si>
    <t>PISO EM GRANITO BRANCO CEARÁ POLIDO E= 2CM</t>
  </si>
  <si>
    <t>PISO EM GRANITO PRETO SÃO GABRIEL E= 2CM</t>
  </si>
  <si>
    <t>PISO ELEVADO EM PLACAS DE 59,68X59,68CM (60x60CM NOMINAIS), CONSTITUÍDO POR DUAS CHAPAS DE AÇO COM ENCHIMENTO  DE ARGAMASSA E REENTRÂNCIAS NOS CANTOS PARA ENCAIXE E TRAVAMENTO NOS PEDESTAIS. ALTURA DE INSTALAÇÃO = 7CM, REVESTIDA COM PISO VINÍLICO 60X60CM, ESPESSURA DE 2MM, NA COR BEGE. A ESTRUTURA DE APOIO SERÁ METÁLICA GALVANIZADA COM SUPORTES TELESCÓPICOS REGULÁVEIS</t>
  </si>
  <si>
    <t>PISO VINÍLICO 60X60CM, ESPESSURA DE 2MM, NA COR BEGE</t>
  </si>
  <si>
    <t>PISO EM CERÂMICA RÚSTICA, NA COR TERRA. REFERÊNCIA “GAIL - COLEÇÃO ARQUITETURA NATURAL, 240X240X11MM, NO PADRÃO DE COR TERRACOTA COD. 1300” OU EQUIVALENTE TÉCNICO</t>
  </si>
  <si>
    <t>DECK EM RÉGUAS DE MADEIRA IPÊ</t>
  </si>
  <si>
    <t>SOLEIRA EM GRANITO BRANCO CEARÁ SEMI-POLIDO E= 2CM</t>
  </si>
  <si>
    <t>SOLEIRA EM GRANITO BRANCO CEARÁ POLIDO E= 2CM</t>
  </si>
  <si>
    <t>PEITORIL EM GRANITO BRANCO CEARÁ POLIDO E= 2CM</t>
  </si>
  <si>
    <t>RODAPÉ EM GRANILITE NA COR CINZA - H=10CM</t>
  </si>
  <si>
    <t>RODAPÉ EM CERÂMICA RUSTICA, NA COR TERRA - H=10CM</t>
  </si>
  <si>
    <t>RODAPÉ EM CERÂMICA NA COR BRANCO MANCHETADO - H=10CM</t>
  </si>
  <si>
    <t>RODAPÉ EM MADEIRA IPÊ - H=10CM</t>
  </si>
  <si>
    <t>ALISAR EM GRANITO BRANCO CEARÁ POLIDO</t>
  </si>
  <si>
    <t>PINTURA DE FAIXA DE ZEBRADA EM TINTA ESMALTE CORES AMARELA E PRETA</t>
  </si>
  <si>
    <t>APLICAÇÃO MANUAL DE PINTURA C/ TINTA LÁTEX PVA EM TETO, DUAS DEMÃOS</t>
  </si>
  <si>
    <t>TRATAMENTO DE CONCRETO APARENTE ESTUCAMENTO E VERNIZ EM TETOS</t>
  </si>
  <si>
    <t>APLICAÇÃO DE FUNDO SELADOR ACRÍLICO EM PAREDES, UMA DEMÃO - FACHADA</t>
  </si>
  <si>
    <t>APLICAÇÃO MANUAL DE PINTURA COM TINTA TEXTURIZADA ACRÍLICA</t>
  </si>
  <si>
    <t>APLICAÇÃO MANUAL DE PINTURA C/TINTA LÁTEX ACRÍLICA EM FACHADA, COR PRETA</t>
  </si>
  <si>
    <t>PINTURA EM BORRACHA CLORADA DE DEMARCAÇÃO DE VAGAS - IDOSO</t>
  </si>
  <si>
    <t>PINTURA EM BORRACHA CLORADA DE DEMARCAÇÃO DE VAGAS - PNE</t>
  </si>
  <si>
    <t>PINTURA DE DEMARCAÇÃO DE VAGAS EM BORRACHA CLORADA L= 10CM</t>
  </si>
  <si>
    <t xml:space="preserve">PINTURA DE FAIXA DE PEDESTRE </t>
  </si>
  <si>
    <t xml:space="preserve">PINTURA DE SINALIZAÇÃO HORIZONTAL </t>
  </si>
  <si>
    <t>PINTURA ESMALTE ACETINADO EM MADEIRA, DUAS DEMÃOS</t>
  </si>
  <si>
    <t>BANCADA EM GRANITO BRANCO CEARÁ, ESPESSURA 3CM, QUINAS ARREDONDADAS NAS FACES APARENTES, ACABAMENTO POLIDO</t>
  </si>
  <si>
    <t>RODABANCA EM TODA EXTENSÃO DO ENGASTAMENTO DO TAMPO COM A ALVENARIA EM GRANITO BRANCO CEARÁ, DIMENSÕES DE 10X2 CM, COM QUINAS ARREDONDADAS NAS FACES APARENTES E REBAIXO DE 1X1 CM PARA ASSENTAMENTO DO AZULEJO E VEDAÇÃO COM SILICONE</t>
  </si>
  <si>
    <t>MOLDURA PERIMETRAL INFERIOR EM GRANITO BRANCO CEARÁ POLIDO (2X5 CM) A SER EXECUTADA NA EXTREMIDADE DA FACE INFERIOR DO TAMPO</t>
  </si>
  <si>
    <t>FRONTÃO EM GRANITO BRANCO CEARÁ COM ACABAMENTO POLIDO, ESPESSURA 30MM, ALTURA=10CM OU EQUIVALENTE</t>
  </si>
  <si>
    <t>BACIA SANITÁRIA COM CAIXA ACOPLADA DE LOUÇA, COR BRANCO GELO, REFERÊNCIA COMERCIAL "DECA LINHA RAVENA" OU "CELITE" OU EQUIVALENTE TÉCNICO</t>
  </si>
  <si>
    <t>BACIA SANITÁRIA COM CAIXA ACOPLADA SEM ABERTURA FRONTAL; LINHA HANDICAPPED - CELITE OU EQUIVALENTE (PARA PNE)</t>
  </si>
  <si>
    <t>BACIA SANITÁRIA DO TIPO "TURCA", EM LOUÇA NA COR BRANCA, FABRICAÇÃO DECA, REF. BACIA TURCA, OU CELITE, OU INCEPA, OU EQUIVALENTE TÉCNICO</t>
  </si>
  <si>
    <t>ASSENTO SANITÁRIO NA COR BRANCA, REFERÊNCIA 54987 LINHA HANDICAPPED - CELITE OU EQUIVALENTE TÉCNICO</t>
  </si>
  <si>
    <t>ASSENTO SANITÁRIO SEM ABERTURA FRONTAL, REFERÊNCIA COMERCIAL "DECA LINHA CONFORTO", OU "CELITE", OU EQUIVALENTE TÉCNICO. PARA SANITÁRIOS P.N.E,</t>
  </si>
  <si>
    <t>CUBA EM CHAPA INOXIDÁVEL COM CANTOS ARREDONDADOS, 0,5MM, FURAÇÃO DESCENTRALIZADA, PROVIDA DE VÁLVULA TIPO AMERICANA, 34X56X14CM, ACABAMENTO ALTO BRILHO. (REF. TRAMONTINA, COD. 94085500)</t>
  </si>
  <si>
    <t>LAVATÓRIO DE CANTO EM LOUÇA BRANCA; REFERÊNCIA CÓDIGO 04013 CELITE OU EQUIVALENTE</t>
  </si>
  <si>
    <t>LAVATÓRIO DE EMBUTIR OVAL PEQUENO SEM LADRÃO EM LOUÇA BRANCA; REFERÊNCIA CÓDIGO 10119 - CELITE OU EQUIVALENTE</t>
  </si>
  <si>
    <t>LAVATÓRIO SUSPENSO, EM LOUÇA, NA COR BRANCA, REFERÊNCIA COMERCIAL CELITE AZÁLEA 295X410 MM OU DECA IZY L15 COR GE 17 (BRANCO GELO), OU EQUIVALENTE TÉCNICO. PARAFUSOS PARA FIXAÇÃO DE LAVATÓRIO REFERÊNCIA COMERCIAL DECA CÓDIGO SP.7.01, OU INCEPA, OU EQUIVALENTE TÉCNICO</t>
  </si>
  <si>
    <t>MICTÓRIO SIFONADO DE LOUÇA BRANCA; REFERÊNCIA CÓDIGO 08280, LINHA AZALEIA - CELITE OU EQUIVALENTE, ACOMPANHADO COM VÁLVULA DE DESCARGA Ø 1/2, COM ACESSÓRIOS</t>
  </si>
  <si>
    <t>TORNEIRA DE MESA EM LATÃO COM ACABAMENTO CROMADO, AREJADOR ARTICULADO E SAÍDA LATERAL, TUBO MÓVEL, REFERÊNCIA COMERCIAL FABRIMAR, LINHA DUELLO, CÓDIGO 1167-OU DECA, OU EQUIVALENTE TÉCNICO</t>
  </si>
  <si>
    <t>TORNEIRA DE MESA PARA LAVATÓRIO, COM ACIONAMENTO HIDROMECÂNICO, ACABAMENTO CROMADO, Ø 1.½; REFERÊNCIA CÓDIGO 110 DOCOL PRESSMATIC BENEFIT OU EQUIVALENTE</t>
  </si>
  <si>
    <t>TORNEIRA DE MESA PARA LAVATÓRIO, COM ALAVANCA PARA ACIONAMENTO HIDROMECÂNICO, ACABAMENTO CROMADO, Ø ½; REFERÊNCIA CÓDIGO 184906 LINHA PRESSMATIC BENEFIT - DOCOL OU EQUIVALENTE</t>
  </si>
  <si>
    <t>TORNEIRA PARA TANQUE</t>
  </si>
  <si>
    <t>VÁLVULA DE DESCARGA PARA MICTÓRIO EM ALUMÍNIO ½. . REFERÊNCIA LINHA ACQUAPRESS CROMADO - FABRIMAR OU EQUIVALENTE</t>
  </si>
  <si>
    <t>ACABAMENTO PARA VÁLVULA DE DESCARGA DE BACIA SANITÁRIA, ACABAMENTO CROMADO, REFERÊNCIA COMERCIAL DOCOL ACABAMENTO PARA VÁLVULA DE DESCARGA CLÁSSICA SALVÁGUA CHROME, OU DECA, OU EQUIVALENTE TÉCNICO</t>
  </si>
  <si>
    <t>LIGAÇÃO FLEXÍVEL COM ACABAMENTO CROMADO, COMPRIMENTO DE 40 CM, REFERÊNCIA COMERCIAL DECA, CÓDIGO 4606D OU CELITE, OU EQUIVALENTE TÉCNICO</t>
  </si>
  <si>
    <t>SIFÃO PARA CUBA: 1/2 X 1 , ACABAMENTO CROMADO; REFERÊNCIA CÓDIGO 322606, LINHA BÁSICOS - DOCOL OU EQUIVALENTE</t>
  </si>
  <si>
    <t>SIFÃO PARA LAVATÓRIO: 1¼ X 1; ACABAMENTO CROMADO; REFERÊNCIA 3 CÓDIGO 22606, LINHA BÁSICOS - DOCOL OU EQUIVALENTE</t>
  </si>
  <si>
    <t>BARRA DE APOIO CURVA PARA PORTADORES DE NECESSIDADES ESPECIAIS EM AÇO INOX, ACABAMENTO ESCOVADO, Ø 40 MM, DIM.=71,5 CM E RAIO= 27,5 CM</t>
  </si>
  <si>
    <t>BARRA DE APOIO PARA PORTADORES DE NECESSIDADES ESPECIAIS EM AÇO INOX, DIM.=85CM; REFERÊNCIA CÓDIGO 00454316 LINHA BENEFIT - DOCOL OU EQUIVALENTE</t>
  </si>
  <si>
    <t>BARRA DE APOIO PARA PORTA - 40CM</t>
  </si>
  <si>
    <t>CABIDE TIPO GANCHO, ACABAMENTO CROMADO, REFERÊNCIA COMERCIAL, DECA 2060.C.DSC, OU FABRIMAR, OU EQUIVALENTE TÉCNICO</t>
  </si>
  <si>
    <t>CHUVEIRO/DUCHA EM AÇO INOX, ACABAMENTO CROMADO</t>
  </si>
  <si>
    <t>SABONETEIRA DE EMBUTIR DE LOUÇA, NA COR BRANCA, REFERÊNCIA COMERCIAL DECA CÓDIGO A. 380 COR GE17 BRANCO GELO, OU INCEPA OU EQUIVALENTE TÉCNICO</t>
  </si>
  <si>
    <t>DISPENSER PARA PAPEL HIGIÊNICO EM ROLO NA COR BRANCA, DIMENSÕES 26,5 X 13,0 X 27,0 CM, CAPACIDADE 300 M; REFERÊNCIA: CÓDIGO 30175768 LINHA LAKEKLA, KIMBERLY-CLARK OU EQUIVALENTE PARA SANITÁRIOS</t>
  </si>
  <si>
    <t>DISPENSER PARA TOALHA DE PAPEL INTERFOLHADA EM ABS NA COR BRANCA; REFERÊNCIA: CÓDIGO 30180225 LINHA LALEKLA, KIMBERLY-CLARK OU EQUIVALENTE. PARA COPA E SANITÁRIOS</t>
  </si>
  <si>
    <t>DISPENSER SABONETEIRA SPRAY EM ABS NA COR BRANCA; REFERÊNCIA: CÓDIGO 30152702 KIMBERLY-CLARK OU EQUIVALENTE. PARA SANITÁRIOS</t>
  </si>
  <si>
    <t>INSTALAÇÕES DE ELEVADORES</t>
  </si>
  <si>
    <t>PLANTIO DE GRAMA ESMERALDA EM ROLO</t>
  </si>
  <si>
    <t>ARBUSTO BUXINHO (BUXUS SEMPERVIRENS)</t>
  </si>
  <si>
    <t>TERRA VEGETAL</t>
  </si>
  <si>
    <t>BEBEDOURO IBBL BDF 100 OU EQUIVALENTE TÉCNICO</t>
  </si>
  <si>
    <t>PÉRGOLA DE MADEIRA NATURAL COM ACABAMENTO EM SATIN PRESERVATIVO TRANSPARENTE OU VERNIZ, ALTURA 20CM, ESPAÇAMENTO DE 20CM</t>
  </si>
  <si>
    <t>CORTINA ROLL-ON EM TECIDO RESINADO COR BEGE CLARO, REF.: RTC TOLDO, CORTINAS E PERSIANAS, HUNTER DOUGLAS, UNIFLEX OU EQUIVALENTE H=1,60M</t>
  </si>
  <si>
    <t>LIXEIRA DE POLIETILENO DE MEDIA DENSIDADE CAPAC.92L</t>
  </si>
  <si>
    <t>CATRACA ELETRÔNICA REF. "WOLPAC MODELO WOLSER II”, OU “AVANSAT” EQUIVALENTE TÉCNICO</t>
  </si>
  <si>
    <t>PLACA MODELO PLC-A</t>
  </si>
  <si>
    <t>PLACA MODELO PLC-B</t>
  </si>
  <si>
    <t>PLACA MODELO PLC-C</t>
  </si>
  <si>
    <t>PLACA MODELO PLC-D</t>
  </si>
  <si>
    <t>PLACA MODELO PLC-E</t>
  </si>
  <si>
    <t>ARRASAMENTO DA ESTACA</t>
  </si>
  <si>
    <t>03.01.10</t>
  </si>
  <si>
    <t>03.01.10.01</t>
  </si>
  <si>
    <t>TESTES E ENSAIOS NAS FUNDAÇÕES</t>
  </si>
  <si>
    <t>03.02.01.06</t>
  </si>
  <si>
    <t>03.02.01.07</t>
  </si>
  <si>
    <t>03.02.01.08</t>
  </si>
  <si>
    <t>03.02.01.09</t>
  </si>
  <si>
    <t>03.02.01.11</t>
  </si>
  <si>
    <t>03.02.02.06</t>
  </si>
  <si>
    <t>03.02.02.07</t>
  </si>
  <si>
    <t>03.02.02.08</t>
  </si>
  <si>
    <t>03.02.02.09</t>
  </si>
  <si>
    <t>03.03.01.02</t>
  </si>
  <si>
    <t>03.03.01.10</t>
  </si>
  <si>
    <t>03.03.01.11</t>
  </si>
  <si>
    <t>03.04.01.11</t>
  </si>
  <si>
    <t>03.04.01.12</t>
  </si>
  <si>
    <t>03.04.01.13</t>
  </si>
  <si>
    <t>03.04.01.14</t>
  </si>
  <si>
    <t>03.04.01.15</t>
  </si>
  <si>
    <t>03.04.01.16</t>
  </si>
  <si>
    <t>03.04.01.17</t>
  </si>
  <si>
    <t>03.04.01.18</t>
  </si>
  <si>
    <t>03.04.01.19</t>
  </si>
  <si>
    <t>03.04.01.20</t>
  </si>
  <si>
    <t>CZ2055</t>
  </si>
  <si>
    <t>PINTURA IMPERMEABILIZANTE (PRIMER) PINTURA COMPOSTA DE ASFALTOS MODIFICADOS, REFERÊNCIA COMERCIAL "VIAPOL, ECOPRIMER", OU "LWART", OU EQUIVALENTES TÉCNICOS. CONSUMO: 0,4 LITROS/M2 POR DEMÃO</t>
  </si>
  <si>
    <t>IMPERMEABILIZAÇÃO DE LAJE DESCOBERTA COM MANTA ASFÁLTICA E= 4MM</t>
  </si>
  <si>
    <t>PROTEÇÃO TÉRMICA EM PLACAS DE POLIESTIRENO EXTRUDADO, COM DENSIDADE APROXIMADA DE 35 KG / M3, COEFICIENTE DE ABSORÇÃO TÉRMICA K&lt; 0,028 KCAL / M H º C, ESPESSURA 25 MM, REFERÊNCIA COMERCIAL “STYROFOAM  (DOWN CORNING)”, OU EQUIVALENTES TÉCNICOS.</t>
  </si>
  <si>
    <t>CAMADA SEPARADORA COM FILME DE POLIETILENO, ESPESSURA DE 24 MICRAS, REFERÊNCIA COMERCIAL “VIAPOL”, OU “DENVER”, OU EQUIVALENTES TÉCNICOS.</t>
  </si>
  <si>
    <t>SISTEMA DE IMPERMEABILIZAÇÃO SEMI-FLEXÍVEL A BASE DE CIMENTOS ESPECIAIS</t>
  </si>
  <si>
    <t xml:space="preserve">CAMADA DE ADERÊNCIA (CHAPISCO) COM PRODUTO INDUSTRIALIZADO (REF.: QUARTZOLIT – “CHAPISCO ROLADO”, OU EQUIVALENTE TÉCNICO). </t>
  </si>
  <si>
    <t>IMPERMEABILIZANTE SEMI-FLEXIVEL, BI-COMPONENTE A BASE DE CIMENTOS ESPECIAIS, ADITIVOS MINERAIS E POLIMEROS, FAB. VIAPOL, REF.: VIAPLUS 1000, OU MASTERSEAL 550 OU EQUIV</t>
  </si>
  <si>
    <t>TELA DE POLIESTER REF.: VEDATEX, FABR.: VEDACIT OU MANTEX, FABR.: VIAPOL, OU EQUIV. TECNICO</t>
  </si>
  <si>
    <t>SISTEMA DE IMPERMEABILIZAÇÃO FLEXÍVEL A BASE DE RESINAS E CIMENTOS ESPECIAIS</t>
  </si>
  <si>
    <t>IMPERMEABILIZAÇÃO FLEXÍVEL A BASE DE RESINAS E CIMENTOS ESPECIAIS REFERÊNCIA COMERCIAL "VIAPLUS 5000, FABRICAÇÃO VIAPOL" OU "MASTERSEAL 550, FABRICAÇÃO BASF" OU EQUIVALENTES TÉCNICOS</t>
  </si>
  <si>
    <t>SISTEMA DE IMPERMEABILIZAÇÃO DE CRISTALIZAÇÃO POR CAPILARIDADE</t>
  </si>
  <si>
    <t>XYPEX MODIFICADO ESPESSURA MÁXIMO 1,25 MM - CORTINAS</t>
  </si>
  <si>
    <t>XYPEX CONCENTRADO, ESPESSURA MÁXIMO 1,25 MM - CORTINAS</t>
  </si>
  <si>
    <t>XYPEX CONCENTRADO DS-1 - PISO</t>
  </si>
  <si>
    <t>IMPERMEABILIZAÇÃO COM MEMBRANA ACRÍLICA LIQUIDA</t>
  </si>
  <si>
    <t>DEMÃO DE IMPRIMAÇÃO: A PRIMEIRA DEMÃO, QUE SERÁ PARA IMPRIMAÇÃO (1 DEMÃO APENAS), SERÁ CONSTITUÍDA PELA PRÓPRIA MEMBRANA ACRÍLICA, DILUÍDA EM 15% DE ÁGUA</t>
  </si>
  <si>
    <t>IMPERMEABILIZAÇÃO COM MEMBRANA ACRÍLICA LIQUIDA REFERÊNCIA COMERCIAL “VEDACIT, VEDAPREN BRANCO”, OU “QUIMICRYL, BAUCRYL UV BRANCO”, OU EQUIVALENTES TÉCNICOS</t>
  </si>
  <si>
    <t xml:space="preserve">MEMBRANA DE POLÍMERO ACRÍLICO COM CIMENTO (EMULSÃO DE POLÍMEROS ACRÍLICOS MISTURADOS AO CIMENTO) </t>
  </si>
  <si>
    <t>PREPARO DA JUNTA COM FITA ADESIVA TIPO CREPE L= 25MM</t>
  </si>
  <si>
    <t>DELIMITADOR DE PROFUNDIDADE TIPO TARUGO DE ESPUMA DE POLIETILENO DE BAIXA DENSIDADE NA COR CINZA 25MM, REFERÊNCIA COMERCIAL “VEDACIT, TARUCEL”, OU “VIAPOL”, OU EQUIVALENTES TÉCNICOS</t>
  </si>
  <si>
    <t>SELANTE A BASE DE POLIURETANO REFERÊNCIA COMERCIAL “VEDACIT, VEDAFLEX”, OU “SIKA, SIKAFLEX-CONSTRUCTION”, OU EQUIVALENTES TÉCNICOS</t>
  </si>
  <si>
    <t>IMPERMEABILIZAÇÃO COM MANTA ASFÁLTICA</t>
  </si>
  <si>
    <t>06.02.01.01</t>
  </si>
  <si>
    <t>06.02.01.02</t>
  </si>
  <si>
    <t>06.02.01.03</t>
  </si>
  <si>
    <t>06.02.01.04</t>
  </si>
  <si>
    <t>06.02.01.05</t>
  </si>
  <si>
    <t>06.02.01.06</t>
  </si>
  <si>
    <t>06.02.03.01</t>
  </si>
  <si>
    <t>06.02.03.02</t>
  </si>
  <si>
    <t>06.02.04.01</t>
  </si>
  <si>
    <t>06.02.04.02</t>
  </si>
  <si>
    <t>06.02.04.03</t>
  </si>
  <si>
    <t>06.02.05.01</t>
  </si>
  <si>
    <t>06.02.05.02</t>
  </si>
  <si>
    <t>06.02.05.03</t>
  </si>
  <si>
    <t>06.02.05.04</t>
  </si>
  <si>
    <t>06.02.05.05</t>
  </si>
  <si>
    <t>06.02.06.01</t>
  </si>
  <si>
    <t>06.02.07.01</t>
  </si>
  <si>
    <t>ALVENARIA EM TIJOLOS CERÂMICOS</t>
  </si>
  <si>
    <t>ALVENARIA EM BLOCO DE CONCRETO AUTOCLAVADO E= 20CM</t>
  </si>
  <si>
    <t>04.01.05</t>
  </si>
  <si>
    <t>BRISE 1 - BRISE METÁLICO EM ALUMÍNIO, SISTEMA LINEAR FIXO. PROTÓTIPO SISTEMA LINEAR LC100 MICROPERFURADO, NA COR ALUMÍNIO R99, FAB. HUNTER DOUGLAS, OU REFAX, OU SUL METAIS, OU EQUIVALENTE TÉCNICO - INCLUSIVE ESTRUTURA DE SUPORTE</t>
  </si>
  <si>
    <t>BRISE 2 - BRISE METÁLICO EM ALUMÍNIO, SISTEMA LINEAR . PROTÓTIPO SISTEMA LINEAR RB 60, NA COR ALUMÍNIO R99, FAB. REFAX, OU HUNTERDOUGLAS, OU SUL METAIS, OU EQUIVALENTE TÉCNICO - INCLUSIVE ESTRUTURA DE SUPORTE</t>
  </si>
  <si>
    <t>DIVISÓRIA SANITÁRIA EM LAMINADO DE ALTA PRESSÃO DO TIPO TS, NA COR CINZA MÉDIO, ALTURA DE 180CM (VER PRANCHA DE ÁREAS MOLHADAS)</t>
  </si>
  <si>
    <t>DIVISÓRIA EM VIDRO TEMPERADO ENCAIXILHADA. CAIXILHOS DE 85MM EM ALUMÍNIO ANODIZADO ACETINADO CINZA CLARO. PAINÉIS MÓDULO I, PISO-FORRO COM MODULAÇÃO HORIZONTAL DE 1,25M. REFERÊNCIA COMERCIAL "ABATEX, LINHA THEIA, MÓDULO I, OU EQUIVALENTES TÉCNICOS. PORTAS COM ACABAMENTO EM LAMINADO DECORATIVO, PADRÃO AMADEIRADO</t>
  </si>
  <si>
    <t>DIVISÓRIA EM LAMINADO DUPLO ENCAIXILHADA. CAIXILHOS DE 85MM EM ALUMÍNIO ANODIZADO ACETINADO CINZA CLARO. PAINÉIS MÓDULO I, PISO-TETO COM MODULAÇÃO HORIZONTAL DE 1,25M. REFERÊNCIA COMERCIAL "ABATEX, LINHA THEIA, MÓDULO I, OU EQUIVALENTES TÉCNICOS. PORTAS COM ACABAMENTO MADEIRADO EM LAMINADO. PORTAS ACABAMENTO EM LAMINADO DECORATIVO, PADRÃO AMADEIRADO</t>
  </si>
  <si>
    <t>CZ2061</t>
  </si>
  <si>
    <t>CZ2064</t>
  </si>
  <si>
    <t>CZ2067</t>
  </si>
  <si>
    <t>PISO EM GRANITO BRANCO CEARÁ POLIDO 60X60CM</t>
  </si>
  <si>
    <t>ESPELHO EM GRANITO BRANCO CEARÁ POLIDO</t>
  </si>
  <si>
    <t>DEGRAU EM GRANITO BRANCO CEARÁ POLIDO RANHURADO</t>
  </si>
  <si>
    <t>SOLEIRA EM GRANITO BRANCO CEARÁ POLIDO</t>
  </si>
  <si>
    <t>PEITORIL EM GRANITO BRANCO CEARÁ POLIDO</t>
  </si>
  <si>
    <t>CHAPIM EM GRANITO BRANCO CEARÁ POLIDO</t>
  </si>
  <si>
    <t>RODAPE EM GRANITO BRANCO CEARÁ POLIDO - H=10CM</t>
  </si>
  <si>
    <t>PISO DE CONCRETO INTERTRAVADO PERMEÁVEL COM JUNTAS ALARGADAS. REF. COMERCIAL: "OTERPREM", DIM. 10X20X06CM, CÓD. RDJ102006, COR NATURAL OU EQUIVALENTES TÉCNICOS</t>
  </si>
  <si>
    <t>PISO CERÂMICO 41X41CM, NA COR CINZA CLARO, ESPESSURA DE 6.5MM, PEI 5. REFERÊNCIA COMERCIAL "PORTOBELLO, LINHA NEW SOLUTION, COD. 21686, BAUHAUS LIME", OU EQUIVALENTES TÉCNICOS</t>
  </si>
  <si>
    <t>PISO EM PORCELANATO ESMALTADO 60X60CM, NA COR CINZA-CLARO, RETIFICADO, COM ACABAMENTO ACETINADO. ESPESSURA DE 6MM. REFERÊNCIA COMERCIAL "VILLAGRES - COLEÇÃO METROPOLITANA, LINHA CONCRETO 60669", OU EQUIVALENTES TÉCNICOS</t>
  </si>
  <si>
    <t>PISO CIMENTÍCIO ANTIDERRAPANTE EM PLACAS DE 45X45CM. ALTA RESISTÊNCIA AO TRÁFEGO DE PEDESTRES E VEÍCULOS. REF. COMERCIAL "SEGATO" LINHA "EXTERNA - TRADICIONAL - QUADRATTI, NA COR GRAFITE" OU EQUIVALENTES TÉCNICOS</t>
  </si>
  <si>
    <t>RODAPÉ CERÂMICO, NA COR CINZA CLARO. REFERÊNCIA COMERCIAL "PORTOBELLO, LINHA NEW SOLUTION, COD. 21686, BAUHAUS LIME", OU EQUIVALENTES TÉCNICOS - H= 10CM</t>
  </si>
  <si>
    <t>RODAPÉ EM PORCELANATO, NA COR CINZA-CLARO, RETIFICADO, COM ACABAMENTO ACETINADO. REFERÊNCIA COMERCIAL "VILLAGRES - COLEÇÃO METROPOLITANA, LINHA CONCRETO 60669", OU EQUIVALENTES TÉCNICOS - H= 10CM</t>
  </si>
  <si>
    <t>DIVISÓRIA EM VIDRO TEMPERADO ENCAIXILHADA. CAIXILHOS DE 85MM EM ALUMÍNIO ANODIZADO ACETINADO CINZA CLARO. PAINÉIS MÓDULO I, PISO-FORRO COM MODULAÇÃO HORIZONTAL DE 1,25M. REFERÊNCIA COMERCIAL "ABATEX, LINHA THEIA, MÓDULO I, OU EQUIVALENTES TÉCNICOS. PORTAS COM ACABAMENTO EM LAMINADO DECORATIVO, PADRÃO MADEIRADO MARFIM M 412</t>
  </si>
  <si>
    <t>DIVISÓRIA EM LAMINADO DUPLO ENCAIXILHADA. CAIXILHOS DE 85MM EM ALUMÍNIO ANODIZADO ACETINADO CINZA CLARO. PAINÉIS MÓDULO I, PISO-TETO COM MODULAÇÃO HORIZONTAL DE 1,25M. REFERÊNCIA COMERCIAL "ABATEX, LINHA THEIA, MÓDULO I, OU EQUIVALENTES TÉCNICOS. PORTAS COM ACABAMENTO MADEIRADO EM LAMINADO. PORTAS ACABAMENTO EM LAMINADO DECORATIVO, PADRÃO MADEIRADO MARFIM M 412</t>
  </si>
  <si>
    <t>REVESTIMENTO EM LAMINADO DECORATIVO DE ALTA PRESSÃO, NO PADRÃO AMADEIRADO, DIMENSÃO DA PLACA DE 1,25X2,51M, ESPESSURA DE 1,3MM. REFERÊNCIA COMERCIAL FORMICA FORMIWALL, PADRÃO AMADEIRADO M 412 MARFIM NATURAL (SEM TEXTURA), OU EQUIVALENTES TÉCNICOS</t>
  </si>
  <si>
    <t>REVESTIMENTO EM CARPETE CORPORATIVO NA COR BEGE ESCURO, ESPESSURA DE 6,5MM, EM PLACAS 50X50CM, ASSENTADO DE ACORDO COM RECOMENDAÇÕES DO FABRICANTE, REFERÊNCIA COMERCIAL "BEAULIEU ASTRAL PEGASUS 665", OU EQUIVALENTES TÉCNICOS</t>
  </si>
  <si>
    <t>REVESTIMENTO CERÂMICO 10X20CM, COEF. DE ABSORÇÃO DE ÁGUA &gt; 10%, NA COR BRANCA, ACABAMENTO ACETINADO. LINEAR WHITE MA. REJUNTE ANTI-MOFO NA COR CINZA, CONFORME ESPECIFICAÇÃO DO FABRICANTE. FAB. ELIANE, BATISTELA OU CECRISA, OU EQUIVALENTES TÉCNICOS</t>
  </si>
  <si>
    <t>COBERTURA EM TELHA TERMOACÚSTICA COM ESPESSURA DE 30MM, COMPOSTA POR PERFIL METÁLICO SUPERIOR TRAPEZOIDAL E INFERIOR PLANO EM AÇO GALVANIZADO COM ACABAMENTO EM PINTURA ELETROSTÁTICA NA COR BRANCA E RECHEIO EM POLIURETANO</t>
  </si>
  <si>
    <t>FORRO MONOLÍTICO DE GESSO ACARTONADO, EM PLACAS DE 60X200CM, FORMANDO PLANOS HORIZONTAIS, ESP. 12,5 MM, FAB. GYPSON OU PLACO, OU EQUIVALENTES TÉCNICOS</t>
  </si>
  <si>
    <t>FORRO MODULAR EM PLACAS DE AGREGADO MINERAL, COM ACABAMENTO EM PINTURA ACRÍLICA DE AÇÃO BACTERISOTÁTICA NA COR BRANCA, DIMENSÃO 62,5X62,5CM, ESPESSURA 15MM, FIXADAS COM SISTEMA DE PERFIS CLICADOS, PADRÃO "T" INVERTIDO 24 MM, COM ACABAMENTO EM PINTURA ELETROSTÁTICA A PÓ NA COR BRANCA. FABRICAÇÃO HUNTER DOUGLAS, LINHA NAVI, OU OWA BRASIL, OU EQUIVALENTES TÉCNICOS</t>
  </si>
  <si>
    <t>PISO VINÍLICO COR CINZA CLARO EM PLACAS, DIMENSÕES 47X47CM, ESPESSURA TOTAL 3MM. FABRICAÇÃO TARKETT, REF. LINHA AMBIENTA, COLEÇÃO STONE COD. 9348680-STEEL, OU EQUIVALENTES TÉCNICOS</t>
  </si>
  <si>
    <t>BACIA SANITÁRIA COM CAIXA ACOPLADA DE LOUÇA, COR BRANCO GELO, REFERÊNCIA COMERCIAL "DECA LINHA RAVENA" OU "CELITE" OU EQUIVALENTES TÉCNICOS</t>
  </si>
  <si>
    <t>LAVATÓRIO DE EMBUTIR OVAL PEQUENO SEM LADRÃO EM LOUÇA BRANCA; REFERÊNCIA CÓDIGO 10119 - CELITE OU EQUIVALENTES TÉCNICOS</t>
  </si>
  <si>
    <t>BACIA SANITÁRIA CONVENCIONAL EM LOUÇA BRANCA; REFERÊNCIA COMERCIAL "DECA LINHA VOGUE PLUS CONFORT", CÓDIGO P.510.17 - DECA OU INCEPA OU CELITE OU EQUIVALENTES TÉCNICOS</t>
  </si>
  <si>
    <t>VÁLVULA DE DESCARGA, COM BOTÃO PARA ACIONAMENTO DUPLO, ACABAMENTO CROMADO, Ø 1. ½”; REFERÊNCIA CÓDIGO 2545.C.114 LINHA HYDRA - DECA OU EQUIVALENTES TÉCNICOS</t>
  </si>
  <si>
    <t>CUBA DE SEMIENCAIXE Q2, EM LOUÇA BRANCA; REFERÊNCIA CÓDIGO 73025, LINHA BASIC CELITE OU EQUIVALENTES TÉCNICOS</t>
  </si>
  <si>
    <t>TORNEIRA DE MESA PARA LAVATÓRIO, COM BOTÃO PARA ACIONAMENTO HIDROMECÂNICO, ACABAMENTO CROMADO, Ø ½”; REFERÊNCIA CÓDIGO 1170.C LINHA DECAMATIC - DECA OU EQUIVALENTE</t>
  </si>
  <si>
    <t>TORNEIRA DE PAREDE LONGA, ACABAMENTO CROMADO, Ø ½”; REFERÊNCIA 1158 LINHA PERTUTTI CÓDIGO 00224706 - DOCOL OU EQUIVALENTE</t>
  </si>
  <si>
    <t>BARRA DE APOIO PARA PORTADORES DE NECESSIDADES ESPECIAIS, RETA, EM AÇO INOX, HORIZONTAL DIM.=80cm, VERTICAL DIM.=70cm; REFERÊNCIA CÓDIGO 00454316 LINHA BENEFIT - DOCOL OU EQUIVALENTE</t>
  </si>
  <si>
    <t>MICTÓRIO SIFONADO DE LOUÇA BRANCA; REFERÊNCIA CÓDIGO 08280, LINHA AZALÉIA - CELITE OU EQUIVALENTE, ACOMPANHADO COM VÁLVULA DE DESCARGA Ø 1/2 ”, COM ACESSÓRIOS</t>
  </si>
  <si>
    <t>LAVATÓRIO SUSPENSO EM LOUÇA BRANCA; REFERÊNCIA CÓDIGO 91038, LINHA AZALÉA CELITE OU EQUIVALENTE</t>
  </si>
  <si>
    <t>BARRA DE APOIO PARA LAVATÓRIO PNE EM AÇO INOX, HORIZONTAL DIM.= 25cm, VERTICAL DIM.=40 cm</t>
  </si>
  <si>
    <t>CUBA EM AÇO INOX AISI 430 COM 0,6MM DE ESPESSURA, 40X34X14CM, ACABAMENTO POLIDO. (REFERÊNCIA TRAMONTINA 94081507)</t>
  </si>
  <si>
    <t>TANQUE COM COLUNA EM LOUÇA NA COR BRANCA, 18 LITROS; REFERÊNCIA TANQUE M 51260 E COLUNA PARA TANQUE M CÓDIGO 51203 - CELITE OU EQUIVALENTE. CONJUNTO DE FIXAÇÃO, REFERÊNCIA CONJUNTO FIXAÇÃO PARA TANQUE 18L CÓDIGO 009759-02 CELITE OU EQUIVALENTE.</t>
  </si>
  <si>
    <t>SIFÃO PARA LAVATÓRIO: 1¼” X 1”; ACABAMENTO CROMADO; REFERÊNCIA 3 CÓDIGO 22606, LINHA BÁSICOS - DOCOL OU EQUIVALENTE</t>
  </si>
  <si>
    <t>SIFÃO PARA CUBA: 1/2” X 1”, ACABAMENTO CROMADO; REFERÊNCIA CÓDIGO 322606, LINHA BÁSICOS - DOCOL OU EQUIVALENTE</t>
  </si>
  <si>
    <t>SIFÃO PARA TANQUE 1.1/4X1.1/2 ACABAMENTO CROMADO, REFERÊNCIA COMERCIAL “DECA, CÓDIGO 1680”, OU “CELITE” OU EQUIVALENTES TÉCNICOS</t>
  </si>
  <si>
    <t>TORNEIRA DE MESA EM LIGA DE COBRE COM ACABAMENTO CROMADO, AREJADOR ARTICULADO E SAÍDA LATERAL, TUBO MÓVEL, REFERÊNCIA COMERCIAL “DECA, LINHA TARGA, CÓDIGO 1167.C40”, OU EQUIVALENTES TÉCNICOS.</t>
  </si>
  <si>
    <t>CABIDE TIPO “GANCHO” ACABAMENTO CROMADO, REFERÊNCIA COMERCIAL “DECA 2060.C.DSC ”, OU “FABRIMAR”, OU EQUIVALENTES TÉCNICOS</t>
  </si>
  <si>
    <t>LAVATÓRIO SUSPENSO DE CANTO P, EM LOUÇA NA COR BRANCA , REFERÊNCIA CÓDIGO 04014, LINHA LAVATÓRIOS, CELITE OU EQUIVALENTES</t>
  </si>
  <si>
    <t>BANCO SEM ENCOSTO, FABRICADO EM MADEIRA DE LEI E AÇO COM PINTURA EPÓXI CINZA RAL 7035, ASSENTO COM 04 LÂMINAS EM MADEIRA POLIDA, SEM NÓS, ENVERNIZADA, PARAFUSOS COM CABEÇA ARREDONDADA, PÉS PLÁSTICOS DE APOIO SOBRE O CHÃO, REFERÊNCIA COMERCIAL ESMELUX, MODELOS 51200 (1000X350X510) E 51204 (1500X350X510) OU EQUIVALENTES TÉCNICOS</t>
  </si>
  <si>
    <t>PRATELEIRA EM GRANITO BRANCO CEARÁ, ACABAMENTO POLIDO, ESPESSURA 2cm</t>
  </si>
  <si>
    <t>MOLDURA PERIMETRAL INFERIOR EM GRANITO BRANCO CEARÁ (2 X 5 CM) A SER EXECUTADA NA EXTREMIDADE DA FACE INFERIOR DO TAMPO</t>
  </si>
  <si>
    <t>MOLDURA PERIMETRAL SUPERIOR EM GRANITO BRANCO CEARÁ (3 X 2 CM) A SER EXECUTADA NA EXTREMIDADE DA FACE SUPERIOR DO TAMPO, PARA EVITAR QUE A ÁGUA ESCORRA DO TAMPO</t>
  </si>
  <si>
    <t>RODABANCA EM TODA A EXTENSÃO DO ENGASTAMENTO DO TAMPO COM A ALVENARIA, EM GRANITO BRANCO CEARÁ, DIMENSÕES DE 10X2 CM, COM QUINAS ARREDONDADAS NAS FACES APARENTES E  REBAIXO DE 1 X 1 CM PARA ASSENTAMENTO DO AZULEJO E VEDAÇÃO COM SILICONE</t>
  </si>
  <si>
    <t>BANCADA EM GRANITO BRANCO CEARÁ, ESPESSURA 2CM, QUINAS ARREDONDADAS NAS FACES APARENTES, ACABAMENTO POLIDO</t>
  </si>
  <si>
    <t>CUBA EM AÇO INOX AISI 304, 78X39X14CM, ACABAMENTO POLIDO. (REFERÊNCIA TRAMONTINA 94061402)</t>
  </si>
  <si>
    <t>BRAÇO DE CHUVEIRO EM ALUMÍNIO POLIDO COMPRIMENTO DE 40 CM</t>
  </si>
  <si>
    <t>ESPELHO DE PRATA, INCOLOR, ESPESSURA 3 MM, COM ACABAMENTO DA BORDA DO TIPO BIZOTÊ POLIDO INSTALAÇÃO MECÂNICA COM BOTÃO FRANCÊS CROMADO</t>
  </si>
  <si>
    <t>CONTENÇÃO EM GRANITO BRANCO CEARÁ POLIDO SEÇÃO RETANGULAR 3 X 2 CM</t>
  </si>
  <si>
    <t>CZ2073</t>
  </si>
  <si>
    <t>CZ2076</t>
  </si>
  <si>
    <t>CZ2079</t>
  </si>
  <si>
    <t>CZ2082</t>
  </si>
  <si>
    <t>CZ2085</t>
  </si>
  <si>
    <t>CZ2088</t>
  </si>
  <si>
    <t>CZ2091</t>
  </si>
  <si>
    <t>CZ2094</t>
  </si>
  <si>
    <t>CZ2097</t>
  </si>
  <si>
    <t>CZ2100</t>
  </si>
  <si>
    <t>CZ2103</t>
  </si>
  <si>
    <t>CZ2106</t>
  </si>
  <si>
    <t>CZ2109</t>
  </si>
  <si>
    <t>CZ2112</t>
  </si>
  <si>
    <t>CZ2115</t>
  </si>
  <si>
    <t>CZ2118</t>
  </si>
  <si>
    <t>CZ2121</t>
  </si>
  <si>
    <t>CZ2124</t>
  </si>
  <si>
    <t>CZ2127</t>
  </si>
  <si>
    <t>CZ2130</t>
  </si>
  <si>
    <t>CZ2133</t>
  </si>
  <si>
    <t>CZ2136</t>
  </si>
  <si>
    <t>CZ2139</t>
  </si>
  <si>
    <t>CZ2142</t>
  </si>
  <si>
    <t>CZ2145</t>
  </si>
  <si>
    <t>CZ2148</t>
  </si>
  <si>
    <t>CZ2151</t>
  </si>
  <si>
    <t>CZ2154</t>
  </si>
  <si>
    <t>CZ2157</t>
  </si>
  <si>
    <t>CZ2160</t>
  </si>
  <si>
    <t>CZ2163</t>
  </si>
  <si>
    <t>CZ2166</t>
  </si>
  <si>
    <t>CZ2169</t>
  </si>
  <si>
    <t>CZ2172</t>
  </si>
  <si>
    <t>CZ2175</t>
  </si>
  <si>
    <t>CZ2178</t>
  </si>
  <si>
    <t>CZ2181</t>
  </si>
  <si>
    <t>10.38</t>
  </si>
  <si>
    <t>10.39</t>
  </si>
  <si>
    <t>LIGAÇÃO FLEXÍVEL COM ACABAMENTO CROMADO, COMPRIMENTO DE 40 CM, REFERÊNCIA COMERCIAL “DECA, CÓDIGO 4606D”, OU “CELITE”, OU EQUIVALENTES TÉCNICOS</t>
  </si>
  <si>
    <t>10.42</t>
  </si>
  <si>
    <t>SABONETEIRA DE EMBUTIR DE LOUÇA, NA COR BRANCA, REFERÊNCIA COMERCIAL  “DECA CÓDIGO A. 380 COR GE17 BRANCO GELO”, OU “INCEPA” OU EQUIVALENTES TÉCNICOS</t>
  </si>
  <si>
    <t>DISPENSER PARA TOALHA DE PAPEL INTERFOLHADA EM ABS NA COR BRANCA; REFERÊNCIA:CÓDIGO 30180225 LINHA LALEKLA, KIMBERLY-CLARKOU EQUIVALENTE. PARA COPA E SANITÁRIOS</t>
  </si>
  <si>
    <t>DISPENSER SABONETEIRA SPRAY EM ABS NA COR BRANCA; REFERÊNCIA: CÓDIGO 30152702 KIMBERLY-KLARK OU EQUIVALENTE. PARA SANITÁRIOS</t>
  </si>
  <si>
    <t>ASSENTO SANITÁRIO NA COR BRANCA, REFERÊENCIA CÓDIGO AP.50.17 "DECA LINHA VOGUE PLUS"  - DECA, CELITE OU EQUIVALENTES TÉCNICOS</t>
  </si>
  <si>
    <t>OITI, SOMENTE FORNECIMENTO</t>
  </si>
  <si>
    <t>CZ2184</t>
  </si>
  <si>
    <t>13.03</t>
  </si>
  <si>
    <t>13.04</t>
  </si>
  <si>
    <t>13.05</t>
  </si>
  <si>
    <t>13.06</t>
  </si>
  <si>
    <t>13.07</t>
  </si>
  <si>
    <t>13.08</t>
  </si>
  <si>
    <t>13.09</t>
  </si>
  <si>
    <t>PLACA INTERNA (PIC) 20X20CM</t>
  </si>
  <si>
    <t>PLACA DE IDENTIFICAÇÃO DE PORTAS (PIP) 43,5X12CM</t>
  </si>
  <si>
    <t>ADESIVO INTERNO (PIN) 20X20CM</t>
  </si>
  <si>
    <t>PLACA DE PAREDE (PP) 112X90CM</t>
  </si>
  <si>
    <t>QUADRO DE AVISOS (QA) 255X155X4CM</t>
  </si>
  <si>
    <t>DIRETÓRIO GERAL (DG) 157X90X30CM</t>
  </si>
  <si>
    <t>TÓTEM INTERNO (TI) 144X48X30CM</t>
  </si>
  <si>
    <t>TESTEIRA DA FACHADA (TF) 1000X90CM</t>
  </si>
  <si>
    <t>BANDEIRA DA FACHADA (BF)  H= 90CM</t>
  </si>
  <si>
    <t>QUADROS ELÉTRICOS</t>
  </si>
  <si>
    <t>FORNECIMENTO E INSTALAÇÃO DE CAIXA DE PASSAGEM EM PISO 10X10CM.</t>
  </si>
  <si>
    <t>FORNECIMENTO E INSTALAÇÃO DE CURVA HORIZONTAL 90° PARA ELETRODUTO DE AÇO GALVANIZADO Ø3/4", INCLUSIVE ACESSÓRIOS. REFERÊNCIA CARBINOX OU SIMILIAR.</t>
  </si>
  <si>
    <t>FORNECIMENTO E INSTALAÇÃO DE CURVA HORIZONTAL 90° PARA ELETRODUTO DE AÇO GALVANIZADO Ø1", INCLUSIVE ACESSÓRIOS. REFERÊNCIA CARBINOX OU SIMILIAR.</t>
  </si>
  <si>
    <t>FORNECIMENTO E INSTALAÇÃO DE CURVA HORIZONTAL 90° PARA ELETRODUTO DE AÇO GALVANIZADO Ø1.1/4", INCLUSIVE ACESSÓRIOS. REFERÊNCIA CARBINOX OU SIMILIAR.</t>
  </si>
  <si>
    <t>FORNECIMENTO E INSTALAÇÃO DE CURVA HORIZONTAL 90° PARA ELETRODUTO DE AÇO GALVANIZADO Ø1.1/2", INCLUSIVE ACESSÓRIOS. REFERÊNCIA CARBINOX OU SIMILIAR.</t>
  </si>
  <si>
    <t>FORNECIMENTO E INSTALAÇÃO DE CURVA HORIZONTAL 90° PARA ELETRODUTO DE AÇO GALVANIZADO Ø2", INCLUSIVE ACESSÓRIOS. REFERÊNCIA CARBINOX OU SIMILIAR.</t>
  </si>
  <si>
    <t>FORNECIMENTO E INSTALAÇÃO DE CURVA HORIZONTAL 90° PARA ELETRODUTO DE AÇO GALVANIZADO Ø2.1/2", INCLUSIVE ACESSÓRIOS. REFERÊNCIA CARBINOX OU SIMILIAR.</t>
  </si>
  <si>
    <t>FORNECIMENTO E INSTALAÇÃO DE CURVA HORIZONTAL 90° PARA ELETRODUTO DE AÇO GALVANIZADO Ø3", INCLUSIVE ACESSÓRIOS. REFERÊNCIA CARBINOX OU SIMILIAR.</t>
  </si>
  <si>
    <t>FORNECIMENTO E INSTALAÇÃO DE CURVA HORIZONTAL 90° PARA ELETRODUTO DE AÇO GALVANIZADO Ø4", INCLUSIVE ACESSÓRIOS. REFERÊNCIA CARBINOX OU SIMILIAR.</t>
  </si>
  <si>
    <t>FORNECIMENTO E INSTALAÇÃO DE DUTO CORRUGADO EM PEAD EMNUTIDO NO PISO Ø1.1/4". REF.: KANAFLEX OU EQUIVALENTE.</t>
  </si>
  <si>
    <t>FORNECIMENTO E INSTALAÇÃO DE PERFILADO 38X38MM EM AÇO GALVANIZADO. FORNECIDO EM PEÇAS DE TRÊS METROS.</t>
  </si>
  <si>
    <t>FORNECIMENTO E INSTALAÇÃO DE CAIXA COM TOMADA PARA PERFILADO</t>
  </si>
  <si>
    <t>FORNECIMENTO E INSTALAÇÃO DE MÓDULO DE TOMADA 2P+T (10A/250V) NA COR BRANCA, NBR 14136 PARA 2 TOMADAS 127V MAIS TAMPA DE 2 POSTO, EM CAIXA 4X2''. REFERÊNCIA PIAL OU SIMILAR</t>
  </si>
  <si>
    <t>FORNECIMENTO E INSTALAÇÃO DE MÓDULO DE TOMADA 2P+T (10A/250V) NA COR BRANCA, NBR 14136 PARA 1 TOMADA 127V MAIS TAMPA DE 1 POSTO, EM CAIXA NA CANALETA. REFERÊNCIA PIAL OU SIMILAR</t>
  </si>
  <si>
    <t>FORNECIMENTO E INSTALAÇÃO DE MÓDULO DE TOMADA 2P+T (10A/250V) NA COR BRANCA, NBR 14136 PARA 2 TOMADAS 127V MAIS TAMPA DE 2 POSTO, EM CAIXA NA CANALETA. REFERÊNCIA PIAL OU SIMILAR</t>
  </si>
  <si>
    <t xml:space="preserve">FORNECIMENTO E INSTALAÇÃO DE MÓDULO DE TOMADA 2P+T (10A/250V) NA COR BRANCA, NBR 14136 PARA 2 TOMADAS 127V, EM CAIXA NO MOBILIÁRIO. </t>
  </si>
  <si>
    <t>FORNECIMENTO E INSTALAÇÃO DE MÓDULO DE TOMADA 2P+T (10A/250V) NA COR BRANCA, NBR 14136 PARA 2 TOMADA 127V, EM CAIXA NO PISO.</t>
  </si>
  <si>
    <t>FORNECIMENTO E INSTALAÇÃO DE CAIXA DE INTERRUPTORES EM CAIXA 10X10CM, DE ALUMINIO COM 3 INTERRUPTORES DE CORRENTE.</t>
  </si>
  <si>
    <t>FORNECIMENTO E INSTALAÇÃO DE CAIXA DE INTERRUPTORES EM CAIXA 10X10CM, DE ALUMINIO COM 4 INTERRUPTORES DE CORRENTE.</t>
  </si>
  <si>
    <t>FORNECIMENTO E INSTALAÇÃO DE CAIXA DE INTERRUPTORES EM CAIXA 10X10CM, DE ALUMINIO COM 7 INTERRUPTORES DE CORRENTE.</t>
  </si>
  <si>
    <t>FORNECIMENTO E INSTALAÇÃO DE CAIXA DE INTERRUPTORES EM CAIXA 10X10CM, DE ALUMINIO COM 13 INTERRUPTORES DE CORRENTE.</t>
  </si>
  <si>
    <t>FORNECIMENTO E INSTALAÇÃO DE CAIXA DE INTERRUPTORES EM CAIXA 10X10CM, DE ALUMINIO COM 12 INTERRUPTORES DE CORRENTE.</t>
  </si>
  <si>
    <t>PLACA PARA 1 POSTO NA CANALETA</t>
  </si>
  <si>
    <t>PLACA PARA 2 POSTOS NA CANALETA</t>
  </si>
  <si>
    <t>FORNECIMENTO E INSTALAÇÃO DE 2 PONTOS DE TOMADA RJ-45, CAT 6A, EM CAIXA NA CANALETA</t>
  </si>
  <si>
    <t>FORNECIMENTO E INSTALAÇÃO DE 2 PONTOS DE TOMADA RJ-45, CAT 6A, EM CAIXA NO MOBILIÁRIO</t>
  </si>
  <si>
    <t>FORNECIMENTO E INSTALAÇÃO DE 4 PONTOS DE TOMADA RJ-45, CAT 6A, EM CAIXA NO MOBILIÁRIO</t>
  </si>
  <si>
    <t>FORNECIMENTO E INSTALAÇÃO DE 2 PONTOS DE TOMADA RJ-45, CAT 6A, EM CAIXA NO PISO</t>
  </si>
  <si>
    <t>FORNECIMENTO E LANÇAMENTO DE CABO DE COBRE EPR/XLPE #25MM², FIOS DE COBRE NU, TÊMPERA MOLE, ENCORDOAMENTO CLASSE 2, COM ISOLAMENTO TERMOFIXO DE BORRACHA EPR 105, TEMPERATURA MÁXIMA EM SERVIÇO 105°C, ANTICHAMA 15KV. REFERÊNCIA PRYSMIAN EPROTENAX COMPACT 105.</t>
  </si>
  <si>
    <t>FORNECIMENTO E LANÇAMENTO DE CABO DE COBRE FLEXÍVEL #50MM², FIOS DE COBRE NU, TÊMPERA MOLE, ENCORDOAMENTO EXTRAFLEXÍVEL (CLASSE 5). REFERÊNCIA PRYSMIAN COBRE NU.</t>
  </si>
  <si>
    <t>FORNECIMENTO E LANÇAMENTO DE CABO DE COBRE FLEXÍVEL #70MM², FIOS DE COBRE NU, TÊMPERA MOLE, ENCORDOAMENTO EXTRAFLEXÍVEL (CLASSE 5). REFERÊNCIA PRYSMIAN COBRE NU.</t>
  </si>
  <si>
    <t>FORNECIMENTO E LANÇAMENTO DE CABO DE COBRE FLEXÍVEL #240MM², FIOS DE COBRE NU, TÊMPERA MOLE, ENCORDOAMENTO EXTRAFLEXÍVEL (CLASSE 5), COM ISOLAMENTO TERMOFIXO EM DUPLA CAMADA DE BORRACHA HEPR, ANTICHAMA 1KVV. REFERÊNCIA PRYSMIAN AFUMEX.</t>
  </si>
  <si>
    <t>FORNECIMENTO E LANÇAMENTO DE CABO DE REDE.</t>
  </si>
  <si>
    <t>FORNECIMENTO E INSTALAÇÃO DE CABO DE TELECOMUNICAÇÃO, TIPO UTP, CATEGORIA 6A, 4 PARES</t>
  </si>
  <si>
    <t>FORNECIMENTO E INSTALAÇÃO DE CABO PP 3X1,5MM².</t>
  </si>
  <si>
    <t>FORNECIMENTO E INSTALAÇÃO DE POSTE METÁLICO COM FLANGE 2M.</t>
  </si>
  <si>
    <t>ALARME PNE</t>
  </si>
  <si>
    <t>CÂMERA CFTV COM VHD 5040F, PARA MONITORAMENTO DE AMBIENTES INTERNOS E EXTERNOS, RESOLUÇÃO 1080P, LENTE VARIFOCAL DE 2,7 A 12MM, COM COMPENSAÇÃO LUMINOSA.</t>
  </si>
  <si>
    <t>CÂMERA CFTV, PARA MONITORAMENTO DE AMBIENTES INTERNOS E EXTERNOS, RESOLUÇÃO DE 720P, COM INFRAVERMELHO.</t>
  </si>
  <si>
    <t>CAIXA DE PASSAGEM ZC, 951X846MM.</t>
  </si>
  <si>
    <t>HASTE DE ATERRAMENTO DE AÇO ZINCADA TIPO CANTONEIRA DE 2400M - 25X25X25MM, INSTALADA EM CAIXA DE INSPEÇÃO.</t>
  </si>
  <si>
    <t>CAIXA DE MEDIÇÃO CM18.</t>
  </si>
  <si>
    <t>CAIXA DE MEDIÇÃO CM4.</t>
  </si>
  <si>
    <t>TRANSFORMADOR À ÓLEO 13,8KV/220V 225KVA</t>
  </si>
  <si>
    <t>DISJUNTOR DE MÉDIA TENSÃO À ÓLEO 15KV / 45KA</t>
  </si>
  <si>
    <t>CHAVE SECCIONADORA, ABERTURA SEM CARGA 100A - 15KV</t>
  </si>
  <si>
    <t>POSTE RETO LEVE COM BASE, 6M, CIRCULAR EM AÇO CARBONO</t>
  </si>
  <si>
    <t>CABEÇOTE PARA ELETRODUTO,  Ø4".</t>
  </si>
  <si>
    <t>TERMINAL DESCONECTÁVEL RETO (TDR), 15KV.</t>
  </si>
  <si>
    <t>FORNECIMENTO E INSTALAÇÃO DE CAIXA ESTAMPADA EM PVC ANTICHAMA PARA EMBUTIR EM ALVENARIA, COR AMARELA. DIMENSÕES 2"X4". REFERÊNCIA TIGRE OU EQUIVALENTE TÉCNICO</t>
  </si>
  <si>
    <t>FORNECIMENTO E INSTALAÇÃO DE CAIXA ESTAMPADA EM PVC ANTICHAMA PARA EMBUTIR EM ALVENARIA, COR AMARELA. DIMENSÕES 4"X4". REFERÊNCIA TIGRE OU EQUIVALENTE TÉCNICO</t>
  </si>
  <si>
    <t>FORNECIMENTO E INSTALAÇÃO DE CONDULETES MÚLTIPLOS EM ALUMÍNIO, Ø3/4", INCLUSIVE ACESSÓRIOS. REFERÊNCIA DAISA OU EQUIVALENTE TÉCNICO</t>
  </si>
  <si>
    <t>FORNECIMENTO E INSTALAÇÃO DE CONDULETES MÚLTIPLOS EM ALUMÍNIO, Ø1", INCLUSIVE ACESSÓRIOS. REFERÊNCIA DAISA OU EQUIVALENTE TÉCNICO</t>
  </si>
  <si>
    <t>FORNECIMENTO E INSTALAÇÃO DE CONDULETES MÚLTIPLOS EM ALUMÍNIO, Ø1.1/4", INCLUSIVE ACESSÓRIOS. REFERÊNCIA DAISA OU EQUIVALENTE TÉCNICO</t>
  </si>
  <si>
    <t>FORNECIMENTO E INSTALAÇÃO DE CONDULETES MÚLTIPLOS EM ALUMÍNIO, Ø1.1/2", INCLUSIVE ACESSÓRIOS. REFERÊNCIA DAISA OU EQUIVALENTE TÉCNICO</t>
  </si>
  <si>
    <t>FORNECIMENTO E INSTALAÇÃO DE CONDULETES MÚLTIPLOS EM ALUMÍNIO, Ø2", INCLUSIVE ACESSÓRIOS. REFERÊNCIA DAISA OU EQUIVALENTE TÉCNICO</t>
  </si>
  <si>
    <t>FORNECIMENTO E INSTALAÇÃO DE CONDULETES MÚLTIPLOS EM ALUMÍNIO, Ø2.1/2", INCLUSIVE ACESSÓRIOS. REFERÊNCIA DAISA OU EQUIVALENTE TÉCNICO</t>
  </si>
  <si>
    <t>FORNECIMENTO E INSTALAÇÃO DE CONDULETES MÚLTIPLOS EM ALUMÍNIO, Ø3", INCLUSIVE ACESSÓRIOS. REFERÊNCIA DAISA OU EQUIVALENTE TÉCNICO</t>
  </si>
  <si>
    <t>FORNECIMENTO E INSTALAÇÃO DE CONDULETES MÚLTIPLOS EM ALUMÍNIO, Ø4", INCLUSIVE ACESSÓRIOS. REFERÊNCIA DAISA OU EQUIVALENTE TÉCNICO</t>
  </si>
  <si>
    <t>FORNECIMENTO E INSTALAÇÃO DE ELETRODUTO DE AÇO GALVANIZADO Ø3/4", INCLUSIVE CONEXÕES. FORNECIDO EM PEÇAS DE TRÊS METROS. REFERÊNCIA CARBINOX OU EQUIVALENTE TÉCNICO</t>
  </si>
  <si>
    <t>FORNECIMENTO E INSTALAÇÃO DE ELETRODUTO DE AÇO GALVANIZADO Ø1", INCLUSIVE CONEXÕES. FORNECIDO EM PEÇAS DE TRÊS METROS. REFERÊNCIA CARBINOX OU EQUIVALENTE TÉCNICO</t>
  </si>
  <si>
    <t>FORNECIMENTO E INSTALAÇÃO DE ELETRODUTO DE AÇO GALVANIZADO Ø1.1/4", INCLUSIVE CONEXÕES. FORNECIDO EM PEÇAS DE TRÊS METROS. REFERÊNCIA CARBINOX OU EQUIVALENTE TÉCNICO</t>
  </si>
  <si>
    <t>FORNECIMENTO E INSTALAÇÃO DE ELETRODUTO DE AÇO GALVANIZADO Ø1.1/2", INCLUSIVE CONEXÕES. FORNECIDO EM PEÇAS DE TRÊS METROS. REFERÊNCIA CARBINOX OU EQUIVALENTE TÉCNICO</t>
  </si>
  <si>
    <t>FORNECIMENTO E INSTALAÇÃO DE ELETRODUTO DE AÇO GALVANIZADO Ø2", INCLUSIVE CONEXÕES. FORNECIDO EM PEÇAS DE TRÊS METROS. REFERÊNCIA CARBINOX OU EQUIVALENTE TÉCNICO</t>
  </si>
  <si>
    <t>FORNECIMENTO E INSTALAÇÃO DE ELETRODUTO DE AÇO GALVANIZADO Ø2.1/2", INCLUSIVE CONEXÕES. FORNECIDO EM PEÇAS DE TRÊS METROS. REFERÊNCIA CARBINOX OU EQUIVALENTE TÉCNICO</t>
  </si>
  <si>
    <t>FORNECIMENTO E INSTALAÇÃO DE ELETRODUTO DE AÇO GALVANIZADO Ø3", INCLUSIVE CONEXÕES. REFERÊNCIA CARBINOX OU EQUIVALENTE TÉCNICO</t>
  </si>
  <si>
    <t>FORNECIMENTO E INSTALAÇÃO DE ELETRODUTO DE AÇO GALVANIZADO Ø4", INCLUSIVE CONEXÕES. REFERÊNCIA CARBINOX OU EQUIVALENTE TÉCNICO</t>
  </si>
  <si>
    <t>FORNECIMENTO E INSTALAÇÃO DE ELETRODUTO DE PVC RÍGIDO Ø3/4", INCLUSIVE CONEXÕES. REFERÊNCIA TIGRE OU EQUIVALENTE TÉCNICO</t>
  </si>
  <si>
    <t>FORNECIMENTO E INSTALAÇÃO DE ELETRODUTO DE PVC RÍGIDO Ø1", INCLUSIVE CONEXÕES. REFERÊNCIA TIGRE OU EQUIVALENTE TÉCNICO</t>
  </si>
  <si>
    <t>FORNECIMENTO E INSTALAÇÃO DE ELETRODUTO DE PVC RÍGIDO Ø1.1/4", INCLUSIVE CONEXÕES. REFERÊNCIA TIGRE OU EQUIVALENTE TÉCNICO</t>
  </si>
  <si>
    <t>FORNECIMENTO E INSTALAÇÃO DE ELETRODUTO DE PVC RÍGIDO Ø1.1/2", INCLUSIVE CONEXÕES. REFERÊNCIA TIGRE OU EQUIVALENTE TÉCNICO</t>
  </si>
  <si>
    <t>FORNECIMENTO E INSTALAÇÃO DE ELETRODUTO DE PVC RÍGIDO Ø2.1/2", INCLUSIVE CONEXÕES. REFERÊNCIA TIGRE OU EQUIVALENTE TÉCNICO</t>
  </si>
  <si>
    <t>FORNECIMENTO E INSTALAÇÃO DE ELETRODUTO DE PVC RÍGIDO Ø4", INCLUSIVE CONEXÕES. REFERÊNCIA TIGRE OU EQUIVALENTE TÉCNICO</t>
  </si>
  <si>
    <t>FORNECIMENTO E INSTALAÇÃO DE MÓDULO DE TOMADA 2P+T (10A/250V) NA COR BRANCA, NBR 14136 PARA 1 TOMADA 127V MAIS TAMPA DE 1 POSTO, EM CAIXA 4X2''. REFERÊNCIA PIAL OU EQUIVALENTE TÉCNICO</t>
  </si>
  <si>
    <t>FORNECIMENTO E INSTALAÇÃO DE MÓDULO DE TOMADA 2P+T (10A/250V) NA COR BRANCA, NBR 14136 PARA 1 TOMADA 127V MAIS TAMPA DE 1 POSTO PARA INSTALAÇÃO EM CONDULETE. REFERÊNCIA PIAL OU EQUIVALENTE TÉCNICO</t>
  </si>
  <si>
    <t>FORNECIMENTO E INSTALAÇÃO DE MÓDULO DE TOMADA 2P+T (10A/250V) NA COR BRANCA, NBR 14136 PARA 2 TOMADAS 127V MAIS TAMPA DE 2 POSTOS PARA INSTALAÇÃO EM CONDULETE. REFERÊNCIA PIAL OU EQUIVALENTE TÉCNICO</t>
  </si>
  <si>
    <t>FORNECIMENTO E INSTALAÇÃO DE MÓDULO DE INTERRUPTOR PARA ACIONAMENTO SIMPLES. REFERÊNCIA PIAL OU EQUIVALENTE TÉCNICO</t>
  </si>
  <si>
    <t>FORNECIMENTO E INSTALAÇÃO DE MÓDULO DE INTERRUPTOR THREE WAY. REFERÊNCIA PIAL OU EQUIVALENTE TÉCNICO</t>
  </si>
  <si>
    <t>FORNECIMENTO E INSTALAÇÃO DE PLACA 2"X4" DE ACABAMENTO PARA 1 POSTO. REFERÊNCIA PIAL OU EQUIVALENTE TÉCNICO</t>
  </si>
  <si>
    <t>FORNECIMENTO E INSTALAÇÃO DE PLACA 2"X4" DE ACABAMENTO PARA 2 POSTOS. REFERÊNCIA PIAL OU EQUIVALENTE TÉCNICO</t>
  </si>
  <si>
    <t>FORNECIMENTO E INSTALAÇÃO DE PLACA 2"X4" DE ACABAMENTO CEGA. REFERÊNCIA PIAL OU EQUIVALENTE TÉCNICO</t>
  </si>
  <si>
    <t>FORNECIMENTO E LANÇAMENTO DE CABO DE COBRE FLEXÍVEL #2,5MM², FIOS DE COBRE NU, TÊMPERA MOLE, ENCORDOAMENTO EXTRAFLEXÍVEL (CLASSE 5), COM ISOLAMENTO TERMOPLÁSTICO EM PVC FLEXÍVEL SEM CHUMBO, ANTICHAMA 750V. REFERÊNCIA PRYSMIAN SUPERASTIC FLEX OU EQUIVALENTE TÉCNICO</t>
  </si>
  <si>
    <t>FORNECIMENTO E LANÇAMENTO DE CABO DE COBRE FLEXÍVEL #4,0MM², FIOS DE COBRE NU, TÊMPERA MOLE, ENCORDOAMENTO EXTRAFLEXÍVEL (CLASSE 5), COM ISOLAMENTO TERMOPLÁSTICO EM PVC FLEXÍVEL SEM CHUMBO, ANTICHAMA 750V. REFERÊNCIA PRYSMIAN SUPERASTIC FLEX OU EQUIVALENTE TÉCNICO</t>
  </si>
  <si>
    <t>FORNECIMENTO E LANÇAMENTO DE CABO DE COBRE FLEXÍVEL #6,0MM², FIOS DE COBRE NU, TÊMPERA MOLE, ENCORDOAMENTO EXTRAFLEXÍVEL (CLASSE 5), COM ISOLAMENTO TERMOPLÁSTICO EM PVC FLEXÍVEL SEM CHUMBO, ANTICHAMA 750V. REFERÊNCIA PRYSMIAN SUPERASTIC FLEX OU EQUIVALENTE TÉCNICO</t>
  </si>
  <si>
    <t>FORNECIMENTO E LANÇAMENTO DE CABO DE COBRE FLEXÍVEL #4,0MM², FIOS DE COBRE NU, TÊMPERA MOLE, ENCORDOAMENTO EXTRAFLEXÍVEL (CLASSE 5), COM ISOLAMENTO TERMOPLÁSTICO EM PVC FLEXÍVEL SEM CHUMBO, ANTICHAMA 0,6/1KV. REFERÊNCIA PRYSMIAN SUPERASTIC FLEX OU EQUIVALENTE TÉCNICO</t>
  </si>
  <si>
    <t>FORNECIMENTO E LANÇAMENTO DE CABO DE COBRE FLEXÍVEL #10,0MM², FIOS DE COBRE NU, TÊMPERA MOLE, ENCORDOAMENTO EXTRAFLEXÍVEL (CLASSE 5), COM ISOLAMENTO TERMOPLÁSTICO EM PVC FLEXÍVEL SEM CHUMBO, ANTICHAMA 0,6/1KV. REFERÊNCIA PRYSMIAN SUPERASTIC FLEX OU EQUIVALENTE TÉCNICO</t>
  </si>
  <si>
    <t>FORNECIMENTO E LANÇAMENTO DE CABO DE COBRE FLEXÍVEL #25MM², FIOS DE COBRE NU, TÊMPERA MOLE, ENCORDOAMENTO EXTRAFLEXÍVEL (CLASSE 5), COM ISOLAMENTO TERMOPLÁSTICO EM PVC FLEXÍVEL SEM CHUMBO, ANTICHAMA 0,6/1KV. REFERÊNCIA PRYSMIAN SUPERASTIC FLEX OU EQUIVALENTE TÉCNICO</t>
  </si>
  <si>
    <t>FORNECIMENTO E LANÇAMENTO DE CABO DE COBRE FLEXÍVEL #35MM², FIOS DE COBRE NU, TÊMPERA MOLE, ENCORDOAMENTO EXTRAFLEXÍVEL (CLASSE 5), COM ISOLAMENTO TERMOPLÁSTICO EM PVC FLEXÍVEL SEM CHUMBO, ANTICHAMA 0,6/1KV. REFERÊNCIA PRYSMIAN SUPERASTIC FLEX OU EQUIVALENTE TÉCNICO</t>
  </si>
  <si>
    <t>FORNECIMENTO E LANÇAMENTO DE CABO DE COBRE FLEXÍVEL #50MM², FIOS DE COBRE NU, TÊMPERA MOLE, ENCORDOAMENTO EXTRAFLEXÍVEL (CLASSE 5), COM ISOLAMENTO TERMOPLÁSTICO EM PVC FLEXÍVEL SEM CHUMBO, ANTICHAMA 0,6/1KV. REFERÊNCIA PRYSMIAN SUPERASTIC FLEX OU EQUIVALENTE TÉCNICO</t>
  </si>
  <si>
    <t>FORNECIMENTO E LANÇAMENTO DE CABO DE COBRE FLEXÍVEL #70MM², FIOS DE COBRE NU, TÊMPERA MOLE, ENCORDOAMENTO EXTRAFLEXÍVEL (CLASSE 5), COM ISOLAMENTO TERMOPLÁSTICO EM PVC FLEXÍVEL SEM CHUMBO, ANTICHAMA 0,6/1KV. REFERÊNCIA PRYSMIAN SUPERASTIC FLEX OU EQUIVALENTE TÉCNICO</t>
  </si>
  <si>
    <t>FORNECIMENTO E LANÇAMENTO DE CABO DE COBRE FLEXÍVEL #95MM², FIOS DE COBRE NU, TÊMPERA MOLE, ENCORDOAMENTO EXTRAFLEXÍVEL (CLASSE 5), COM ISOLAMENTO TERMOPLÁSTICO EM PVC FLEXÍVEL SEM CHUMBO, ANTICHAMA 0,6/1KV. REFERÊNCIA PRYSMIAN SUPERASTIC FLEX OU EQUIVALENTE TÉCNICO</t>
  </si>
  <si>
    <t>FORNECIMENTO E LANÇAMENTO DE CABO DE COBRE FLEXÍVEL #120MM², FIOS DE COBRE NU, TÊMPERA MOLE, ENCORDOAMENTO EXTRAFLEXÍVEL (CLASSE 5), COM ISOLAMENTO TERMOPLÁSTICO EM PVC FLEXÍVEL SEM CHUMBO, ANTICHAMA 0,6/1KV. REFERÊNCIA PRYSMIAN SUPERASTIC FLEX OU EQUIVALENTE TÉCNICO</t>
  </si>
  <si>
    <t>11.03</t>
  </si>
  <si>
    <t>11.01.01</t>
  </si>
  <si>
    <t>REDE DE DISTRIBUIÇÃO DE ÁGUA FRIA</t>
  </si>
  <si>
    <t>ADAPTADOR COM FLANGE PARA CAIXA D'ÁGUA 50 X 1.1/2"</t>
  </si>
  <si>
    <t>BUCHA DE REDUÇÃO CURTA PVC SOLDÁVEL 25 X 20MM</t>
  </si>
  <si>
    <t>BUCHA DE REDUÇÃO LONGA PVC SOLDÁVEL 50 X 25MM</t>
  </si>
  <si>
    <t>CONJUNTO PARA ACIONAMENTO DO AUTOMÁTICO DE BOIA</t>
  </si>
  <si>
    <t>CONJUNTO PARA BACIA SANITÁRIA COM CAIXA ACOPLADA- LIGAÇÃO FLEXÍVEL DE METAL CROMADO 1/2" X 30CM</t>
  </si>
  <si>
    <t>CONJUNTO PARA BACIA SANITÁRIA- SANITÁRIO ACESSÍVEL, CAIXA DE EMBUTIR, TUBO DE LIGAÇÃO, VC SOLDÁVEL 50 X 1.1/2"</t>
  </si>
  <si>
    <t>CONJUNTO PARA LAVATÓRIO- LIGAÇÃO FLEXÍVEL DE METAL CROMADO 1/2" X 30CM, VÁLVULA DE METAL CROMADO SEM LADRÃO PARA LAVATÓRIO 1 X 1.1/4", SIFÃO REGULÁVEL PARA PIA 1 X 1.1/2" METAL CROMADO</t>
  </si>
  <si>
    <t>CONJUNTO PARA PIA H=60CM- LIGAÇÃO FLEXÍVEL DE METAL CROMADO 1/2" X 30CM, VÁLVULA PARA PIA AMERICANA 1.1/2 X 1.1/2" METAL CROMADO, SIFÃO REGULÁVEL P/ PIA AMERICANA 1.1/2 X 1.1/2" METAL CROMADO,</t>
  </si>
  <si>
    <t>CONJUNTO PARA TANQUE H=120CM- VÁLVULA DE ESCOAMENTO PARA TANQUE METAL CROMADO, SIFÃO REGULÁVEL PARA TANQUE 1.1/2" X 1.1/2" METAL CROMADO.</t>
  </si>
  <si>
    <t>JOELHO 45º PVC SOLDÁVEL 25MM</t>
  </si>
  <si>
    <t>JOELHO 45º PVC SOLDÁVEL 50MM</t>
  </si>
  <si>
    <t>JOELHO 90º PVC SOLDÁVEL 20MM</t>
  </si>
  <si>
    <t>JOELHO 90º PVC SOLDÁVEL 25MM</t>
  </si>
  <si>
    <t>JOELHO 90º PVC SOLDÁVEL 50MM</t>
  </si>
  <si>
    <t>JOELHO 90º PVC SOLDÁVEL COM REDUÇÃO 25 X 20MM</t>
  </si>
  <si>
    <t>JOELHO 90º PVC SOLDÁVEL E COM BUCHA DE LATÃO 20 X 1/2"</t>
  </si>
  <si>
    <t>JOELHO 90º PVC SOLDÁVEL E COM BUCHA DE LATÃO 25 X 1/2"</t>
  </si>
  <si>
    <t>REGISTRO DE PRESSÃO 3/4", ACABAMENTO CROMADO, COM ADAPTADOR CURTO PVC SOLDÁVEL 25 X 3/4" E LUVA PVC SOLDÁVEL COM ROSCA 25 X 3/4"</t>
  </si>
  <si>
    <t>REGISTRO GAVETA 3/4", ACABAMENTO CROMADO, COM 2 ADAPTADOR CURTO PVC SOLDÁVEL 25 X 3/4"</t>
  </si>
  <si>
    <t>TÊ PVC SOLDÁVEL 20MM</t>
  </si>
  <si>
    <t>TÊ PVC SOLDÁVEL 25MM</t>
  </si>
  <si>
    <t>TÊ PVC SOLDÁVEL 50MM</t>
  </si>
  <si>
    <t>TÊ PVC SOLDÁVEL COM REDUÇÃO 25 X 20MM</t>
  </si>
  <si>
    <t>TÊ PVC SOLDÁVEL COM REDUÇÃO 50 X 25MM</t>
  </si>
  <si>
    <t>TÊ PVC SOLDÁVEL E COM BUCHA DE LATÃO 20 X 20 X 1/2"</t>
  </si>
  <si>
    <t>TÊ PVC SOLDÁVEL E COM BUCHA DE LATÃO 25 X 25 X 1/2"</t>
  </si>
  <si>
    <t>TORNEIRA IRRIGAÇÃO COM BICO ADAPTADOR 1/2"</t>
  </si>
  <si>
    <t>TUBO PVC RÍGIDO SOLDÁVEL REFORÇADO, 50MM</t>
  </si>
  <si>
    <t>TUBO PVC RÍGIDO SOLDÁVEL, 20MM</t>
  </si>
  <si>
    <t>TUBO PVC RÍGIDO SOLDÁVEL, 25MM</t>
  </si>
  <si>
    <t>TUBO PVC RÍGIDO SOLDÁVEL, 50MM</t>
  </si>
  <si>
    <t>CONJUNTO PARA INSTALÇÃO DO HIDRÔMETRO 3/4" - PADRÃO COPASA</t>
  </si>
  <si>
    <t>MOTOBOMBA- CONJUNTO MOTOBOMBA KSB OU SIMILAR HMT 20MCA 1,5 CV, VAZÃO 5,0 M3 REF. KSB MEGABLOC 32-200 1</t>
  </si>
  <si>
    <t>MOTOBOMBA- CONJUNTO PARA ACIONAMENTO DO AUTOMÁTICO DE BOIA</t>
  </si>
  <si>
    <t>REGISTRO GAVETA ACABAMENTO BRUTO 3/4", COM 2 ADAPTADOR CURTO PVC SOLDÁVEL 25 X 3/4"</t>
  </si>
  <si>
    <t>REGISTRO GAVETA ACABAMENTO BRUTO 1.1/2", COM 2 ADAPTADOR CURTO PVC SOLDÁVEL 50 X 1.1/2"</t>
  </si>
  <si>
    <t>VÁLVULA DE RETENÇÃO 1.1/2"</t>
  </si>
  <si>
    <t>TUBO FERRO GALVANIZADO, 1.1/2"</t>
  </si>
  <si>
    <t>COTOVELO 90º F. GALVANIZADO 3/4"</t>
  </si>
  <si>
    <t>UNIÃO FERRO GALVANIZADO, 1.1/2"</t>
  </si>
  <si>
    <t>ADAPTADOR PARA SAÍDA DE VASO SANITÁRIO.</t>
  </si>
  <si>
    <t>CAIXA SIFONADA DE PVC BRANCO 100 X 150 X 50MM COM GRELHA INOX GIRATÓRIA</t>
  </si>
  <si>
    <t>CAIXA SIFONADA DE PVC BRANCO 150 X 150 X 50MM COM GRELHA INOX GIRATÓRIA</t>
  </si>
  <si>
    <t>CAIXA SIFONADA DE PVC BRANCO 150 X 150 X 50MM COM TAMPA CEGA</t>
  </si>
  <si>
    <t>CONJUNTO PARA INTALAÇÃO DE RALO EM LAJE- CAIXILIO METÁLICO E GRELHA 15X15CM, REDUÇÃO EXCÊNTRICA PVC RÍGIDO 100 X 75MM, CURVA 90º CURTA PVC RÍGIDO 100MM</t>
  </si>
  <si>
    <t>CURVA 45º LONGA PVC RÍGIDO 100MM</t>
  </si>
  <si>
    <t>CURVA 45º LONGA PVC RÍGIDO 75MM</t>
  </si>
  <si>
    <t>CURVA 87º,30 CURTA PVC RÍGIDO SÉRIE "R" PARA PÉ DE COLUNA 100MM</t>
  </si>
  <si>
    <t>CURVA 90º CURTA PVC RÍGIDO 100MM</t>
  </si>
  <si>
    <t>CURVA 90º CURTA PVC RÍGIDO 40MM</t>
  </si>
  <si>
    <t>CURVA 90º CURTA PVC RÍGIDO 50MM</t>
  </si>
  <si>
    <t>CURVA 90º CURTA PVC RÍGIDO 75MM</t>
  </si>
  <si>
    <t>CURVA 90º LONGA PVC RÍGIDO 75MM</t>
  </si>
  <si>
    <t>JOELHO PVC RÍGIDO 45º 100MM</t>
  </si>
  <si>
    <t>JOELHO PVC RÍGIDO 45º 40MM</t>
  </si>
  <si>
    <t>JOELHO PVC RÍGIDO 45º 50MM</t>
  </si>
  <si>
    <t>JOELHO PVC RÍGIDO 45º 75MM</t>
  </si>
  <si>
    <t>JOELHO PVC RÍGIDO 90º 40MM COM ANEL PARA ESGOTO SECUNDÁRIO.</t>
  </si>
  <si>
    <t>JUNÇÃO INVERTIDA PVC RÍGIDO 100 X 50MM</t>
  </si>
  <si>
    <t>JUNÇÃO INVERTIDA PVC RÍGIDO 75 X 50MM</t>
  </si>
  <si>
    <t>JUNÇÃO SIMPLES PVC RÍGIDO 100 X 100MM</t>
  </si>
  <si>
    <t>JUNÇÃO SIMPLES PVC RÍGIDO 100 X 50MM</t>
  </si>
  <si>
    <t>JUNÇÃO SIMPLES PVC RÍGIDO 40 X 40MM</t>
  </si>
  <si>
    <t>JUNÇÃO SIMPLES PVC RÍGIDO 50 X 50MM</t>
  </si>
  <si>
    <t>RALO HEMISFÉRICO 100MM</t>
  </si>
  <si>
    <t>RALO HEMISFÉRICO 75MM</t>
  </si>
  <si>
    <t>REDUÇÃO EXCÊNTRICA PVC RÍGIDO 100 X 50MM</t>
  </si>
  <si>
    <t>TE PVC RÍGIDO 100 X 100MM</t>
  </si>
  <si>
    <t>TE PVC RÍGIDO 100 X 50MM</t>
  </si>
  <si>
    <t>TE PVC RÍGIDO 50 X 50MM</t>
  </si>
  <si>
    <t>TE PVC RÍGIDO 75 X 50MM</t>
  </si>
  <si>
    <t>TERMINAL DE VENTILAÇÃO 100MM</t>
  </si>
  <si>
    <t>TERMINAL DE VENTILAÇÃO 50MM</t>
  </si>
  <si>
    <t>TERMINAL DE VENTILAÇÃO 75MM</t>
  </si>
  <si>
    <t>TUBO LEVE DE PVC RÍGIDO SOLDÁVEL 150MM</t>
  </si>
  <si>
    <t>TUBO LEVE DE PVC RÍGIDO SOLDÁVEL 200MM</t>
  </si>
  <si>
    <t>TUBO PVC RÍGIDO PONTA BOLSA E VIROLA 100MM</t>
  </si>
  <si>
    <t>TUBO PVC RÍGIDO PONTA BOLSA E VIROLA 50MM</t>
  </si>
  <si>
    <t>TUBO PVC RÍGIDO PONTA BOLSA E VIROLA 75MM</t>
  </si>
  <si>
    <t>TUBO PVC RÍGIDO PONTA E BOLSA SOLDÁVEL 40MM</t>
  </si>
  <si>
    <t>CAIXA DE ALVENARIA PARA INSPEÇÃO DA REDE DE ÁGUA PLUVIAL 80 X 80 PROF MÉDIA 40CM COM GRELHA FERRO FUNDIDO 30 X 30CM</t>
  </si>
  <si>
    <t>CAIXA DE ALVENARIA PARA INSPEÇÃO DA REDE DE ÁGUA PLUVIAL 80 X 80 PROF MÉDIA 80CM</t>
  </si>
  <si>
    <t>CAIXA DE ALVENARIA PARA INSPEÇÃO DA REDE DE ESGOTO 60 X 60 PROF MÉDIA 60CM</t>
  </si>
  <si>
    <t>CAIXA DE GORDURA EM ALVENARIA - DIMENSÕES CONF. PROJETO</t>
  </si>
  <si>
    <t>FORNECIMENTO E INSTALAÇÃO DE 2 PONTOS DE TOMADA RJ-45, CAT 6A, EM CAIXA 4X2'' NA PAREDE</t>
  </si>
  <si>
    <t>FORNECIMENTO E INSTALAÇÃO DE 1 PONTO DE TOMADA RJ-45, CAT 6A, EM CONDULETE NA PAREDE</t>
  </si>
  <si>
    <t>FORNECIMENTO E INSTALAÇÃO DE 2 PONTOS DE TOMADA RJ-45, CAT 6A, EM CONDULETE NA PAREDE</t>
  </si>
  <si>
    <t>FORNECIMENTO E INSTALAÇÃO DE MÓDULO DE PONTO PARA CFTV</t>
  </si>
  <si>
    <t>CONDICIONADOR DE AR TIPO MULTI SPLIT INVERTER - UNIDADE CONDENSADORA, REF.: HITACHI, MODELO: RAS46FSNM5B2 OU EQUIVALENTE - 46,0 HP</t>
  </si>
  <si>
    <t>CONDICIONADOR DE AR TIPO MULTI SPLIT INVERTER - UNIDADE CONDENSADORA, REF.: HITACHI, MODELO: RAS18FSNM5B1 OU EQUIVALENTE - 18,0 HP</t>
  </si>
  <si>
    <t>CONDICIONADOR DE AR TIPO SPLIT INVERTER - UNIDADE CONDENSADORA, REF.: CARRIER, MODELO: 38FVCA09C5 OU EQUIVALENTE - 9.000 BTU/H</t>
  </si>
  <si>
    <t>CONDICIONADOR DE AR TIPO MULTI SPLIT INVERTER - UNIDADE EVAPORADORA, REF.: HITACHI, MODELO: RCIM 1,0 FSN4 OU EQUIVALENTE - 1,0 HP</t>
  </si>
  <si>
    <t>CONDICIONADOR DE AR TIPO MULTI SPLIT INVERTER - UNIDADE EVAPORADORA, REF.: HITACHI, MODELO: RCIM 1,5 FSN4 OU EQUIVALENTE - 1,5 HP</t>
  </si>
  <si>
    <t>CONDICIONADOR DE AR TIPO MULTI SPLIT INVERTER - UNIDADE EVAPORADORA, REF.: HITACHI, MODELO: RCIM 2,0 FSN4 OU EQUIVALENTE - 2,0 HP</t>
  </si>
  <si>
    <t>CONDICIONADOR DE AR TIPO MULTI SPLIT INVERTER - UNIDADE EVAPORADORA, REF.: HITACHI, MODELO: RCIM 2,5 FSN4 OU EQUIVALENTE - 2,5 HP</t>
  </si>
  <si>
    <t>CONDICIONADOR DE AR TIPO MULTI SPLIT INVERTER - UNIDADE EVAPORADORA, REF.: HITACHI, MODELO: RCIS AP28K2 OU EQUIVALENTE - 1,0 HP</t>
  </si>
  <si>
    <t>CONDICIONADOR DE AR TIPO MULTI SPLIT INVERTER - UNIDADE EVAPORADORA, REF.: HITACHI, MODELO: RCIS AP40K2 OU EQUIVALENTE - 1,5 HP</t>
  </si>
  <si>
    <t>CONDICIONADOR DE AR TIPO SPLIT INVERTER - UNIDADE EVAPORADORA, REF.: CARRIER, MODELO: 42FVCA09C5 OU EQUIVALENTE - 9.000 BTU/H</t>
  </si>
  <si>
    <t>GABINETE COM VENTILADOR CENTRÍFUGO ROTOR SIROCCO, REF.: BERLINER LUFT, MODELO: BBT 160 OU EQUIVALENTE - 920 M3/H</t>
  </si>
  <si>
    <t>GABINETE COM VENTILADOR CENTRÍFUGO ROTOR SIROCCO, REF.: BERLINER LUFT, MODELO: BBT 160 OU EQUIVALENTE - 760 M3/H</t>
  </si>
  <si>
    <t>GABINETE COM VENTILADOR CENTRÍFUGO ROTOR SIROCCO, REF.: BERLINER LUFT, MODELO: BBT 160 OU EQUIVALENTE - 840 M3/H</t>
  </si>
  <si>
    <t>GABINETE COM VENTILADOR CENTRÍFUGO ROTOR SIROCCO, REF.: BERLINER LUFT, MODELO: BBT 160 OU EQUIVALENTE - 700 M3/H</t>
  </si>
  <si>
    <t>GABINETE COM VENTILADOR CENTRÍFUGO ROTOR SIROCCO, REF.: BERLINER LUFT, MODELO: BBT 160 OU EQUIVALENTE - 900 M3/H</t>
  </si>
  <si>
    <t>GABINETE COM VENTILADOR CENTRÍFUGO ROTOR SIROCCO, REF.: BERLINER LUFT, MODELO: BBS 200 OU EQUIVALENTE - 1.630 M3/H</t>
  </si>
  <si>
    <t>GABINETE COM VENTILADOR CENTRÍFUGO ROTOR SIROCCO, REF.: BERLINER LUFT, MODELO: BBS 225 OU EQUIVALENTE - 2.300 M3/H</t>
  </si>
  <si>
    <t>GABINETE COM VENTILADOR CENTRÍFUGO ROTOR SIROCCO, REF.: BERLINER LUFT, MODELO: BBS 400 OU EQUIVALENTE - 6.000 M3/H</t>
  </si>
  <si>
    <t>GABINETE COM VENTILADOR CENTRÍFUGO ROTOR SIROCCO, REF.: MONITRON, MODELO: CVI VENTIBOX OU EQUIVALENTE</t>
  </si>
  <si>
    <t>CORTINA DE AR, REF.: VECAIR,MODELO: VEC 1200 C OU EQUIVALENTE - 30 M3/MIN</t>
  </si>
  <si>
    <t>TUBO DE COBRE ESPECÍFICO PARA REFRIGERAÇÃO Ø 1/4"</t>
  </si>
  <si>
    <t>TUBO DE COBRE ESPECÍFICO PARA REFRIGERAÇÃO Ø 3/8"</t>
  </si>
  <si>
    <t>TUBO DE COBRE ESPECÍFICO PARA REFRIGERAÇÃO Ø 1/2"</t>
  </si>
  <si>
    <t>TUBO DE COBRE ESPECÍFICO PARA REFRIGERAÇÃO Ø 3/4"</t>
  </si>
  <si>
    <t>TUBO DE COBRE ESPECÍFICO PARA REFRIGERAÇÃO Ø 5/8"</t>
  </si>
  <si>
    <t>TUBO DE COBRE ESPECÍFICO PARA REFRIGERAÇÃO Ø 7/8"</t>
  </si>
  <si>
    <t>TUBO DE COBRE ESPECÍFICO PARA REFRIGERAÇÃO Ø 1"</t>
  </si>
  <si>
    <t>TUBO DE COBRE ESPECÍFICO PARA REFRIGERAÇÃO Ø 1 1/8"</t>
  </si>
  <si>
    <t>TUBO DE COBRE ESPECÍFICO PARA REFRIGERAÇÃO Ø 1 1/4"</t>
  </si>
  <si>
    <t>TUBO DE COBRE ESPECÍFICO PARA REFRIGERAÇÃO Ø 1 1/2"</t>
  </si>
  <si>
    <t>GAS REFRIGERANTE R410</t>
  </si>
  <si>
    <t>PAINEL PRÉ-ISOLADO ALUPIR, REF.: ROCKTEC E=20 MM</t>
  </si>
  <si>
    <t>GRELHA EM ALUMÍNIO SIMPLES DEFLEXÃO COM REGISTRO, REF.: TROX, MODELO: AT-AG OU EQUIVALENTE - 225X75   MM</t>
  </si>
  <si>
    <t>GRELHA EM ALUMÍNIO SIMPLES DEFLEXÃO COM REGISTRO, REF.: TROX, MODELO: AT-AG OU EQUIVALENTE - 225X125 MM</t>
  </si>
  <si>
    <t>GRELHA EM ALUMÍNIO SIMPLES DEFLEXÃO COM REGISTRO, REF.: TROX, MODELO: AT-AG OU EQUIVALENTE - 225X165 MM</t>
  </si>
  <si>
    <t>GRELHA EM ALUMÍNIO SIMPLES DEFLEXÃO COM REGISTRO, REF.: TROX, MODELO: AT-AG OU EQUIVALENTE - 325X125 MM</t>
  </si>
  <si>
    <t>GRELHA EM ALUMÍNIO SIMPLES DEFLEXÃO COM REGISTRO, REF.: TROX, MODELO: AT-AG OU EQUIVALENTE - 325X165 MM</t>
  </si>
  <si>
    <t>GRELHA EM ALUMÍNIO SIMPLES DEFLEXÃO COM REGISTRO, REF.: TROX, MODELO: AT-AG OU EQUIVALENTE - 425X165 MM</t>
  </si>
  <si>
    <t>GRELHA EM ALUMÍNIO SIMPLES DEFLEXÃO COM REGISTRO, REF.: TROX, MODELO: AT-AG OU EQUIVALENTE - 625X325 MM</t>
  </si>
  <si>
    <t>VENEZIANA EM ALUMÍNIO ALETA FIXA, REF.: TROX, MODELO: AWG OU EQUIVALENTE - 385X330 MM</t>
  </si>
  <si>
    <t>VENEZIANA EM ALUMÍNIO ALETA FIXA, REF.: TROX, MODELO: AWG OU EQUIVALENTE - 585X330 MM</t>
  </si>
  <si>
    <t>VENEZIANA EM ALUMÍNIO INDEVASSÁVEL DUPLA MOLDURA, REF.: TROX, MODELO: AGS-T OU EQUIVALENTE - 325X225 MM</t>
  </si>
  <si>
    <t>SISTEMA DE AUTOMAÇÃO COMPLETO: PSC-A64GT1 - CONTROLE REMOTO CENTRAL EZ</t>
  </si>
  <si>
    <t>EQUIPAMENTOS (FORNECIMENTO E INSTALAÇÃO - INCLUI: ACESSÓRIOS, BASES, AMORTECEDORES DE VIBRAÇÃO, SUPORTES)</t>
  </si>
  <si>
    <t>CIRCUITO FRIGORÍFICO (FORNECIMENTO E INSTALAÇÃO - INCLUI: ISOLAMENTO, COLA, PROTETOR, SUPORTE, FIXADOR, GÁS REFRIGERANTE)</t>
  </si>
  <si>
    <t>11.04</t>
  </si>
  <si>
    <t>11.04.01</t>
  </si>
  <si>
    <t>11.04.01.01</t>
  </si>
  <si>
    <t>11.04.01.02</t>
  </si>
  <si>
    <t>11.04.01.03</t>
  </si>
  <si>
    <t>11.04.01.04</t>
  </si>
  <si>
    <t>11.04.01.05</t>
  </si>
  <si>
    <t>11.04.01.06</t>
  </si>
  <si>
    <t>11.04.01.07</t>
  </si>
  <si>
    <t>11.04.01.08</t>
  </si>
  <si>
    <t>11.04.01.09</t>
  </si>
  <si>
    <t>11.04.01.10</t>
  </si>
  <si>
    <t>11.04.01.11</t>
  </si>
  <si>
    <t>11.04.01.12</t>
  </si>
  <si>
    <t>11.04.01.13</t>
  </si>
  <si>
    <t>11.04.01.14</t>
  </si>
  <si>
    <t>11.04.02</t>
  </si>
  <si>
    <t>11.04.02.01</t>
  </si>
  <si>
    <t>11.04.02.02</t>
  </si>
  <si>
    <t>11.04.02.03</t>
  </si>
  <si>
    <t>11.04.02.04</t>
  </si>
  <si>
    <t>11.04.02.05</t>
  </si>
  <si>
    <t>11.04.02.06</t>
  </si>
  <si>
    <t>11.04.02.07</t>
  </si>
  <si>
    <t>11.04.02.08</t>
  </si>
  <si>
    <t>11.04.02.09</t>
  </si>
  <si>
    <t>11.04.02.10</t>
  </si>
  <si>
    <t>11.04.02.11</t>
  </si>
  <si>
    <t>11.04.03</t>
  </si>
  <si>
    <t>11.04.03.01</t>
  </si>
  <si>
    <t>11.04.04</t>
  </si>
  <si>
    <t>11.04.04.01</t>
  </si>
  <si>
    <t>11.04.04.02</t>
  </si>
  <si>
    <t>11.04.04.03</t>
  </si>
  <si>
    <t>11.04.04.04</t>
  </si>
  <si>
    <t>P01 - PORTA TIPO ABRIR 2FL EM MADEIRA PRANCHETA ACABAMENTO EM FÓRMICA TEXTURIZADA MARFIM E MARCO/ALISARES L= 7CM DE MADEIRA EM IPÊ (OU SIMILAR) PARA ACABAMENTO EM VERNIZ - 160X210CM</t>
  </si>
  <si>
    <t>P02 - PORTA TIPO ABRIR 2FL EM MDF ACUSTICA ACABAMENTO EM FÓRMICA TEXTURIZADA MARFIM E MARCO/ALISARES L= 7CM DE MADEIRA EM IPÊ (OU SIMILAR) PARA ACABAMENTO EM VERNIZ - 160X210CM</t>
  </si>
  <si>
    <t>P03 - PORTA TIPO ABRIR EM MADEIRA PRANCHETA (PNE) ACABAMENTO EM FÓRMICA TEXTURIZADA MARFIM E MARCO/ALISARES L= 7CM DE MADEIRA EM IPÊ (OU SIMILAR) PARA ACABAMENTO EM VERNIZ - 90X210CM</t>
  </si>
  <si>
    <t>P04 - PORTA TIPO ABRIR EM MADEIRA PRANCHETA ACABAMENTO EM FÓRMICA TEXTURIZADA MARFIM E MARCO/ALISARES L= 7CM DE MADEIRA EM IPÊ (OU SIMILAR) PARA ACABAMENTO EM VERNIZ - 60X210CM</t>
  </si>
  <si>
    <t>P06 - PORTA TIPO ABRIR EM MADEIRA PRANCHETA ACABAMENTO EM FÓRMICA TEXTURIZADA MARFIM E MARCO/ALISARES L= 7CM DE MADEIRA EM IPÊ (OU SIMILAR) PARA ACABAMENTO EM VERNIZ - 80X210CM</t>
  </si>
  <si>
    <t>P05 - PORTA TIPO ABRIR 2FL EM ALUMINIO ANOD. NATURAL - 235X210CM - VIDRO TEMPERADO INCOLOR E= 10MM</t>
  </si>
  <si>
    <t>P07 - PORTAO TIPO ABRIR 2FL EM ALUMINIO ANOD. NATURAL - 160X210CM - VIDRO TEMPERADO INCOLOR E= 10MM</t>
  </si>
  <si>
    <t>P10 - PORTA TIPO ABRIR EM ALUMINIO ANOD. NATURAL - 150X260CM - VIDRO TEMPERADO INCOLOR E= 10MM</t>
  </si>
  <si>
    <t>P11 - PORTA TIPO VENEZIANA EM ALUMINIO ANOD. NATURAL - 80X210CM</t>
  </si>
  <si>
    <t>P12 - PORTA TIPO ABRIR 2FL EM ALUMINIO ANOD. NATURAL - 1043X277,5CM - VIDRO TEMPERADO INCOLOR E= 10MM</t>
  </si>
  <si>
    <t>P13 - PORTA TIPO ABRIR 2FL EM ALUMINIO ANOD. NATURAL - 615X277,5CM - VIDRO TEMPERADO INCOLOR E= 10MM</t>
  </si>
  <si>
    <t>P14 - PORTA TIPO ABRIR 2FL EM ALUMINIO ANOD. NATURAL - 566X293CM - VIDRO TEMPERADO INCOLOR E= 10MM</t>
  </si>
  <si>
    <t>P15 - PORTA TIPO ABRIR EM ALUMINIO ANOD. NATURAL - 208X280CM - VIDRO TEMPERADO INCOLOR E= 10MM</t>
  </si>
  <si>
    <t>P16 - PORTA TIPO ABRIR EM ALUMINIO ANOD. NATURAL - 143X277,5CM - VIDRO TEMPERADO INCOLOR E= 10MM</t>
  </si>
  <si>
    <t>P17 - PORTA TIPO ABRIR EM ALUMINIO ANOD. NATURAL - 202X277,5CM - VIDRO TEMPERADO INCOLOR E= 10MM</t>
  </si>
  <si>
    <t>P18 - PORTA TIPO CORRER 2FL EM ALUMINIO ANOD. NATURAL - 850X280CM - VIDRO TEMPERADO INCOLOR E= 10MM</t>
  </si>
  <si>
    <t>P19 - PORTA TIPO ABRIR EM ALUMINIO ANOD. NATURAL - 150X277,5CM - VIDRO TEMPERADO INCOLOR E= 10MM</t>
  </si>
  <si>
    <t>P20 - PORTA TIPO CORRER 2FL EM ALUMINIO ANOD. NATURAL - 160X210CM - VIDRO TEMPERADO INCOLOR E= 10MM</t>
  </si>
  <si>
    <t>P22 - PORTA TIPO VENEZIANA EM ALUMINIO ANOD. NATURAL - 160X210CM</t>
  </si>
  <si>
    <t>P23 - PORTA TIPO VENEZIANA 2FL EM ALUMINIO ANOD. NATURAL - 160X280CM</t>
  </si>
  <si>
    <t>P24 - PORTA TIPO VENEZIANA 2FL EM ALUMINIO ANOD. NATURAL - 160X260CM</t>
  </si>
  <si>
    <t>P25 - PORTA TIPO VENEZIANA 2FL EM ALUMINIO ANOD. NATURAL - 152,5X293CM</t>
  </si>
  <si>
    <t>PT1 - PORTA TIPO VENEZIANA / BASCULANTE EM ALUMINIO ANOD. NATURAL - 795X310CM</t>
  </si>
  <si>
    <t>J01 - JANELA TIPO MAXIMO AR / VENEZIANA EM ALUMINIO ANOD. NATURAL - 233X167,5CM - VIDRO LISO INCOLOR E= 6MM</t>
  </si>
  <si>
    <t>J02 - JANELA TIPO MAXIMO AR / VENEZIANA EM ALUMINIO ANOD. NATURAL - 197X167,5CM - VIDRO LISO INCOLOR E= 6MM</t>
  </si>
  <si>
    <t>J03 - JANELA TIPO VENEZIANA EM ALUMINIO ANOD. NATURAL - 223X67,5CM</t>
  </si>
  <si>
    <t>J04 - JANELA TIPO MAXIMO AR EM ALUMINIO ANOD. NATURAL - 253X77,5CM - VIDRO LISO INCOLOR E= 6MM</t>
  </si>
  <si>
    <t>J05 - JANELA TIPO MAXIMO AR EM ALUMINIO ANOD. NATURAL - 310X77,5CM - VIDRO LISO INCOLOR E= 6MM</t>
  </si>
  <si>
    <t>J06 - JANELA TIPO MAXIMO AR / FIXA EM ALUMINIO ANOD. NATURAL - 148X267,5CM - VIDRO LISO INCOLOR E= 6MM</t>
  </si>
  <si>
    <t>J07 - JANELA TIPO MAXIMO AR EM ALUMINIO ANOD. NATURAL - 220X77,5CM - VIDRO LISO INCOLOR E= 6MM</t>
  </si>
  <si>
    <t>J08 - JANELA TIPO MAXIMO AR / FIXA EM ALUMINIO ANOD. NATURAL - 845X267,5CM - VIDRO LISO INCOLOR E= 6MM</t>
  </si>
  <si>
    <t>J09 - JANELA TIPO MAXIMO AR EM ALUMINIO ANOD. NATURAL - 95X80CM - VIDRO LISO INCOLOR E= 6MM</t>
  </si>
  <si>
    <t>J10 - JANELA TIPO MAXIMO AR EM ALUMINIO ANOD. NATURAL - 130X80CM - VIDRO LISO INCOLOR E= 6MM</t>
  </si>
  <si>
    <t>J11 - JANELA TIPO MAXIMO AR / FIXA EM ALUMINIO ANOD. NATURAL - 171X267,5CM - VIDRO LISO INCOLOR E= 6MM</t>
  </si>
  <si>
    <t>J12 - JANELA TIPO MAXIMO AR EM ALUMINIO ANOD. NATURAL - 210X150CM - VIDRO LISO INCOLOR E= 6MM</t>
  </si>
  <si>
    <t>J13 - JANELA TIPO MAXIMO AR EM ALUMINIO ANOD. NATURAL - 350X150CM - VIDRO LISO INCOLOR E= 6MM</t>
  </si>
  <si>
    <t>J14 - JANELA TIPO MAXIMO AR / FIXA EM ALUMINIO ANOD. NATURAL - 205X267,5CM - VIDRO LISO INCOLOR E= 6MM</t>
  </si>
  <si>
    <t>J15 - JANELA TIPO MAXIMO AR / FIXA EM ALUMINIO ANOD. NATURAL - 285X267,5CM - VIDRO LISO INCOLOR E= 6MM</t>
  </si>
  <si>
    <t>J16 - JANELA TIPO MAXIMO AR / FIXA EM ALUMINIO ANOD. NATURAL - 538X267,5CM - VIDRO LISO INCOLOR E= 6MM</t>
  </si>
  <si>
    <t>J17 - JANELA TIPO MAXIMO AR / FIXA EM ALUMINIO ANOD. NATURAL - 143X210CM - VIDRO LISO INCOLOR E= 6MM</t>
  </si>
  <si>
    <t>J18 - JANELA TIPO MAXIMO AR EM ALUMINIO ANOD. NATURAL - 555X167,5CM - VIDRO LISO INCOLOR E= 6MM</t>
  </si>
  <si>
    <t>J19 - JANELA TIPO MAXIMO AR / FIXA EM ALUMINIO ANOD. NATURAL - 212X267,5CM - VIDRO LISO INCOLOR E= 6MM</t>
  </si>
  <si>
    <t>J20 - JANELA TIPO VISOR EM ALUMINIO ANOD. NATURAL - 172X100CM - VIDRO TEMPERADO INCOLOR E= 10MM</t>
  </si>
  <si>
    <t>J21 - JANELA TIPO VISOR EM ALUMINIO ANOD. NATURAL - 130X100CM - VIDRO TEMPERADO INCOLOR E= 10MM</t>
  </si>
  <si>
    <t>J22 - JANELA TIPO MAXIMO AR EM ALUMINIO ANOD. NATURAL - 80X100CM - VIDRO LISO INCOLOR E= 6MM</t>
  </si>
  <si>
    <t>J23 - JANELA TIPO MAXIMO AR EM ALUMINIO ANOD. NATURAL - 50X50CM - VIDRO LISO INCOLOR E= 6MM</t>
  </si>
  <si>
    <t>J24 - JANELA TIPO MAXIMO AR EM ALUMINIO ANOD. NATURAL - 590X150CM - VIDRO LISO INCOLOR E= 6MM</t>
  </si>
  <si>
    <t>J25 - JANELA TIPO MAXIMO AR EM ALUMINIO ANOD. NATURAL - 329X150CM - VIDRO LISO INCOLOR E= 6MM</t>
  </si>
  <si>
    <t>J26 - JANELA TIPO MAXIMO AR EM ALUMINIO ANOD. NATURAL - 440X150CM - VIDRO LISO INCOLOR E= 6MM</t>
  </si>
  <si>
    <t>J27 - JANELA TIPO MAXIMO AR EM ALUMINIO ANOD. NATURAL - 315X150CM - VIDRO LISO INCOLOR E= 6MM</t>
  </si>
  <si>
    <t>J28 - JANELA TIPO MAXIMO AR / FIXA EM ALUMINIO ANOD. NATURAL - 143X267,5CM - VIDRO LISO INCOLOR E= 6MM</t>
  </si>
  <si>
    <t>J29 - JANELA TIPO VISOR EM ALUMINIO ANOD. NATURAL - 150X195CM - VIDRO TEMPERADO INCOLOR E= 10MM</t>
  </si>
  <si>
    <t>J30 - JANELA TIPO MAXIMO AR / FIXA EM ALUMINIO ANOD. NATURAL - 205X363CM - VIDRO LISO INCOLOR E= 6MM</t>
  </si>
  <si>
    <t>J31 - JANELA TIPO MAXIMO AR / FIXA EM ALUMINIO ANOD. NATURAL - 205X310CM - VIDRO LISO INCOLOR E= 6MM</t>
  </si>
  <si>
    <t>J32 - JANELA TIPO MAXIMO AR EM ALUMINIO ANOD. NATURAL - 329X77,5CM - VIDRO LISO INCOLOR E= 6MM</t>
  </si>
  <si>
    <t>J33 - JANELA TIPO MAXIMO AR EM ALUMINIO ANOD. NATURAL - 545X167,5CM - VIDRO LISO INCOLOR E= 6MM</t>
  </si>
  <si>
    <t>J34 - JANELA TIPO VENEZIANA EM ALUMINIO ANOD. NATURAL - 412X80CM</t>
  </si>
  <si>
    <t>J35 - JANELA TIPO MAXIMO AR EM ALUMINIO ANOD. NATURAL - 590X150CM - VIDRO LISO INCOLOR E= 6MM</t>
  </si>
  <si>
    <t>J36 - JANELA TIPO MAXIMO AR EM ALUMINIO ANOD. NATURAL - 310X80CM - VIDRO LISO INCOLOR E= 6MM</t>
  </si>
  <si>
    <t>J37 - JANELA TIPO MAXIMO AR EM ALUMINIO ANOD. NATURAL - 130X77,5CM - VIDRO LISO INCOLOR E= 6MM</t>
  </si>
  <si>
    <t>05.01.52</t>
  </si>
  <si>
    <t>05.01.53</t>
  </si>
  <si>
    <t>05.01.54</t>
  </si>
  <si>
    <t>05.01.55</t>
  </si>
  <si>
    <t>05.01.56</t>
  </si>
  <si>
    <t>05.01.57</t>
  </si>
  <si>
    <t>P21 - PORTA TIPO CORTA FOGO 2FL EM AÇO GALVANIZADO - 160X210CM</t>
  </si>
  <si>
    <t>ALCAPAO EM CHAPA METALICA #18 - 70X70CM</t>
  </si>
  <si>
    <t>BALCAO DA RECEPCAO CONFORME DET. 10</t>
  </si>
  <si>
    <t>BICICLETARIO</t>
  </si>
  <si>
    <t>FRISO EM ALUMINIO ANOD. NATURAL "U" 10MM</t>
  </si>
  <si>
    <t>DUCHA HIGIENICA COD.: 1984C ACT LNK CR, DECA OU EQUIVALENTES TÉCNICOS</t>
  </si>
  <si>
    <t>05.01.58</t>
  </si>
  <si>
    <t>GRADIL METALICO PADRÃO BELGO OU EQUIVALENTE</t>
  </si>
  <si>
    <t>PAINEL EM ALUMINIO COMPOSTO COR CINZA CLARO PE410 REF.: BELMETAL OU EQUIV. TECNICO</t>
  </si>
  <si>
    <t>PDV - PORTA PARA DIVISORIA ACUSTICA REVEST. EM LAMINADO DE MADEIRA NATURAL - 80X280CM</t>
  </si>
  <si>
    <t>PDV - PORTA PARA DIVISORIA ACUSTICA REVEST. EM LAMINADO DE MADEIRA NATURAL - 80X260CM</t>
  </si>
  <si>
    <t>PDV - PORTA PARA DIVISORIA EM VIDRO TEMPERADO E ALUMINIO ANOD. NATURAL - 160X260CM</t>
  </si>
  <si>
    <t>PORTAO DE CORRER PADRÃO BELGO OU EQUIVALENTE 430X240CM</t>
  </si>
  <si>
    <t>PORTAO DE CORRER  PADRÃO BELGO OU EQUIVALENTE 290X240CM</t>
  </si>
  <si>
    <t>PORTAO DE ABRIR  PADRÃO BELGO OU EQUIVALENTE 300X240CM</t>
  </si>
  <si>
    <t>REVESTIMENTO EM PORCELANATO ESMALTADO 50X100CM, NA COR CINZA ESCURO, RETIFICADO, COM ACABAMENTO ACETINADO. ESPESSURA 6MM VILLAGRES LINHA CONCRETO 10034 OU EQUIV. TECNICO</t>
  </si>
  <si>
    <t>VÁLVULA DE DESCARGA COM ALAVANCA PARA ACIONAMENTO, ACABAMENTO CROMADO, Ø 1. ½”; REFERÊNCIA CÓDIGO 184906 LINHA PRESSMATIC BENEFIT - DOCOL OU EQUIVALENTE</t>
  </si>
  <si>
    <t>LASTRO DE BRITADA SOBRE COBERTURA</t>
  </si>
  <si>
    <t>TAPA VISTA EM LAMINADO ESTRUTURAL TS - 40X80CM</t>
  </si>
  <si>
    <t>PISO PODOTÁTIL DE ALERTA INTERNO EM BORRACHA, DIMENSÃO DE 25X25CM, COR CINZA</t>
  </si>
  <si>
    <t>PISO PODOTÁTIL DIRECIONAL INTERNO EM BORRACHA, DIMENSÃO DE 25X25CM, COR AZUL</t>
  </si>
  <si>
    <t>08.02.11</t>
  </si>
  <si>
    <t>FECHAMENTO EM VENEZIANA FIXA EM ALUMINIO ANOD. NATURAL</t>
  </si>
  <si>
    <t>BATE RODAS TUBULAR METÁLICO</t>
  </si>
  <si>
    <t>COBERTURA EM VIDRO LAMINADO INCOLOR E= 12MM, EXCLUSIVE ESTRUTURA</t>
  </si>
  <si>
    <t>06.02.07.02</t>
  </si>
  <si>
    <t>06.02.07.04</t>
  </si>
  <si>
    <t>TUBO DE AÇO GALVANIZADO, DIN 2440, DIÂMETRO 63 MM (2 1/2"). INCLUSIVE CONEXÕES E ACESSÓRIOS</t>
  </si>
  <si>
    <t>ABRIGO PARA HIDRANTE INTERNO, TIPO SOBREPOR, CONFECCIONADO EM CHAPA Nº 18, PINTADO NA COR VERMELHO, NAS DIMENSÕES (60X90X17) CM, CONTENDO VISOR DE VIDRO COM A INSCRIÇÃO INCÊNDIO E CESTO BASCULANTE PARA MANGUEIRAS</t>
  </si>
  <si>
    <t>PAINEL CENTRAL DE ALARME, MARCA NW, MODELO CA10, CONTENDO FONTE AUXILIAR DE ALIMENTAÇÃO COM BATERIAS DE 24 VCC, COM CAPACIDADE PARA 10 SETORES</t>
  </si>
  <si>
    <t>PLACA A2, CÓDIGO A2 DA IT-15 DO CBMMG, DIMENSÃO: L=408MM - DE PVC OU MÉTÁLICA, TRIANGULAR</t>
  </si>
  <si>
    <t>PLACA E1, CÓDIGO E1 DA IT-15 DO CBMMG, DIMENSÃO: 224X224MM - DE PVC OU MÉTÁLICA, QUADRADA</t>
  </si>
  <si>
    <t>PLACA E2, CÓDIGO E2 DA IT-15 DO CBMMG, DIMENSÃO: 224X224MM - DE PVC OU MÉTÁLICA, QUADRADA</t>
  </si>
  <si>
    <t>PLACA E5, CÓDIGO E5 DA IT-15 DO CBMMG, DIMENSÃO: 224X224MM - DE PVC OU MÉTÁLICA, QUADRADA</t>
  </si>
  <si>
    <t>PLACA E9, CÓDIGO E9 DA IT-15 DO CBMMG, DIMENSÃO: 224X224MM - DE PVC OU MÉTÁLICA, QUADRADA</t>
  </si>
  <si>
    <t>PLACA M1, CÓDIGO M1 DA IT-15 DO CBMMG, DIMENSÃO: 60X100MM - DE PVC OU MÉTÁLICA, QUADRADA</t>
  </si>
  <si>
    <t>PLACA M2, CÓDIGO M2 DA IT-15 DO CBMMG, DIMENSÃO: 253X126MM - DE PVC OU MÉTÁLICA, RETANGULAR</t>
  </si>
  <si>
    <t>PLACA P1, CÓDIGO P1 DA IT-15 DO CBMMG, DIMENSÃO: D=303MM - DE PVC OU MÉTÁLICA, CIRCULAR</t>
  </si>
  <si>
    <t>PLACA P2, CÓDIGO P2 DA IT-15 DO CBMMG, DIMENSÃO: D=303MM - DE PVC OU MÉTÁLICA, CIRCULAR</t>
  </si>
  <si>
    <t>PLACA S12, CÓDIGO S12 DA IT-15 DO CBMMG, DIMENSÃO: 253X126MM - DE PVC OU MÉTÁLICA, RETANGULAR</t>
  </si>
  <si>
    <t>PLACA S2, CÓDIGO S2 DA IT-15 DO CBMMG, DIMENSÃO: 253X126MM - DE PVC OU MÉTÁLICA, RETANGULAR</t>
  </si>
  <si>
    <t>PLACA S3, CÓDIGO S3 DA IT-15 DO CBMMG, DIMENSÃO: 253X126MM - DE PVC OU MÉTÁLICA, RETANGULAR</t>
  </si>
  <si>
    <t>PLACA S8, CÓDIGO S8 DA IT-15 DO CBMMG, DIMENSÃO: 253X126MM - DE PVC OU MÉTÁLICA, RETANGULAR</t>
  </si>
  <si>
    <t>PLACA S9, CÓDIGO S9 DA IT-15 DO CBMMG, DIMENSÃO: 253X126MM - DE PVC OU MÉTÁLICA, RETANGULAR</t>
  </si>
  <si>
    <t>REGISTRO GLOBO ANGULAR 45º, DIÂM. 63 MM (2 1/2") PARA HIDRANTE, CL. 300 LBS</t>
  </si>
  <si>
    <t>ADAPTADOR DE ROSCA 5 FIOS X ENGATE RÁPIDO, DIÂM. 63 X 38 MM (2 1/2" X 1 1/2")</t>
  </si>
  <si>
    <t>CHAVE PARA CONEXÕES DE ENGATE RÁPIDO, DIÂMETRO 63X38 MM</t>
  </si>
  <si>
    <t>ESGUICHO TIPO AGULHETA, JUNTA DE UNIÃO DE ENGATE RÁPIDO, DIÂMETRO 38 MM (1.1/2"), COM REQUINTE DE 13 MM (1/2")</t>
  </si>
  <si>
    <t>MANGUEIRA DE FIBRA SINTÉTICA, COM REVESTIMENTO INTERNO DE BORRACHA, EMPATADA COM JUNTAS DE UNIÃO DE ENGATE RÁPIDO, DIÂMETRO 38 MM, LANCE DE 15 METROS, FABRICADA CONFORME NORMA DA NBR 11861 DA ABNT, TIPO 2</t>
  </si>
  <si>
    <t>HIDRANTE DE RECALQUE COMPLETO. (REGISTRO GLOBO DIÂMETRO 63 MM, CLASSE 300; ADAPTADOR DE ROSCA 5 FIOS X ENGATE RÁPIDO, DIÂMETRO (63X63) MM; TAMPÃO DE ENGATE RÁPIDO, DIÂMETRO 63 MM; TAMPA DE PASSEIO EM FERRO FUNDIDO NAS DIMENSÕES (40X60) CM, CONTENDO A INSCRIÇÃO INCÊNDIO)</t>
  </si>
  <si>
    <t>EXTINTOR DE INCÊNDIO PORTÁTIL, TIPO ABC - PÓ ABC, - 4KG - CAPACIDADE EXTINTORA 3-A:40-B:C, FABRICADO DE ACORDO COM A NORMA ABNT NBR 15808/13</t>
  </si>
  <si>
    <t>LUMINÁRIA AUTÔNOMA DE EMERGÊNCIA, MARCA NW, MODELO IE-16, COM 02 LÂMPADAS FLUORESCENTES DE 08 WATTS CADA</t>
  </si>
  <si>
    <t>ACIONADOR MANUAL (BOTOEIRA) CONVENCIONAL, TIPO QUEBRA VIDRO, CONFECCIONADO EM MATERIAL ANTI-CHAMA NA COR VERMELHA, COM TENSÃO DE OPERAÇÃO DE 20VCC, LED VERDE PARA A INDICAÇÃO DE FUNCIONAMENTO E LED VERMELHO PARA A INDICAÇÃO DE ALARME</t>
  </si>
  <si>
    <t>SIRENE ELETRÔNICA PARA ALARME DE INCÊNDIO, MARCA NW, MODELO 24VCC</t>
  </si>
  <si>
    <t>03.01.09.01</t>
  </si>
  <si>
    <t>CONCRETO USINADO BOMBEADO FCK=35MPA, INC. LANCAMENTO E ADENSAMENTO</t>
  </si>
  <si>
    <t>FORMA PARA PILAR CIRCULAR PRÉDIO PRINCIPAL D=45 CM</t>
  </si>
  <si>
    <t>APLICAÇÃO MANUAL DE PINTURA C/ TEXTURA ACRILICA EM PAREDES, DUAS DEMÃOS - EXTERNA</t>
  </si>
  <si>
    <t>07.02.05</t>
  </si>
  <si>
    <t>APLICAÇÃO DE FUNDO SELADOR ACRÍLICO EM PAREDES, UMA DEMÃO</t>
  </si>
  <si>
    <t>PINTURA TEXTURIZADA</t>
  </si>
  <si>
    <t>CONJUNTO MOTOBOMBA 7,5CV VAZÃO, 500,0 L/MIN, PRESSÃO, 35MCA, INCLUINDO PAINEL DE COMANDO</t>
  </si>
  <si>
    <t>MANOMETRO ESCALA DUPLA DE 0 A 20BAR, SAÍDA VERTICAL 1/2"</t>
  </si>
  <si>
    <t>CILINDRO DE PRESSÃO OU MOLA PNEUMÁTICA DE DIÂMETRO 150 MM, COMPRIMENTO DE 1,20 METROS COM GARRAS PARA FIXAÇÃO NA PAREDE</t>
  </si>
  <si>
    <t>PRESSOSTATO COM ESCALA DE 10 A 145 PSI</t>
  </si>
  <si>
    <t>REGISTRO GLOBO, DIÂMETRO 13 MM (1/2")</t>
  </si>
  <si>
    <t>REGISTRO GLOBO, DIÂMETRO 25 MM (3/4")</t>
  </si>
  <si>
    <t>UNIÃO COM ASSENTO CÔNICO DE BRONZE, DIÂMETRO 13 MM (1/2")</t>
  </si>
  <si>
    <t>UNIÃO COM ASSENTO CÔNICO DE BRONZE, DIÂMETRO 63 MM (1.1/2")</t>
  </si>
  <si>
    <t>VÁLVULA DE RETENÇÃO HORIZONTAL, TIPO PORTINHOLA, DIÂMETRO 13 MM (1/2")</t>
  </si>
  <si>
    <t>VÁLVULA DE RETENÇÃO HORIZONTAL, TIPO PORTINHOLA, DIÂMETRO 63 MM (2 1/2")</t>
  </si>
  <si>
    <t>VIGIA NOTURNO</t>
  </si>
  <si>
    <t>JUSTIÇA FEDERAL PASSOS</t>
  </si>
  <si>
    <t>CZ1645</t>
  </si>
  <si>
    <t>JUSTIÇA FEDERAL</t>
  </si>
  <si>
    <t>CZ1647</t>
  </si>
  <si>
    <t>CZ1649</t>
  </si>
  <si>
    <t>CZ1683</t>
  </si>
  <si>
    <t>FORNECIMENTO E INSTALAÇÃO DE LUMINÁRIA DE EMBUTIR QUADRADA. CORPO EM CHAPA DE AÇO TRATADA COM ACABAMENTO EM PINTURA ELETROSTÁTICA NA COR BRANCA. DIFUSOR EM ACRÍLICO TRANSLÚCIDO. LED 49W. REF.: MINOTAURO ME ITAIM</t>
  </si>
  <si>
    <t>FORNECIMENTO E INSTALAÇÃO DE LUMINÁRIA DE EMBUTIR QUADRADA. CORPO EM CHAPA DE AÇO TRATADA COM ACABAMENTO EM PINTURA ELETROSTÁTICA NA COR BRANCA. DIFUSOR EM ACRÍLICO TRANSLÚCIDO. LED 49W. DIMERIZÁVEL, COMANDADA POR SENSOR DE LUMINOSIDADE. REF.: MINOTAURO ME ITAIM</t>
  </si>
  <si>
    <t>FORNECIMENTO E INSTALAÇÃO DE LUMINÁRIA DE SOBREPOR QUADRADA. CORPO EM CHAPA DE AÇO TRATADA COM ACABAMENTO EM PINTURA ELETROSTÁTICA NA COR BRANCA. DIFUSOR EM ACRÍLICO TRANSLÚCIDO. LED 49W. REF.: MINOTAURO MS ITAIM</t>
  </si>
  <si>
    <t>FORNECIMENTO E INSTALAÇÃO DE LUMINÁRIA DE EMBUTIR CIRCULAR. CORPO EM CHAPA DE AÇO TRATADA COM ACABAMENTO EM PINTURA ELETROSTÁTICA NA COR BRANCA. DIFUSOR EM ACRÍLICO TRANSLÚCIDO. LED 15W. REF.: SKY PE ITAIM</t>
  </si>
  <si>
    <t>FORNECIMENTO E INSTALAÇÃO DE LUMINÁRIA TIPO ARANDELA PARA LUMINÁRIA FLUORESCENTE 16W, COM VIDRO TRANSLÚCIDO E PROTETOR. REF.: TATU ITAIM</t>
  </si>
  <si>
    <t>FORNECIMENTO E INSTALAÇÃO DE LUMINÁRIA PÚBLICA LED 50W. INSTALADA E POSTE</t>
  </si>
  <si>
    <t>FORNECIMENTO E INSTALAÇÃO DE LUMINÁRIA PÚBLICA LED 100W</t>
  </si>
  <si>
    <t>FORNECIMENTO E INSTALAÇÃO DE SENSOR DE LUMINOSIDADE PARA COMANDO DE LUMINÁRIA DIMERISÁVEL</t>
  </si>
  <si>
    <t>FORNECIMENTO E INSTALAÇÃO DE SENSOR DE PRESENÇA PARA COMANDO DE ILUMINAÇÃO</t>
  </si>
  <si>
    <t>COTOVELO INTERNO PARA CANALETA 120x20MM</t>
  </si>
  <si>
    <t xml:space="preserve">CANALETA DLP 120X20MM COM DIVISÓRIA PARA ELÉTRICA E DADOS COM TAMPA REMOVÍVEL DE ENCAIXE. </t>
  </si>
  <si>
    <t>COTOVELO EXTERNO PARA CANALETA 120x20MM</t>
  </si>
  <si>
    <t>FORNECIMENTO E INSTALAÇÃO DE T ELETROCALHA 200x100mm</t>
  </si>
  <si>
    <t>FORNECIMENTO E INSTALAÇÃO DE X ELETROCALHA 200x100mm</t>
  </si>
  <si>
    <t>FORNECIMENTO E INSTALAÇÃO DE CURVA 90 ELETROCALHA 200x100mm</t>
  </si>
  <si>
    <t>FORNECIMENTO E INSTALAÇÃO DE JUNÇÃO L PARA PERFILADO 38MM</t>
  </si>
  <si>
    <t>FORNECIMENTO E INSTALAÇÃO DE JUNÇÃO T PARA PERFILADO 38MM</t>
  </si>
  <si>
    <t>FORNECIMENTO E INSTALAÇÃO DE JUNÇÃO X PARA PERFILADO 38MM</t>
  </si>
  <si>
    <t>CZ3090</t>
  </si>
  <si>
    <t>RECEITA SETE LAGOAS EXECUTIVO</t>
  </si>
  <si>
    <t>CZ3096</t>
  </si>
  <si>
    <t>CZ3102</t>
  </si>
  <si>
    <t>CZ3105</t>
  </si>
  <si>
    <t>CZ3108</t>
  </si>
  <si>
    <t>CZ3114</t>
  </si>
  <si>
    <t>CZ3120</t>
  </si>
  <si>
    <t>CZ3126</t>
  </si>
  <si>
    <t>CZ3132</t>
  </si>
  <si>
    <t>CZ3138</t>
  </si>
  <si>
    <t>CZ3144</t>
  </si>
  <si>
    <t>CZ3150</t>
  </si>
  <si>
    <t>CZ3156</t>
  </si>
  <si>
    <t>CZ3162</t>
  </si>
  <si>
    <t>CZ3168</t>
  </si>
  <si>
    <t>CZ3174</t>
  </si>
  <si>
    <t>CZ3180</t>
  </si>
  <si>
    <t>CZ3186</t>
  </si>
  <si>
    <t>CZ3192</t>
  </si>
  <si>
    <t>CZ3198</t>
  </si>
  <si>
    <t>CZ3204</t>
  </si>
  <si>
    <t>CZ3210</t>
  </si>
  <si>
    <t>CZ3216</t>
  </si>
  <si>
    <t>CZ3222</t>
  </si>
  <si>
    <t>CZ3228</t>
  </si>
  <si>
    <t>CZ3234</t>
  </si>
  <si>
    <t>CZ3240</t>
  </si>
  <si>
    <t>CZ3246</t>
  </si>
  <si>
    <t>CZ3252</t>
  </si>
  <si>
    <t>CZ3258</t>
  </si>
  <si>
    <t>CZ3264</t>
  </si>
  <si>
    <t>CZ3267</t>
  </si>
  <si>
    <t>CZ3270</t>
  </si>
  <si>
    <t>CZ3273</t>
  </si>
  <si>
    <t>CZ3276</t>
  </si>
  <si>
    <t>CZ3279</t>
  </si>
  <si>
    <t>CZ3282</t>
  </si>
  <si>
    <t>CZ3285</t>
  </si>
  <si>
    <t>CZ3288</t>
  </si>
  <si>
    <t>CZ3291</t>
  </si>
  <si>
    <t>CZ3294</t>
  </si>
  <si>
    <t>CZ3297</t>
  </si>
  <si>
    <t>CZ3300</t>
  </si>
  <si>
    <t>CZ3303</t>
  </si>
  <si>
    <t>CZ3306</t>
  </si>
  <si>
    <t>CZ3309</t>
  </si>
  <si>
    <t>CZ3312</t>
  </si>
  <si>
    <t>CZ3315</t>
  </si>
  <si>
    <t>CZ3318</t>
  </si>
  <si>
    <t>CZ3321</t>
  </si>
  <si>
    <t>CZ3324</t>
  </si>
  <si>
    <t>CZ3327</t>
  </si>
  <si>
    <t>CZ3330</t>
  </si>
  <si>
    <t>CZ3333</t>
  </si>
  <si>
    <t>CZ3336</t>
  </si>
  <si>
    <t>CZ3339</t>
  </si>
  <si>
    <t>CZ3342</t>
  </si>
  <si>
    <t>CZ3345</t>
  </si>
  <si>
    <t>CZ3348</t>
  </si>
  <si>
    <t>CZ3351</t>
  </si>
  <si>
    <t>CZ3354</t>
  </si>
  <si>
    <t>CZ3357</t>
  </si>
  <si>
    <t>CZ3360</t>
  </si>
  <si>
    <t>CZ3363</t>
  </si>
  <si>
    <t>CZ3366</t>
  </si>
  <si>
    <t>CZ3369</t>
  </si>
  <si>
    <t>CZ3372</t>
  </si>
  <si>
    <t>CZ3375</t>
  </si>
  <si>
    <t>CZ3378</t>
  </si>
  <si>
    <t>CZ3381</t>
  </si>
  <si>
    <t>CZ3384</t>
  </si>
  <si>
    <t>CZ3387</t>
  </si>
  <si>
    <t>CZ3390</t>
  </si>
  <si>
    <t>CZ3393</t>
  </si>
  <si>
    <t>CZ3396</t>
  </si>
  <si>
    <t>CZ3399</t>
  </si>
  <si>
    <t>CZ3402</t>
  </si>
  <si>
    <t>CZ3405</t>
  </si>
  <si>
    <t>CZ3408</t>
  </si>
  <si>
    <t>CZ3411</t>
  </si>
  <si>
    <t>CZ3414</t>
  </si>
  <si>
    <t>CZ3417</t>
  </si>
  <si>
    <t>CZ3420</t>
  </si>
  <si>
    <t>CZ3423</t>
  </si>
  <si>
    <t>CZ3426</t>
  </si>
  <si>
    <t>CZ3429</t>
  </si>
  <si>
    <t>CZ3432</t>
  </si>
  <si>
    <t>CZ3435</t>
  </si>
  <si>
    <t>CZ3438</t>
  </si>
  <si>
    <t>CZ3441</t>
  </si>
  <si>
    <t>CZ3444</t>
  </si>
  <si>
    <t>CZ3447</t>
  </si>
  <si>
    <t>CZ3450</t>
  </si>
  <si>
    <t>CZ3453</t>
  </si>
  <si>
    <t>CZ3456</t>
  </si>
  <si>
    <t>CZ3459</t>
  </si>
  <si>
    <t>CZ3462</t>
  </si>
  <si>
    <t>CZ3465</t>
  </si>
  <si>
    <t>CZ3468</t>
  </si>
  <si>
    <t>CZ3471</t>
  </si>
  <si>
    <t>CZ3474</t>
  </si>
  <si>
    <t>CZ3477</t>
  </si>
  <si>
    <t>CZ3480</t>
  </si>
  <si>
    <t>CZ3483</t>
  </si>
  <si>
    <t>CZ3486</t>
  </si>
  <si>
    <t>CZ3489</t>
  </si>
  <si>
    <t>CZ3492</t>
  </si>
  <si>
    <t>CZ3495</t>
  </si>
  <si>
    <t>CZ3498</t>
  </si>
  <si>
    <t>CZ3501</t>
  </si>
  <si>
    <t>CZ3504</t>
  </si>
  <si>
    <t>CZ3507</t>
  </si>
  <si>
    <t>CZ3510</t>
  </si>
  <si>
    <t>CZ3513</t>
  </si>
  <si>
    <t>CZ3516</t>
  </si>
  <si>
    <t>CZ3519</t>
  </si>
  <si>
    <t>CZ3522</t>
  </si>
  <si>
    <t>CZ3525</t>
  </si>
  <si>
    <t>CZ3528</t>
  </si>
  <si>
    <t>CZ3531</t>
  </si>
  <si>
    <t>CZ3534</t>
  </si>
  <si>
    <t>CZ3537</t>
  </si>
  <si>
    <t>CZ3540</t>
  </si>
  <si>
    <t>CZ3543</t>
  </si>
  <si>
    <t>CZ3546</t>
  </si>
  <si>
    <t>CZ3549</t>
  </si>
  <si>
    <t>CZ3552</t>
  </si>
  <si>
    <t>CZ3555</t>
  </si>
  <si>
    <t>CZ3558</t>
  </si>
  <si>
    <t>CZ3561</t>
  </si>
  <si>
    <t>CZ3564</t>
  </si>
  <si>
    <t>CZ3567</t>
  </si>
  <si>
    <t>CZ3570</t>
  </si>
  <si>
    <t>CZ3573</t>
  </si>
  <si>
    <t>CZ3576</t>
  </si>
  <si>
    <t>CZ3579</t>
  </si>
  <si>
    <t>CZ3582</t>
  </si>
  <si>
    <t>CZ3585</t>
  </si>
  <si>
    <t>CZ3588</t>
  </si>
  <si>
    <t>CZ3591</t>
  </si>
  <si>
    <t>CZ3594</t>
  </si>
  <si>
    <t>CZ3597</t>
  </si>
  <si>
    <t>CZ3600</t>
  </si>
  <si>
    <t>CZ3603</t>
  </si>
  <si>
    <t>CZ3606</t>
  </si>
  <si>
    <t>CZ3609</t>
  </si>
  <si>
    <t>CZ3612</t>
  </si>
  <si>
    <t>CZ3615</t>
  </si>
  <si>
    <t>CZ3618</t>
  </si>
  <si>
    <t>CZ3621</t>
  </si>
  <si>
    <t>CZ3624</t>
  </si>
  <si>
    <t>CZ3627</t>
  </si>
  <si>
    <t>CZ3630</t>
  </si>
  <si>
    <t>CZ3633</t>
  </si>
  <si>
    <t>CZ3636</t>
  </si>
  <si>
    <t>CZ3639</t>
  </si>
  <si>
    <t>CZ3642</t>
  </si>
  <si>
    <t>CZ3645</t>
  </si>
  <si>
    <t>CZ3648</t>
  </si>
  <si>
    <t>CZ3651</t>
  </si>
  <si>
    <t>CZ3654</t>
  </si>
  <si>
    <t>CZ3657</t>
  </si>
  <si>
    <t>CZ3660</t>
  </si>
  <si>
    <t>CZ3663</t>
  </si>
  <si>
    <t>CZ3666</t>
  </si>
  <si>
    <t>CZ3669</t>
  </si>
  <si>
    <t>CZ3672</t>
  </si>
  <si>
    <t>CZ3675</t>
  </si>
  <si>
    <t>CZ3678</t>
  </si>
  <si>
    <t>CZ3681</t>
  </si>
  <si>
    <t>CZ3684</t>
  </si>
  <si>
    <t>CZ3687</t>
  </si>
  <si>
    <t>CZ3690</t>
  </si>
  <si>
    <t>CZ3693</t>
  </si>
  <si>
    <t>CZ3696</t>
  </si>
  <si>
    <t>CZ3699</t>
  </si>
  <si>
    <t>CZ3702</t>
  </si>
  <si>
    <t>CZ3705</t>
  </si>
  <si>
    <t>CZ3708</t>
  </si>
  <si>
    <t>CZ3711</t>
  </si>
  <si>
    <t>CZ3714</t>
  </si>
  <si>
    <t>CZ3717</t>
  </si>
  <si>
    <t>CZ3720</t>
  </si>
  <si>
    <t>CZ3723</t>
  </si>
  <si>
    <t>CZ3726</t>
  </si>
  <si>
    <t>CZ3729</t>
  </si>
  <si>
    <t>CZ3732</t>
  </si>
  <si>
    <t>CZ3735</t>
  </si>
  <si>
    <t>CZ3738</t>
  </si>
  <si>
    <t>CZ3741</t>
  </si>
  <si>
    <t>CZ3744</t>
  </si>
  <si>
    <t>CZ3747</t>
  </si>
  <si>
    <t>CZ3750</t>
  </si>
  <si>
    <t>CZ3753</t>
  </si>
  <si>
    <t>CZ3756</t>
  </si>
  <si>
    <t>CZ3759</t>
  </si>
  <si>
    <t>CZ3762</t>
  </si>
  <si>
    <t>CZ3765</t>
  </si>
  <si>
    <t>CZ3768</t>
  </si>
  <si>
    <t>CZ3771</t>
  </si>
  <si>
    <t>CZ3774</t>
  </si>
  <si>
    <t>CZ3777</t>
  </si>
  <si>
    <t>CZ3780</t>
  </si>
  <si>
    <t>CZ3783</t>
  </si>
  <si>
    <t>CZ3786</t>
  </si>
  <si>
    <t>CZ3789</t>
  </si>
  <si>
    <t>CZ3792</t>
  </si>
  <si>
    <t>CZ3795</t>
  </si>
  <si>
    <t>CZ3798</t>
  </si>
  <si>
    <t>CZ3801</t>
  </si>
  <si>
    <t>CZ3804</t>
  </si>
  <si>
    <t>CZ3807</t>
  </si>
  <si>
    <t>CZ3810</t>
  </si>
  <si>
    <t>CZ3813</t>
  </si>
  <si>
    <t>CZ3816</t>
  </si>
  <si>
    <t>CZ3819</t>
  </si>
  <si>
    <t>CZ3822</t>
  </si>
  <si>
    <t>CZ3825</t>
  </si>
  <si>
    <t>CZ3828</t>
  </si>
  <si>
    <t>CZ3831</t>
  </si>
  <si>
    <t>CZ3834</t>
  </si>
  <si>
    <t>CZ3837</t>
  </si>
  <si>
    <t>CZ3840</t>
  </si>
  <si>
    <t>CZ3843</t>
  </si>
  <si>
    <t>CZ3846</t>
  </si>
  <si>
    <t>CZ3849</t>
  </si>
  <si>
    <t>CZ3852</t>
  </si>
  <si>
    <t>CZ3855</t>
  </si>
  <si>
    <t>CZ3858</t>
  </si>
  <si>
    <t>CZ3861</t>
  </si>
  <si>
    <t>CZ3864</t>
  </si>
  <si>
    <t>CZ3867</t>
  </si>
  <si>
    <t>CZ3870</t>
  </si>
  <si>
    <t>CZ3873</t>
  </si>
  <si>
    <t>CZ3876</t>
  </si>
  <si>
    <t>CZ3879</t>
  </si>
  <si>
    <t>CZ3882</t>
  </si>
  <si>
    <t>CZ3885</t>
  </si>
  <si>
    <t>CZ3888</t>
  </si>
  <si>
    <t>CZ3891</t>
  </si>
  <si>
    <t>CZ3894</t>
  </si>
  <si>
    <t>CZ3897</t>
  </si>
  <si>
    <t>CZ3900</t>
  </si>
  <si>
    <t>CZ3903</t>
  </si>
  <si>
    <t>CZ3906</t>
  </si>
  <si>
    <t>CZ3909</t>
  </si>
  <si>
    <t>CZ3912</t>
  </si>
  <si>
    <t>CZ3915</t>
  </si>
  <si>
    <t>CZ3918</t>
  </si>
  <si>
    <t>CZ3921</t>
  </si>
  <si>
    <t>CZ3924</t>
  </si>
  <si>
    <t>CZ3927</t>
  </si>
  <si>
    <t>CZ3930</t>
  </si>
  <si>
    <t>CZ3933</t>
  </si>
  <si>
    <t>CZ3936</t>
  </si>
  <si>
    <t>CZ3939</t>
  </si>
  <si>
    <t>CZ3942</t>
  </si>
  <si>
    <t>CZ3945</t>
  </si>
  <si>
    <t>CZ3948</t>
  </si>
  <si>
    <t>CZ3951</t>
  </si>
  <si>
    <t>CZ3954</t>
  </si>
  <si>
    <t>CZ3957</t>
  </si>
  <si>
    <t>CZ3960</t>
  </si>
  <si>
    <t>CZ3963</t>
  </si>
  <si>
    <t>CZ3966</t>
  </si>
  <si>
    <t>CZ3969</t>
  </si>
  <si>
    <t>CZ3972</t>
  </si>
  <si>
    <t>CZ3975</t>
  </si>
  <si>
    <t>CZ3978</t>
  </si>
  <si>
    <t>CZ3981</t>
  </si>
  <si>
    <t>CZ3984</t>
  </si>
  <si>
    <t>CZ3987</t>
  </si>
  <si>
    <t>CZ3990</t>
  </si>
  <si>
    <t>CZ3993</t>
  </si>
  <si>
    <t>CZ3996</t>
  </si>
  <si>
    <t>CZ3999</t>
  </si>
  <si>
    <t>CZ4002</t>
  </si>
  <si>
    <t>CZ4005</t>
  </si>
  <si>
    <t>CZ4008</t>
  </si>
  <si>
    <t>CZ4011</t>
  </si>
  <si>
    <t>CZ4014</t>
  </si>
  <si>
    <t>CZ4017</t>
  </si>
  <si>
    <t>CZ4020</t>
  </si>
  <si>
    <t>CZ4023</t>
  </si>
  <si>
    <t>CZ4026</t>
  </si>
  <si>
    <t>CZ4029</t>
  </si>
  <si>
    <t>CZ4032</t>
  </si>
  <si>
    <t>CZ4035</t>
  </si>
  <si>
    <t>CZ4038</t>
  </si>
  <si>
    <t>CZ4041</t>
  </si>
  <si>
    <t>CZ4044</t>
  </si>
  <si>
    <t>CZ4047</t>
  </si>
  <si>
    <t>CZ4050</t>
  </si>
  <si>
    <t>CZ4053</t>
  </si>
  <si>
    <t>CZ4056</t>
  </si>
  <si>
    <t>CZ4059</t>
  </si>
  <si>
    <t>CZ4062</t>
  </si>
  <si>
    <t>CZ4065</t>
  </si>
  <si>
    <t>CZ4068</t>
  </si>
  <si>
    <t>CZ4071</t>
  </si>
  <si>
    <t>CZ4074</t>
  </si>
  <si>
    <t>CZ4077</t>
  </si>
  <si>
    <t>CZ4080</t>
  </si>
  <si>
    <t>CZ4083</t>
  </si>
  <si>
    <t>CZ4086</t>
  </si>
  <si>
    <t>CZ4089</t>
  </si>
  <si>
    <t>CZ4092</t>
  </si>
  <si>
    <t>CZ4095</t>
  </si>
  <si>
    <t>CZ4098</t>
  </si>
  <si>
    <t>CZ4101</t>
  </si>
  <si>
    <t>CZ4104</t>
  </si>
  <si>
    <t>CZ4107</t>
  </si>
  <si>
    <t>CZ4110</t>
  </si>
  <si>
    <t>CZ4113</t>
  </si>
  <si>
    <t>CZ4116</t>
  </si>
  <si>
    <t>CZ4119</t>
  </si>
  <si>
    <t>CZ4122</t>
  </si>
  <si>
    <t>CZ4125</t>
  </si>
  <si>
    <t>CZ4128</t>
  </si>
  <si>
    <t>CZ4131</t>
  </si>
  <si>
    <t>CZ4134</t>
  </si>
  <si>
    <t>CZ4137</t>
  </si>
  <si>
    <t>CZ4140</t>
  </si>
  <si>
    <t>CZ4143</t>
  </si>
  <si>
    <t>CZ4146</t>
  </si>
  <si>
    <t>CZ4149</t>
  </si>
  <si>
    <t>CZ4152</t>
  </si>
  <si>
    <t>CZ4155</t>
  </si>
  <si>
    <t>CZ4158</t>
  </si>
  <si>
    <t>CZ4161</t>
  </si>
  <si>
    <t>CZ4164</t>
  </si>
  <si>
    <t>CZ4167</t>
  </si>
  <si>
    <t>CZ4170</t>
  </si>
  <si>
    <t>CZ4173</t>
  </si>
  <si>
    <t>CZ4176</t>
  </si>
  <si>
    <t>CZ4179</t>
  </si>
  <si>
    <t>CZ4182</t>
  </si>
  <si>
    <t>CZ4185</t>
  </si>
  <si>
    <t>CZ4188</t>
  </si>
  <si>
    <t>CZ4191</t>
  </si>
  <si>
    <t>CZ4194</t>
  </si>
  <si>
    <t>CZ4197</t>
  </si>
  <si>
    <t>CZ4200</t>
  </si>
  <si>
    <t>CZ4203</t>
  </si>
  <si>
    <t>CZ4206</t>
  </si>
  <si>
    <t>CZ4209</t>
  </si>
  <si>
    <t>CZ4212</t>
  </si>
  <si>
    <t>CZ4215</t>
  </si>
  <si>
    <t>CZ4218</t>
  </si>
  <si>
    <t>CZ4221</t>
  </si>
  <si>
    <t>CZ4224</t>
  </si>
  <si>
    <t>CZ4227</t>
  </si>
  <si>
    <t>CZ4230</t>
  </si>
  <si>
    <t>CZ4233</t>
  </si>
  <si>
    <t>CZ4236</t>
  </si>
  <si>
    <t>CZ4239</t>
  </si>
  <si>
    <t>CZ4242</t>
  </si>
  <si>
    <t>CZ4245</t>
  </si>
  <si>
    <t>CZ4248</t>
  </si>
  <si>
    <t>CZ4251</t>
  </si>
  <si>
    <t>CZ4254</t>
  </si>
  <si>
    <t>CZ4257</t>
  </si>
  <si>
    <t>CZ4260</t>
  </si>
  <si>
    <t>CZ4263</t>
  </si>
  <si>
    <t>CZ4266</t>
  </si>
  <si>
    <t>CZ4269</t>
  </si>
  <si>
    <t>CZ4272</t>
  </si>
  <si>
    <t>CZ4275</t>
  </si>
  <si>
    <t>CZ4278</t>
  </si>
  <si>
    <t>CZ4281</t>
  </si>
  <si>
    <t>CZ4284</t>
  </si>
  <si>
    <t>CZ4287</t>
  </si>
  <si>
    <t>CZ4290</t>
  </si>
  <si>
    <t>CZ4293</t>
  </si>
  <si>
    <t>CZ4296</t>
  </si>
  <si>
    <t>CZ4299</t>
  </si>
  <si>
    <t>CZ4302</t>
  </si>
  <si>
    <t>CZ4305</t>
  </si>
  <si>
    <t>CZ4308</t>
  </si>
  <si>
    <t>NÃO EXISTE</t>
  </si>
  <si>
    <t>ELETROCALHA METÁLICA LISA, FECHADA COM TAMPA COM APOIOS A CADA 1,5 METROS, INSTALADA APARENTE NO TETO 200x100mm, INCLUSIVE CONEXÕES</t>
  </si>
  <si>
    <t>FORNECIMENTO E INSTALAÇÃO DE LUMINÁRIA AUTÔNOMA DE EMERGÊNCIA, 9W, LED, NÍVEL MÍNIMO DE ILUMINAMENTO = 5 LUX</t>
  </si>
  <si>
    <t>QUADRO ELÉTRICO - QGBT</t>
  </si>
  <si>
    <t>QUADRO ELÉTRICO - QTA</t>
  </si>
  <si>
    <t>QUADRO ELÉTRICO - QDFAC</t>
  </si>
  <si>
    <t>QUADRO ELÉTRICO - QDEE</t>
  </si>
  <si>
    <t>QUADRO ELÉTRICO - NO-BREAK</t>
  </si>
  <si>
    <t>QUADRO ELÉTRICO - QDES-01</t>
  </si>
  <si>
    <t>QUADRO ELÉTRICO - QDES-02</t>
  </si>
  <si>
    <t>QUADRO ELÉTRICO - QDES-03</t>
  </si>
  <si>
    <t>QUADRO ELÉTRICO - QDFL-01</t>
  </si>
  <si>
    <t>QUADRO ELÉTRICO - QDFL-02</t>
  </si>
  <si>
    <t>QUADRO ELÉTRICO - QDFL-03</t>
  </si>
  <si>
    <t>CZ4027</t>
  </si>
  <si>
    <t>QUADRO ELÉTRICO - QI-01</t>
  </si>
  <si>
    <t>CZ4030</t>
  </si>
  <si>
    <t>START-UP DOS EQUIPAMENTOS - (PARTIDA DOS EQUIPAMENTOS), INCLUSO: BALANCEAMENTO TERMODINÂMICO, COMPLEMENTAÇÃO DE CARGA DE REFRIGERANTE E ÓLEO, VERIFICAÇÕES GERAIS E TRÊS VISITAS TÉCNICAS PARA SUPERVISÃO / ACOMPANHAMENTO</t>
  </si>
  <si>
    <t>MANUAL TÉCNICO DE OPERAÇÃO E MANUTENÇÃO</t>
  </si>
  <si>
    <t>OPERAÇÃO ASSISTIDA - POR UM PERÍODO DE 90 DIAS APÓS O RECEBIMENTO PROVISÓRIO DA INSTALAÇÃO</t>
  </si>
  <si>
    <t>11.04.06.01</t>
  </si>
  <si>
    <t>11.04.06.02</t>
  </si>
  <si>
    <t>11.04.06.03</t>
  </si>
  <si>
    <t>CZ4311</t>
  </si>
  <si>
    <t>CZ4314</t>
  </si>
  <si>
    <t>CZ4317</t>
  </si>
  <si>
    <t>ENGENHEIRO ELETRICISTA</t>
  </si>
  <si>
    <t>ENGENHEIRO MECÂNICO</t>
  </si>
  <si>
    <t>01.01.05</t>
  </si>
  <si>
    <t>01.01.02</t>
  </si>
  <si>
    <t>CZ2201</t>
  </si>
  <si>
    <t>CZ2203</t>
  </si>
  <si>
    <t>GRUPO DIESEL GERADOR NA POTÊNCIA DE 260KVA, 220/127V TRIFÁSICO, 60 HZ, COM QUADRO DE COMANDO AUTOMÁTICO - CONFORME DETALHAMENTO EM PROJETO E ESPECIFICAÇÕES - FORNECIMENTO, INSTALAÇÃO E START-UP</t>
  </si>
  <si>
    <t>NO-BREAK TRIFÁSICO COM POTÊNCIA DE 100KVA COM AUTONOMIA DE 15 MINUTOS A PLENA CARGA - CONFORME DETALHAMENTO EM PROJETO E ESPECIFICAÇÕES - FORNECIMENTO E INSTALAÇÃO</t>
  </si>
  <si>
    <t>CZ4320</t>
  </si>
  <si>
    <t>CZ4323</t>
  </si>
  <si>
    <t>CZ3118</t>
  </si>
  <si>
    <t>CZ3124</t>
  </si>
  <si>
    <t>TORNEIRA DE MESA PARA LAVATÓRIO, COM ACIONAMENTO HIDROMECÂNICO, ACABAMENTO CROMADO,  ½”; REFERÊNCIA CÓDIGO 00490706 DOCOL PRESSMATIC BENEFIT OU EQUIVALENTE</t>
  </si>
  <si>
    <t>: CORPO DE BOMBEIROS MILITAR DO DISTRITO FEDERAL</t>
  </si>
  <si>
    <t>: BRASÍLIA / DF</t>
  </si>
  <si>
    <t>CORPO DE BOMBEIROS MILITAR DO DISTRITO FEDERAL</t>
  </si>
  <si>
    <t>CONSTRUÇÃO DO ANEXO II DO QUARTEL DO COMANDO GERAL DO CBMDF</t>
  </si>
  <si>
    <t>PORTA PARA BOX SANITÁRIO TIPO PRANCHETA EM MADEIRA COM REVESTIMENTO MELAMÍNICO - 80X160CM - FORMICA OU EQUIVALENTE TÉCNICO (P10)</t>
  </si>
  <si>
    <t>P01 - PORTA TIPO CORRER EM ALUMÍNIO COM PINTURA ELETROSTÁTICA BRANCA - 705X175CMVIDRO LAMINADO E= 6MM, INCOLOR</t>
  </si>
  <si>
    <t>P12 - PORTA TIPO VENEZIANA EM ALUMÍNIO COM PINTURA ELETROSTÁTICA BRANCA - 80X150CM</t>
  </si>
  <si>
    <t>P13 - PORTA TIPO ABRIR EM ALUMÍNIO COM PINTURA ELETROSTÁTICA BRANCA - 105X250CM</t>
  </si>
  <si>
    <t>P14 - PORTA TIPO ABRIR EM ALUMÍNIO COM PINTURA ELETROSTÁTICA BRANCA - 80X277,5CM</t>
  </si>
  <si>
    <t>P15 - PORTA TIPO ABRIR EM ALUMÍNIO COM PINTURA ELETROSTÁTICA BRANCA - 70X277,5CM</t>
  </si>
  <si>
    <t>P16 - PORTA TIPO ABRIR EM ALUMÍNIO COM PINTURA ELETROSTÁTICA BRANCA - 70X260CM</t>
  </si>
  <si>
    <t>P17 - PORTA TIPO ABRIR EM ALUMÍNIO COM PINTURA ELETROSTÁTICA BRANCA - 85X260CM</t>
  </si>
  <si>
    <t>P18 - PORTA TIPO ABRIR EM ALUMÍNIO COM PINTURA ELETROSTÁTICA BRANCA - 100X260CM</t>
  </si>
  <si>
    <t>P19 - PORTA TIPO ABRIR EM ALUMÍNIO COM PINTURA ELETROSTÁTICA BRANCA - 22,5X260CM</t>
  </si>
  <si>
    <t>J02 - JANELA TIPO CORRER/FIXO EM ALUMÍNIO COM PINTURA ELETROSTÁTICA BRANCA - 879X127,5CMVIDRO COMUM LISO E= 6MM, INCOLOR</t>
  </si>
  <si>
    <t>J03 - JANELA TIPO CORRER/FIXO EM ALUMÍNIO COM PINTURA ELETROSTÁTICA BRANCA - 504X127,5CMVIDRO COMUM LISO E= 6MM, INCOLOR</t>
  </si>
  <si>
    <t>J04 - JANELA TIPO CORRER/FIXO EM ALUMÍNIO COM PINTURA ELETROSTÁTICA BRANCA - 379X127,5CMVIDRO COMUM LISO E= 6MM, INCOLOR</t>
  </si>
  <si>
    <t>J05 - JANELA TIPO MAXIMO-AR EM ALUMÍNIO COM PINTURA ELETROSTÁTICA BRANCA - 260X57,5CMVIDRO COMUM LISO E= 6MM, INCOLOR</t>
  </si>
  <si>
    <t>J06 - JANELA TIPO MAXIMO-AR EM ALUMÍNIO COM PINTURA ELETROSTÁTICA BRANCA - 140X57,5CMVIDRO COMUM LISO E= 6MM, INCOLOR</t>
  </si>
  <si>
    <t>J07 - JANELA TIPO MAXIMO-AR EM ALUMÍNIO COM PINTURA ELETROSTÁTICA BRANCA - 195X57,5CMVIDRO COMUM LISO E= 6MM, INCOLOR</t>
  </si>
  <si>
    <t>J08 - JANELA TIPO MAXIMO-AR EM ALUMÍNIO COM PINTURA ELETROSTÁTICA BRANCA - 205X57,5CMVIDRO COMUM LISO E= 6MM, INCOLOR</t>
  </si>
  <si>
    <t>J09 - JANELA TIPO MAXIMO-AR EM ALUMÍNIO COM PINTURA ELETROSTÁTICA BRANCA - 80X57,5CMVIDRO COMUM LISO E= 6MM, INCOLOR</t>
  </si>
  <si>
    <t>J10 - JANELA TIPO CORRER/FIXO EM ALUMÍNIO COM PINTURA ELETROSTÁTICA BRANCA - 680X127,5CMVIDRO COMUM LISO E= 6MM, INCOLOR</t>
  </si>
  <si>
    <t>J11 - JANELA TIPO MAXIMO-AR EM ALUMÍNIO COM PINTURA ELETROSTÁTICA BRANCA - 350X57,5CMVIDRO COMUM LISO E= 6MM, INCOLOR</t>
  </si>
  <si>
    <t>J13 - JANELA TIPO CORRER/FIXO EM ALUMÍNIO COM PINTURA ELETROSTÁTICA BRANCA - 689X140CMVIDRO COMUM LISO E= 6MM, INCOLOR</t>
  </si>
  <si>
    <t>J14 - JANELA TIPO CORTINA/PELE VIDRO  EM ALUMÍNIO ANODIZADO NATURAL - 166,5X1165CMVIDRO LAMINADO E= 8MM, REFLETIVO, COR PRATA (SILVER NEUTRAL)</t>
  </si>
  <si>
    <t>J15 - JANELA TIPO MAXIMO-AR EM ALUMÍNIO COM PINTURA ELETROSTÁTICA BRANCA - 253X70CMVIDRO COMUM LISO E= 6MM, INCOLOR</t>
  </si>
  <si>
    <t>J16 - JANELA TIPO CORRER/FIXO EM ALUMÍNIO COM PINTURA ELETROSTÁTICA BRANCA - 442X140CMVIDRO COMUM LISO E= 6MM, INCOLOR</t>
  </si>
  <si>
    <t>J17 - JANELA TIPO CORRER/FIXO EM ALUMÍNIO COM PINTURA ELETROSTÁTICA BRANCA - 629X140CMVIDRO COMUM LISO E= 6MM, INCOLOR</t>
  </si>
  <si>
    <t>J18 - JANELA TIPO CORRER/FIXO EM ALUMÍNIO COM PINTURA ELETROSTÁTICA BRANCA - 504X140CMVIDRO COMUM LISO E= 6MM, INCOLOR</t>
  </si>
  <si>
    <t>J19 - JANELA TIPO CORRER/FIXO EM ALUMÍNIO COM PINTURA ELETROSTÁTICA BRANCA - 317X140CMVIDRO COMUM LISO E= 6MM, INCOLOR</t>
  </si>
  <si>
    <t>J20 - JANELA TIPO CORRER/FIXO EM ALUMÍNIO COM PINTURA ELETROSTÁTICA BRANCA - 567X140CMVIDRO COMUM LISO E= 6MM, INCOLOR</t>
  </si>
  <si>
    <t>J21 - JANELA TIPO CORRER/FIXO EM ALUMÍNIO COM PINTURA ELETROSTÁTICA BRANCA - 120X70CMVIDRO COMUM LISO E= 6MM, INCOLOR</t>
  </si>
  <si>
    <t>J22 - JANELA TIPO CORTINA/PELE VIDRO  EM ALUMÍNIO ANODIZADO NATURAL - 162X1250CMVIDRO LAMINADO E= 8MM, REFLETIVO, COR PRATA (SILVER NEUTRAL)</t>
  </si>
  <si>
    <t>J23 - JANELA TIPO CORRER/FIXO EM ALUMÍNIO COM PINTURA ELETROSTÁTICA BRANCA - 192X140CMVIDRO COMUM LISO E= 6MM, INCOLOR</t>
  </si>
  <si>
    <t>J24 - JANELA TIPO CORTINA/PELE VIDRO  EM ALUMÍNIO ANODIZADO NATURAL - 687X307,5CMVIDRO LAMINADO E= 8MM, REFLETIVO, COR PRATA (SILVER NEUTRAL)</t>
  </si>
  <si>
    <t>J25 - JANELA TIPO CORTINA/PELE VIDRO  EM ALUMÍNIO ANODIZADO NATURAL - 705X307,5CMVIDRO LAMINADO E= 8MM, REFLETIVO, COR PRATA (SILVER NEUTRAL)</t>
  </si>
  <si>
    <t>J25A - JANELA TIPO CORTINA/PELE VIDRO  EM ALUMÍNIO ANODIZADO NATURAL - 705X257,5CMVIDRO LAMINADO E= 8MM, REFLETIVO, COR PRATA (SILVER NEUTRAL)</t>
  </si>
  <si>
    <t>J26 - JANELA TIPO CORTINA/PELE VIDRO  EM ALUMÍNIO ANODIZADO NATURAL - 455X282,5CMVIDRO LAMINADO E= 8MM, REFLETIVO, COR PRATA (SILVER NEUTRAL)</t>
  </si>
  <si>
    <t>J26A - JANELA TIPO CORTINA/PELE VIDRO  EM ALUMÍNIO ANODIZADO NATURAL - 455X257,5CMVIDRO LAMINADO E= 8MM, REFLETIVO, COR PRATA (SILVER NEUTRAL)</t>
  </si>
  <si>
    <t>J27 - JANELA TIPO CORTINA/PELE VIDRO  EM ALUMÍNIO ANODIZADO NATURAL - 580X282,5CMVIDRO LAMINADO E= 8MM, REFLETIVO, COR PRATA (SILVER NEUTRAL)</t>
  </si>
  <si>
    <t>J27A - JANELA TIPO CORTINA/PELE VIDRO  EM ALUMÍNIO ANODIZADO NATURAL - 580X257,5CMVIDRO LAMINADO E= 8MM, REFLETIVO, COR PRATA (SILVER NEUTRAL)</t>
  </si>
  <si>
    <t>J28 - JANELA TIPO CORTINA/PELE VIDRO  EM ALUMÍNIO ANODIZADO NATURAL - 465X307,5CMVIDRO LAMINADO E= 8MM, REFLETIVO, COR PRATA (SILVER NEUTRAL)</t>
  </si>
  <si>
    <t>J28A - JANELA TIPO CORTINA/PELE VIDRO  EM ALUMÍNIO ANODIZADO NATURAL - 465X257,5CMVIDRO LAMINADO E= 8MM, REFLETIVO, COR PRATA (SILVER NEUTRAL)</t>
  </si>
  <si>
    <t>J29 - JANELA TIPO CORRER/FIXO EM ALUMÍNIO COM PINTURA ELETROSTÁTICA BRANCA - 379X140CMVIDRO COMUM LISO E= 6MM, INCOLOR</t>
  </si>
  <si>
    <t>J30 - JANELA TIPO CORRER/FIXO EM ALUMÍNIO COM PINTURA ELETROSTÁTICA BRANCA - 129X140CMVIDRO COMUM LISO E= 6MM, INCOLOR</t>
  </si>
  <si>
    <t>J31 - JANELA TIPO CORRER/FIXO EM ALUMÍNIO COM PINTURA ELETROSTÁTICA BRANCA - 254X140CMVIDRO COMUM LISO E= 6MM, INCOLOR</t>
  </si>
  <si>
    <t>J32 - JANELA TIPO MAXIMO-AR EM ALUMÍNIO COM PINTURA ELETROSTÁTICA BRANCA - 90X70CMVIDRO COMUM LISO E= 6MM, INCOLOR</t>
  </si>
  <si>
    <t>J33 - JANELA TIPO CORRER/FIXO EM ALUMÍNIO COM PINTURA ELETROSTÁTICA BRANCA - 692X140CMVIDRO COMUM LISO E= 6MM, INCOLOR</t>
  </si>
  <si>
    <t>J36 - JANELA TIPO CORTINA/PELE VIDRO  EM ALUMÍNIO ANODIZADO NATURAL - 264X1070CMVIDRO LAMINADO E= 8MM, REFLETIVO, COR PRATA (SILVER NEUTRAL)</t>
  </si>
  <si>
    <t>J37 - JANELA TIPO FIXA  EM ALUMÍNIO COM PINTURA ELETROSTÁTICA BRANCA - 200X40CM</t>
  </si>
  <si>
    <t>J39 - JANELA TIPO CORTINA/PELE VIDRO  EM ALUMÍNIO ANODIZADO NATURAL - 687X297,5CMVIDRO LAMINADO E= 8MM, REFLETIVO, COR PRATA (SILVER NEUTRAL)</t>
  </si>
  <si>
    <t>J40 - JANELA TIPO CORTINA/PELE VIDRO  EM ALUMÍNIO ANODIZADO NATURAL - 705X297,5CMVIDRO LAMINADO E= 8MM, REFLETIVO, COR PRATA (SILVER NEUTRAL)</t>
  </si>
  <si>
    <t>J41 - JANELA TIPO CORTINA/PELE VIDRO  EM ALUMÍNIO ANODIZADO NATURAL - 455X297,5CMVIDRO LAMINADO E= 8MM, REFLETIVO, COR PRATA (SILVER NEUTRAL)</t>
  </si>
  <si>
    <t>J42 - JANELA TIPO CORTINA/PELE VIDRO  EM ALUMÍNIO ANODIZADO NATURAL - 580X297,5CMVIDRO LAMINADO E= 8MM, REFLETIVO, COR PRATA (SILVER NEUTRAL)</t>
  </si>
  <si>
    <t>J43 - JANELA TIPO CORTINA/PELE VIDRO  EM ALUMÍNIO ANODIZADO NATURAL - 465X297,5CMVIDRO LAMINADO E= 8MM, REFLETIVO, COR PRATA (SILVER NEUTRAL)</t>
  </si>
  <si>
    <t>P06 - PORTA TIPO ABRIR EM ALUMÍNIO COM PINTURA ELETROSTÁTICA BRANCA - 160X210CM</t>
  </si>
  <si>
    <t>P07 - PORTA TIPO ABRIR EM ALUMÍNIO COM PINTURA ELETROSTÁTICA BRANCA - 22,5X260CM</t>
  </si>
  <si>
    <t>P08 - PORTA TIPO ABRIR EM ALUMÍNIO COM PINTURA ELETROSTÁTICA BRANCA - 50X260CM</t>
  </si>
  <si>
    <t>P09 - PORTA TIPO ABRIR EM ALUMÍNIO COM PINTURA ELETROSTÁTICA BRANCA - 50X287,5CM</t>
  </si>
  <si>
    <t>J03 - JANELA TIPO CORRER/FIXO EM ALUMÍNIO COM PINTURA ELETROSTÁTICA BRANCA - 629X1275CM - VIDRO COMUM LISO E= 6MM, INCOLOR</t>
  </si>
  <si>
    <t>J04 - JANELA TIPO CORRER/FIXO EM ALUMÍNIO COM PINTURA ELETROSTÁTICA BRANCA - 379X140CM - VIDRO COMUM LISO E= 6MM, INCOLOR</t>
  </si>
  <si>
    <t>J07 - JANELA TIPO CORRER/FIXO EM ALUMÍNIO COM PINTURA ELETROSTÁTICA BRANCA - 562,5X140CM - VIDRO COMUM LISO E= 6MM, INCOLOR</t>
  </si>
  <si>
    <t>J08 - JANELA TIPO CORRER/FIXO EM ALUMÍNIO COM PINTURA ELETROSTÁTICA BRANCA - 441,5X140CM - VIDRO COMUM LISO E= 6MM, INCOLOR</t>
  </si>
  <si>
    <t>J09 - JANELA TIPO CORRER/FIXO EM ALUMÍNIO COM PINTURA ELETROSTÁTICA BRANCA - 504X140CM - VIDRO COMUM LISO E= 6MM, INCOLOR</t>
  </si>
  <si>
    <t>J10 - JANELA TIPO CORRER/FIXO EM ALUMÍNIO COM PINTURA ELETROSTÁTICA BRANCA - 120X70CM - VIDRO COMUM LISO E= 6MM, INCOLOR</t>
  </si>
  <si>
    <t>J11 - JANELA TIPO CORTINA/PELE VIDRO  EM ALUMÍNIO ANODIZADO NATURAL - 162X1250CM - VIDRO LAMINADO E= 8MM, REFLETIVO, COR PRATA (SILVER NEUTRAL)</t>
  </si>
  <si>
    <t>J12 - JANELA TIPO CORRER/FIXO EM ALUMÍNIO COM PINTURA ELETROSTÁTICA BRANCA - 254X140CM - VIDRO COMUM LISO E= 6MM, INCOLOR</t>
  </si>
  <si>
    <t>J13 - JANELA TIPO CORRER/FIXO EM ALUMÍNIO COM PINTURA ELETROSTÁTICA BRANCA - 317X140CM - VIDRO COMUM LISO E= 6MM, INCOLOR</t>
  </si>
  <si>
    <t>J14 - JANELA TIPO CORRER/FIXO EM ALUMÍNIO COM PINTURA ELETROSTÁTICA BRANCA - 379X140CM - VIDRO COMUM LISO E= 6MM, INCOLOR</t>
  </si>
  <si>
    <t>J15 - JANELA TIPO CORRER/FIXO EM ALUMÍNIO COM PINTURA ELETROSTÁTICA BRANCA - 192X140CM - VIDRO COMUM LISO E= 6MM, INCOLOR</t>
  </si>
  <si>
    <t>J16 - JANELA TIPO CORRER/FIXO EM ALUMÍNIO COM PINTURA ELETROSTÁTICA BRANCA - 129X140CM - VIDRO COMUM LISO E= 6MM, INCOLOR</t>
  </si>
  <si>
    <t>J17 - JANELA TIPO MAXIMO-AR EM ALUMÍNIO COM PINTURA ELETROSTÁTICA BRANCA - 100X70CM - VIDRO COMUM LISO E= 6MM, INCOLOR</t>
  </si>
  <si>
    <t>J18 - JANELA TIPO CORRER/FIXO EM ALUMÍNIO COM PINTURA ELETROSTÁTICA BRANCA - 692X140CM - VIDRO COMUM LISO E= 6MM, INCOLOR</t>
  </si>
  <si>
    <t>J19 - JANELA TIPO CORRER/FIXO EM ALUMÍNIO COM PINTURA ELETROSTÁTICA BRANCA - 629X140CM - VIDRO COMUM LISO E= 6MM, INCOLOR</t>
  </si>
  <si>
    <t>J20 - JANELA TIPO CORRER/FIXO EM ALUMÍNIO COM PINTURA ELETROSTÁTICA BRANCA - 504X140CM - VIDRO COMUM LISO E= 6MM, INCOLOR</t>
  </si>
  <si>
    <t>J21 - JANELA TIPO CORRER/FIXO EM ALUMÍNIO COM PINTURA ELETROSTÁTICA BRANCA - 504X140CM - VIDRO COMUM LISO E= 6MM, INCOLOR</t>
  </si>
  <si>
    <t>J22 - JANELA TIPO CORRER/FIXO EM ALUMÍNIO COM PINTURA ELETROSTÁTICA BRANCA - 441,5X140CM - VIDRO COMUM LISO E= 6MM, INCOLOR</t>
  </si>
  <si>
    <t>J23 - JANELA TIPO CORRER/FIXO EM ALUMÍNIO COM PINTURA ELETROSTÁTICA BRANCA - 629X140CM - VIDRO COMUM LISO E= 6MM, INCOLOR</t>
  </si>
  <si>
    <t>J24 - JANELA TIPO CORRER/FIXO EM ALUMÍNIO COM PINTURA ELETROSTÁTICA BRANCA - 629X140CM - VIDRO COMUM LISO E= 6MM, INCOLOR</t>
  </si>
  <si>
    <t>05.01.59</t>
  </si>
  <si>
    <t>05.01.60</t>
  </si>
  <si>
    <t>05.01.61</t>
  </si>
  <si>
    <t>05.01.62</t>
  </si>
  <si>
    <t>05.01.63</t>
  </si>
  <si>
    <t>05.01.64</t>
  </si>
  <si>
    <t>05.01.65</t>
  </si>
  <si>
    <t>05.01.66</t>
  </si>
  <si>
    <t>05.01.67</t>
  </si>
  <si>
    <t>05.01.68</t>
  </si>
  <si>
    <t>05.01.69</t>
  </si>
  <si>
    <t>05.01.70</t>
  </si>
  <si>
    <t>05.01.71</t>
  </si>
  <si>
    <t>05.01.72</t>
  </si>
  <si>
    <t>05.01.73</t>
  </si>
  <si>
    <t>05.01.74</t>
  </si>
  <si>
    <t>05.01.75</t>
  </si>
  <si>
    <t>05.01.76</t>
  </si>
  <si>
    <t>05.01.77</t>
  </si>
  <si>
    <t>P02 - PORTA TIPO ABRIR EM MADEIRA PRANCHETA C/ ACAB. EM LAMINADO MELAMÍNICO CINZA TALAR L010, INCL. FERRAGENS - 120X210CM</t>
  </si>
  <si>
    <t>P05 - PORTA TIPO ABRIR EM MADEIRA PRANCHETA C/ ACAB. EM LAMINADO MELAMÍNICO CINZA TALAR L010, INCL. FERRAGENS - 80X210CM</t>
  </si>
  <si>
    <t>P06 - PORTA TIPO ABRIR EM MADEIRA PRANCHETA C/ ACAB. EM LAMINADO MELAMÍNICO CINZA TALAR L010 - PNE - INCL. CHAPA PROTETORA EM AÇO INOX, MOLA AÉREA E FERRAGENS - 90X210CM</t>
  </si>
  <si>
    <t>P08 - PORTA TIPO ABRIR EM MADEIRA PRANCHETA C/ ACAB. EM LAMINADO MELAMÍNICO CINZA TALAR L010, INCL. FERRAGENS - 160X210CM</t>
  </si>
  <si>
    <t>P01 - PORTA TIPO ABRIR EM MADEIRA PRANCHETA C/ ACAB. EM LAMINADO MELAMÍNICO CINZA TALAR L010, INCL. FERRAGENS - 120X210CM</t>
  </si>
  <si>
    <t>P04 - PORTA TIPO ABRIR EM MADEIRA PRANCHETA C/ ACAB. EM LAMINADO MELAMÍNICO CINZA TALAR L010, INCL. FERRAGENS - 80X210CM</t>
  </si>
  <si>
    <t>P05 - PORTA TIPO ABRIR EM MADEIRA PRANCHETA C/ ACAB. EM LAMINADO MELAMÍNICO CINZA TALAR L010, INCL. FERRAGENS - 160X210CM</t>
  </si>
  <si>
    <t>P02 - PORTA TIPO ABRIR EM COMPENSADO REVESTIDO PARA DIVISÓRIAS - 80X210CM</t>
  </si>
  <si>
    <t>P03 - PORTA TIPO ABRIR EM COMPENSADO REVESTIDO PARA DIVISÓRIAS - 80X210CM</t>
  </si>
  <si>
    <t>04.05.04</t>
  </si>
  <si>
    <t>P04 - PORTA TIPO ABRIR CORTA-FOGO EM CHAPA DE AÇO GALVANIZADA - 80X210CM</t>
  </si>
  <si>
    <t>P07 - PORTA TIPO ABRIR CORTA-FOGO EM CHAPA DE AÇO GALVANIZADA - 140X210CM</t>
  </si>
  <si>
    <t>P20 - PORTA TIPO ABRIR CORTA-FOGO EM CHAPA DE AÇO GALVANIZADA - 80X150CM</t>
  </si>
  <si>
    <t>J01 - JANELA TIPO VENEZIANA EM CHAPA DE AÇO GALVANIZADA - 287,5X60CM</t>
  </si>
  <si>
    <t>J12 - JANELA TIPO VENEZIANA EM CHAPA DE AÇO GALVANIZADA - 275X60CM</t>
  </si>
  <si>
    <t>J34 - JANELA TIPO VENEZIANA EM CHAPA DE AÇO GALVANIZADA - 275X50CM</t>
  </si>
  <si>
    <t>J34A - JANELA TIPO VENEZIANA EM CHAPA DE AÇO GALVANIZADA - 275X50CM</t>
  </si>
  <si>
    <t>J34B - JANELA TIPO VENEZIANA EM CHAPA DE AÇO GALVANIZADA - 275X50CM</t>
  </si>
  <si>
    <t>J35 - JANELA TIPO VENEZIANA EM CHAPA DE AÇO GALVANIZADA - 287,5X50CM</t>
  </si>
  <si>
    <t>J35A - JANELA TIPO VENEZIANA EM CHAPA DE AÇO GALVANIZADA - 287,5X50CM</t>
  </si>
  <si>
    <t>J38 - JANELA TIPO VENEZIANA EM CHAPA DE AÇO GALVANIZADA - 287,5X50CM</t>
  </si>
  <si>
    <t>P03 - PORTA TIPO ABRIR CORTA-FOGO EM CHAPA DE AÇO GALVANIZADA - 80X210CM</t>
  </si>
  <si>
    <t>J02 - JANELA TIPO VENEZIANA EM CHAPA DE AÇO GALVANIZADA - 275X60CM</t>
  </si>
  <si>
    <t>J05 - JANELA TIPO VENEZIANA EM CHAPA DE AÇO GALVANIZADA - 287,5X50CM</t>
  </si>
  <si>
    <t>J05A - JANELA TIPO VENEZIANA EM CHAPA DE AÇO GALVANIZADA - 287,5X50CM</t>
  </si>
  <si>
    <t>J05B - JANELA TIPO VENEZIANA EM CHAPA DE AÇO GALVANIZADA - 287,5X50CM</t>
  </si>
  <si>
    <t>J06 - JANELA TIPO VENEZIANA EM CHAPA DE AÇO GALVANIZADA - 275X50CM</t>
  </si>
  <si>
    <t>J06A - JANELA TIPO VENEZIANA EM CHAPA DE AÇO GALVANIZADA - 275X50CM</t>
  </si>
  <si>
    <t>J06B - JANELA TIPO VENEZIANA EM CHAPA DE AÇO GALVANIZADA - 275X50CM</t>
  </si>
  <si>
    <t>05.04.17</t>
  </si>
  <si>
    <t>05.04.18</t>
  </si>
  <si>
    <t>05.04.19</t>
  </si>
  <si>
    <t>05.04.20</t>
  </si>
  <si>
    <t>05.04.21</t>
  </si>
  <si>
    <t>05.04.22</t>
  </si>
  <si>
    <t>05.04.23</t>
  </si>
  <si>
    <t>P11 - PORTA TIPO ABRIR EM MDF ACÚSTICA C/ ACAB. EM LAMINADO MELAMÍNICO CINZA TALAR L010 - 140X210CM</t>
  </si>
  <si>
    <t>P09 - PORTA TIPO ABRIR EM VIDRO TEMPERADO  E=10MM - 140X210CM</t>
  </si>
  <si>
    <t>REVESTIMENTO CERÂMICO 15X15CM, NA COR BRANCO POLAR, PEI 3, COEF. DE ABSORÇÃO DE ÁGUA &gt;4%, COM REJUNTE ANTI-MOFO NA MESMA COR DA CERÂMICA, CONFORME ESPECIFICAÇÃO DO FABRICANTE. FAB. ICISA, OU ELIANE, OU BATISTELLA, OU EQUIVALENTE TÉCNICO</t>
  </si>
  <si>
    <t>PAINÉIS EM ALUMÍNIO COMPOSTO, EM PLACAS DE ESPESSURA 4MM, COR VERMELHA (RED 201). FABRICAÇÃO ALUCOBOND BRASIL, OU BELMETAL, OU ALUCOMAXX, OU EQUIVALENTE TÉCNICO</t>
  </si>
  <si>
    <t>PISO MONOLÍTICO DE ALTA RESISTÊNCIA, COR CINZA CLARO (LIGHT GREY) REF. II/7035, ACABAMENTO POLIDO. FAB. KORODUR, OU DECOFLOOR, OU MADEQUARTZ, OU EQUIVALENTE TÉCNICO</t>
  </si>
  <si>
    <t>FAIXA ANTIDERRAPANTE PARA ESCADAS, FAB. 3M, LINHA SAFETY-WALK, OU SETON, OU CARBORUNDUM, OU EQUIVALENTE</t>
  </si>
  <si>
    <t>PISO GRANITO CINZA ANDORINHA, PLACAS 50X50 CM, ESPESSURA DA PLACA DE 1,5 CM. ESPESSURA DO REJUNTE DE 4 MM. ACABAMENTO: LEVIGADO</t>
  </si>
  <si>
    <t>08.02.12</t>
  </si>
  <si>
    <t>PISO EM BLOCO DE CONCRETO INTERTRAVADO, 40X40X6 CM, COR NATURAL, FABRICAÇÃO OTERPREM OU EQUIVALENTE</t>
  </si>
  <si>
    <t>PISO EM BLOCO DE CONCRETO INTERTRAVADO, 40X40X6 CM, COR VERMELHO, FABRICAÇÃO OTERPREM OU EQUIVALENTE</t>
  </si>
  <si>
    <t>PAVIMENTAÇÃO EM BLOCOS DE CONCRETO INTERTRAVADO, DIMENSÃO 200X100X80 MM, COM CONSUMO DE 50 PÇ/M2. REFERÊNCIA COMERCIAL “IVAÍ BLOCO PAVER”, OU “PAVERTCH”, OU EQUIVALENTE TÉCNICO</t>
  </si>
  <si>
    <t>SOLEIRA EM PISO MONOLÍTICO DE ALTA RESISTÊNCIA, COR CINZA CLARO (LIGHT GREY) REF. II/7035, ACABAMENTO POLIDO. FAB. KORODUR, OU DECOFLOOR, OU MADEQUARTZ, OU EQUIVALENTE TÉCNICO</t>
  </si>
  <si>
    <t>RODAPÉ PARA PISO MONOLÍTICO DE ALTA RESISTÊNCIA, COR CINZA CLARO (LIGHT GREY) REF. II/7035, ACABAMENTO POLIDO. FAB. KORODUR, OU DECOFLOOR, OU MADEQUARTZ, OU EQUIVALENTE TÉCNICO</t>
  </si>
  <si>
    <t>RODAPÉ EM ARDÓSIA COMUM PRETA H=10CM (NAS ÁREAS DE GARAGEM)</t>
  </si>
  <si>
    <t>DIVISÓRIA SANITÁRIA EM GRANITO BRANCO CEARÁ POLIDO EM AMBAS AS FACES, ALTURA DE 180CM (VER PRANCHA DE ÁREAS MOLHADAS)</t>
  </si>
  <si>
    <t>TAPA VISTA EM GRANITO BRANCO CEARÁ POLIDO EM AMBAS AS FACES  - 40X80CM</t>
  </si>
  <si>
    <t>CUBA DE LOUÇA DE EMBUTIR OVAL PEQUENO SEM LADRÃO; REFERÊNCIA CÓDIGO 10116 - CELITE OU EQUIVALENTES TÉCNICOS</t>
  </si>
  <si>
    <t>10.43</t>
  </si>
  <si>
    <t>BACIA SANITÁRIA CONVENCIONAL EM LOUÇA BRANCA; REFERÊNCIA COMERCIAL "DECA LINHA IZY" OU INCEPA OU CELITE OU EQUIVALENTES TÉCNICOS</t>
  </si>
  <si>
    <t>10.44</t>
  </si>
  <si>
    <t>APLICAÇÃO MANUAL DE PINTURA C/TINTA ESMALTE EM PAREDES, FAIXAS ALTERNADAS DE 10CM DE LARGURA TIPO ZEBRADA - AMARELO E PRETA</t>
  </si>
  <si>
    <t>11.01.02</t>
  </si>
  <si>
    <t>REDE COLETORA DE ESGOTO</t>
  </si>
  <si>
    <t>11.01.03</t>
  </si>
  <si>
    <t>REDE COLETORA DE ÁGUAS PLUVIAIS</t>
  </si>
  <si>
    <t>11.01.04</t>
  </si>
  <si>
    <t>SISTEMA DE DRENAGEM DO AR CONDICIONADO</t>
  </si>
  <si>
    <t>11.01.05</t>
  </si>
  <si>
    <t>DIVERSOS DO HIDROSSANITÁRIO</t>
  </si>
  <si>
    <t>ENTRADA DE TELEFONIA</t>
  </si>
  <si>
    <t>MONTAGEM E CONECTORIZAÇÃO DO DG</t>
  </si>
  <si>
    <t>MONTAGEM E CONECTORIZAÇÃO DO RACK</t>
  </si>
  <si>
    <t>pct</t>
  </si>
  <si>
    <t>ELETROCALHAS E SEUS COMPLEMENTOS</t>
  </si>
  <si>
    <t>DUTO DE PISO E SEUS COMPONENTES</t>
  </si>
  <si>
    <t>CANALETA METÁLICA E SEUS COMPONENTES</t>
  </si>
  <si>
    <t>TUBULAÇÕES E ACESSÓRIOS DE FIXAÇÃO</t>
  </si>
  <si>
    <t>CONECTORES</t>
  </si>
  <si>
    <t>CONDUTORES E CABEAMENTO HORIZONTAL</t>
  </si>
  <si>
    <t>TESTES/CERTIFICAÇÃO DO CABEAMENTO HORIZONTAL</t>
  </si>
  <si>
    <t>pt</t>
  </si>
  <si>
    <t>DISPOSITIVOS ATIVOS</t>
  </si>
  <si>
    <t>INSTALAÇÕES DE CABEAMENTO ESTRUTURADO</t>
  </si>
  <si>
    <t>INSTALAÇÕES ELÉTRICAS</t>
  </si>
  <si>
    <t>pcte</t>
  </si>
  <si>
    <t>SISTEMA DE PROTEÇÃO CONTRA DESCARGA ATMOSFÉRICA - SPDA</t>
  </si>
  <si>
    <t>SUBESTAÇÃO E ENTRADA DE ENERGIA</t>
  </si>
  <si>
    <t xml:space="preserve">m </t>
  </si>
  <si>
    <t>11.04.02.12</t>
  </si>
  <si>
    <t>11.04.02.13</t>
  </si>
  <si>
    <t>11.04.02.14</t>
  </si>
  <si>
    <t>11.04.02.15</t>
  </si>
  <si>
    <t>11.04.02.16</t>
  </si>
  <si>
    <t>11.04.02.17</t>
  </si>
  <si>
    <t>11.04.02.18</t>
  </si>
  <si>
    <t>11.04.02.19</t>
  </si>
  <si>
    <t>11.04.02.20</t>
  </si>
  <si>
    <t>11.04.02.21</t>
  </si>
  <si>
    <t>11.04.03.02</t>
  </si>
  <si>
    <t>11.04.03.03</t>
  </si>
  <si>
    <t>11.01.01.01</t>
  </si>
  <si>
    <t>11.01.01.02</t>
  </si>
  <si>
    <t>11.01.01.03</t>
  </si>
  <si>
    <t>11.01.01.04</t>
  </si>
  <si>
    <t>11.01.01.05</t>
  </si>
  <si>
    <t>11.01.01.06</t>
  </si>
  <si>
    <t>11.01.01.07</t>
  </si>
  <si>
    <t>11.01.01.08</t>
  </si>
  <si>
    <t>11.01.01.09</t>
  </si>
  <si>
    <t>11.01.01.10</t>
  </si>
  <si>
    <t>11.01.01.11</t>
  </si>
  <si>
    <t>11.01.01.12</t>
  </si>
  <si>
    <t>11.01.01.13</t>
  </si>
  <si>
    <t>11.01.01.14</t>
  </si>
  <si>
    <t>11.01.01.15</t>
  </si>
  <si>
    <t>11.01.01.16</t>
  </si>
  <si>
    <t>11.01.01.17</t>
  </si>
  <si>
    <t>11.01.01.18</t>
  </si>
  <si>
    <t>11.01.01.19</t>
  </si>
  <si>
    <t>11.01.01.20</t>
  </si>
  <si>
    <t>11.01.01.21</t>
  </si>
  <si>
    <t>11.01.01.22</t>
  </si>
  <si>
    <t>11.01.01.23</t>
  </si>
  <si>
    <t>11.01.01.24</t>
  </si>
  <si>
    <t>11.01.01.25</t>
  </si>
  <si>
    <t>11.01.01.26</t>
  </si>
  <si>
    <t>11.01.01.27</t>
  </si>
  <si>
    <t>11.01.01.28</t>
  </si>
  <si>
    <t>11.01.01.29</t>
  </si>
  <si>
    <t>11.01.01.30</t>
  </si>
  <si>
    <t>11.01.01.31</t>
  </si>
  <si>
    <t>11.01.01.32</t>
  </si>
  <si>
    <t>11.01.01.33</t>
  </si>
  <si>
    <t>11.01.01.34</t>
  </si>
  <si>
    <t>11.01.01.35</t>
  </si>
  <si>
    <t>11.01.01.36</t>
  </si>
  <si>
    <t>11.01.01.37</t>
  </si>
  <si>
    <t>11.01.01.38</t>
  </si>
  <si>
    <t>11.01.01.39</t>
  </si>
  <si>
    <t>11.01.01.40</t>
  </si>
  <si>
    <t>11.01.01.41</t>
  </si>
  <si>
    <t>11.01.01.42</t>
  </si>
  <si>
    <t>11.01.01.43</t>
  </si>
  <si>
    <t>11.01.01.44</t>
  </si>
  <si>
    <t>11.01.01.45</t>
  </si>
  <si>
    <t>11.01.01.46</t>
  </si>
  <si>
    <t>11.01.01.47</t>
  </si>
  <si>
    <t>11.01.01.48</t>
  </si>
  <si>
    <t>11.01.01.49</t>
  </si>
  <si>
    <t>11.01.01.50</t>
  </si>
  <si>
    <t>11.01.01.51</t>
  </si>
  <si>
    <t>11.01.01.52</t>
  </si>
  <si>
    <t>11.01.01.53</t>
  </si>
  <si>
    <t>11.01.01.54</t>
  </si>
  <si>
    <t>11.01.01.55</t>
  </si>
  <si>
    <t>11.01.01.56</t>
  </si>
  <si>
    <t>11.01.01.57</t>
  </si>
  <si>
    <t>TUBO - PVC RÍGIDO SOLDÁVEL PARA ÁGUA FRIA D= 25MM</t>
  </si>
  <si>
    <t>TUBO - PVC RÍGIDO SOLDÁVEL PARA ÁGUA FRIA D= 32MM</t>
  </si>
  <si>
    <t>TUBO - PVC RÍGIDO SOLDÁVEL PARA ÁGUA FRIA D= 50MM</t>
  </si>
  <si>
    <t>TUBO - PVC RÍGIDO SOLDÁVEL PARA ÁGUA FRIA D= 85MM</t>
  </si>
  <si>
    <t>JOELHO 90º - PVC RÍGIDO SOLDÁVEL PARA ÁGUA FRIA D= 25MM</t>
  </si>
  <si>
    <t>JOELHO 90º - PVC RÍGIDO SOLDÁVEL PARA ÁGUA FRIA D= 32MM</t>
  </si>
  <si>
    <t>JOELHO 90º - PVC RÍGIDO SOLDÁVEL PARA ÁGUA FRIA D= 50MM</t>
  </si>
  <si>
    <t>JOELHO 90º - PVC RÍGIDO SOLDÁVEL PARA ÁGUA FRIA D= 85MM</t>
  </si>
  <si>
    <t>JOELHO 45º - PVC RÍGIDO SOLDÁVEL PARA ÁGUA FRIA D= 25MM</t>
  </si>
  <si>
    <t>JOELHO 45º - PVC RÍGIDO SOLDÁVEL PARA ÁGUA FRIA D= 50MM</t>
  </si>
  <si>
    <t>JOELHO DE REDUÇÃO - PVC RÍGIDO SOLDÁVEL PARA ÁGUA FRIA D= 32MM X 25MM</t>
  </si>
  <si>
    <t>TE 90º - PVC RÍGIDO SOLDÁVEL PARA ÁGUA FRIA = 25MM</t>
  </si>
  <si>
    <t>TE 90º - PVC RÍGIDO SOLDÁVEL PARA ÁGUA FRIA = 32MM</t>
  </si>
  <si>
    <t>TE 90º - PVC RÍGIDO SOLDÁVEL PARA ÁGUA FRIA = 50MM</t>
  </si>
  <si>
    <t>TE 90 º DE REDUÇÃO - PVC RÍGIDO SOLDÁVEL PARA ÁGUA FRIA D= 32MM X 25MM</t>
  </si>
  <si>
    <t>TE 90 º DE REDUÇÃO - PVC RÍGIDO SOLDÁVEL PARA ÁGUA FRIA D= 50MM X 25MM</t>
  </si>
  <si>
    <t>TE 90 º DE REDUÇÃO - PVC RÍGIDO SOLDÁVEL PARA ÁGUA FRIA D= 50MM X 32MM</t>
  </si>
  <si>
    <t>TE 90 º DE REDUÇÃO - PVC RÍGIDO SOLDÁVEL PARA ÁGUA FRIA D= 85MM X 60MM</t>
  </si>
  <si>
    <t>BUCHA DE REDUÇÃO - PVC RÍGIDO SOLDÁVEL PARA ÁGUA FRIA D= 85MM X 60MM</t>
  </si>
  <si>
    <t>BUCHA DE REDUÇÃO - PVC RÍGIDO SOLDÁVEL PARA ÁGUA FRIA D= 50MM X 32MM</t>
  </si>
  <si>
    <t>BUCHA DE REDUÇÃO - PVC RÍGIDO SOLDÁVEL PARA ÁGUA FRIA D= 50MM X 25MM</t>
  </si>
  <si>
    <t>BUCHA DE REDUÇÃO - PVC RÍGIDO SOLDÁVEL PARA ÁGUA FRIA D= 32MM X 25MM</t>
  </si>
  <si>
    <t>REGISTRO DE GAVETA - ACABAMENTO BRUTO D= 3/4"</t>
  </si>
  <si>
    <t>REGISTRO DE GAVETA - ACABAMENTO BRUTO D= 1.1/2"</t>
  </si>
  <si>
    <t>REGISTRO DE GAVETA - ACABAMENTO BRUTO D= 2"</t>
  </si>
  <si>
    <t>REGISTRO DE GAVETA - ACABAMENTO BRUTO D= 3"</t>
  </si>
  <si>
    <t>REGISTRO DE GAVETA - BRONZE E ACABAMENTO CROMADO D= 3/4"</t>
  </si>
  <si>
    <t>REGISTRO DE GAVETA - BRONZE E ACABAMENTO CROMADO D= 1"</t>
  </si>
  <si>
    <t>REGISTRO DE GAVETA - BRONZE E ACABAMENTO CROMADO D= 1.1/2"</t>
  </si>
  <si>
    <t>REGISTRO DE PRESSÃO - BRONZE E ACABAMENTO CROMADO D= 3/4"</t>
  </si>
  <si>
    <t>REGISTRO DE ESFERA - ACABAMENTO BRUTO D= 3/4"</t>
  </si>
  <si>
    <t>TUBO - CPVC SOLDÁVEL D= 42MM</t>
  </si>
  <si>
    <t>TUBO - CPVC SOLDÁVEL D= 54MM</t>
  </si>
  <si>
    <t>JOELHO 45º - CPVC SOLDÁVEL = 42MM</t>
  </si>
  <si>
    <t>JOELHO 90º - CPVC SOLDÁVEL D= 42MM</t>
  </si>
  <si>
    <t>JOELHO 90º - CPVC SOLDÁVEL D= 54MM</t>
  </si>
  <si>
    <t>TÊ 90º - CPVC SOLDÁVEL D= 42MM</t>
  </si>
  <si>
    <t>TÊ 90º - CPVC SOLDÁVEL D= 54MM</t>
  </si>
  <si>
    <t>VÁLVULA DE RETENÇÃO VERTICAL D= 1.1/2"</t>
  </si>
  <si>
    <t>AMORTECERDOR DE VIBRAÇÃO 1.1/2" CPVC</t>
  </si>
  <si>
    <t>UNIÃO - CPVC SOLDÁVEL D= 42MM</t>
  </si>
  <si>
    <t>UNIÃO - CPVC SOLDÁVEL D= 54MM</t>
  </si>
  <si>
    <t>CAIXA PARA TORNEIRA DE LIMPEZA (CX-TL) OU REGISTROS (CX-RE) OU HIDRÔMETRO (CX-HI) , EM CONCRETO ARMADO (CONFORME PROJETO ESTRUTURAL) E REVESTIDO EM ARGAMASSA INDUSTRIALIZADA COM IMPERMEABILIZANTE COM TINTA ASFÁLTICA (REF: IGOL-S), FUNDO EM BRITA Nº3 (CAMADA DE 10CM) COM CAXILHO, TAMPA EM FERRO FUNDIDO (REF.: IMPERFER OU EQUIVALENTE) - ( DIMENSÕES CONFORME DIMENSIONAMENTO DAS CAIXAS NAS SEGUINTES DIMENSÕES INTERNAS: CAIXA 40X40CM - COM TAMPA CLASSE DE RESISTÊNCIA B125 40X40CM</t>
  </si>
  <si>
    <t>TORNEIRA PRESSÃO PARA USO GERAL, CROMADA, COM ROSCA PARA MANGUEIRA COM COMANDO MANUAL E VOLANTE EM CRUZETA ( REF.: DECA BELLE ÉPOQUE LIGHT 1153 C51 OU EQUIVALENTE ) D= 3/4"</t>
  </si>
  <si>
    <t>LUVA DE REDUÇÃO - BRONZE D= 3/4" X 1/2"</t>
  </si>
  <si>
    <t>CONECTOR MACHO (PARA MANGUEIRA) - FERRO FUNDIDO D= 1/2"</t>
  </si>
  <si>
    <t>ADAPTADOR C/FLANGE FIXO P/CAIXA D'ÁGUA DE CONCRETO PVC D= 25MM X 3/4"</t>
  </si>
  <si>
    <t>ADAPTADOR C/FLANGE FIXO P/CAIXA D'ÁGUA DE CONCRETO PVC D= 50MM X 1.1/2"</t>
  </si>
  <si>
    <t>ADAPTADOR C/FLANGE FIXO P/CAIXA D'ÁGUA DE CONCRETO PVC D= 60MMX2"</t>
  </si>
  <si>
    <t>ADAPTADOR C/FLANGE FIXO P/CAIXA D'ÁGUA DE CONCRETO PVC D= 85MM X 3"</t>
  </si>
  <si>
    <t>JOELHO 90º COM ROSCA E BUCHA DE LATÃO PVC D= 25MM X 1/2"</t>
  </si>
  <si>
    <t>ADAPTADOR SOLDÁVEL CURTO COM BOLSA E ROSCA PVC SOLDÁVEL D= 25MM X 3/4"</t>
  </si>
  <si>
    <t>ADAPTADOR SOLDÁVEL CURTO COM BOLSA E ROSCA PVC SOLDÁVEL D= 32MM X 1"</t>
  </si>
  <si>
    <t>ADAPTADOR SOLDÁVEL CURTO COM BOLSA E ROSCA PVC SOLDÁVEL D= 50MM X 1.1/2"</t>
  </si>
  <si>
    <t>ADAPTADOR SOLDÁVEL CURTO COM BOLSA E ROSCA PVC SOLDÁVEL D= 85MM X 3"</t>
  </si>
  <si>
    <t>ADAPTADOR SOLDÁVEL CURTO COM BOLSA E ROSCA PVC D= 25MM X 3/4"</t>
  </si>
  <si>
    <t>TUBO - PVC RÍGIDO PONTA E BOLSA COM VIROLA D= 100MM</t>
  </si>
  <si>
    <t>TUBO - PVC RÍGIDO PONTA E BOLSA COM VIROLA D= 75MM</t>
  </si>
  <si>
    <t>TUBO - PVC RÍGIDO PONTA E BOLSA COM VIROLA D= 50MM</t>
  </si>
  <si>
    <t>LUVA SIMPLES - PVC RÍGIDO PONTA E BOLSA COM VIROLA D= 100MM</t>
  </si>
  <si>
    <t>LUVA SIMPLES - PVC RÍGIDO PONTA E BOLSA COM VIROLA D= 75MM</t>
  </si>
  <si>
    <t>LUVA SIMPLES - PVC RÍGIDO PONTA E BOLSA COM VIROLA D= 50MM</t>
  </si>
  <si>
    <t>JOELHO 45º - PVC RÍGIDO PONTA E BOLSA COM VIROLA D= 100MM</t>
  </si>
  <si>
    <t>JOELHO 45º - PVC RÍGIDO PONTA E BOLSA COM VIROLA D= 75MM</t>
  </si>
  <si>
    <t>JOELHO 45º - PVC RÍGIDO PONTA E BOLSA COM VIROLA D= 50MM</t>
  </si>
  <si>
    <t>JOELHO 90º - PVC RÍGIDO PONTA E BOLSA COM VIROLA D= 100MM</t>
  </si>
  <si>
    <t>JOELHO 90º - PVC RÍGIDO PONTA E BOLSA COM VIROLA D= 75MM</t>
  </si>
  <si>
    <t>JOELHO 90º - PVC RÍGIDO PONTA E BOLSA COM VIROLA D= 50MM</t>
  </si>
  <si>
    <t>JUNÇÃO SIMPLES - PVC RÍGIDO PONTA E BOLSA COM VIROLA D= 75MM X 50MM</t>
  </si>
  <si>
    <t>JUNÇÃO SIMPLES - PVC RÍGIDO PONTA E BOLSA COM VIROLA D= 100MM X 50MM</t>
  </si>
  <si>
    <t>JUNÇÃO SIMPLES - PVC RÍGIDO PONTA E BOLSA COM VIROLA D= 100MM X 100MM</t>
  </si>
  <si>
    <t>REDUÇÃO EXCÊNTRICA - PVC RÍGIDO PONTA E BOLSA COM VIROLA D= 100MM X 75MM</t>
  </si>
  <si>
    <t>REDUÇÃO EXCÊNTRICA - PVC RÍGIDO PONTA E BOLSA COM VIROLA D= 75MM X 50MM</t>
  </si>
  <si>
    <t>TÊ - PVC RÍGIDO PONTA E BOLSA COM VIROLA D= 100MM X 100MM</t>
  </si>
  <si>
    <t>TÊ - PVC RÍGIDO PONTA E BOLSA COM VIROLA D= 100MM X 75MM</t>
  </si>
  <si>
    <t>TÊ - PVC RÍGIDO PONTA E BOLSA COM VIROLA D= 100MM X 50MM</t>
  </si>
  <si>
    <t>TÊ - PVC RÍGIDO PONTA E BOLSA COM VIROLA D= 75MM X 75MM</t>
  </si>
  <si>
    <t>TÊ - PVC RÍGIDO PONTA E BOLSA COM VIROLA D= 75MM X 50MM</t>
  </si>
  <si>
    <t>TÊ - PVC RÍGIDO PONTA E BOLSA COM VIROLA D= 50MM X 50MM</t>
  </si>
  <si>
    <t>TERMINAL DE VENTILAÇÃO - PVC RÍGIDO PONTA E BOLSA COM VIROLA D= 100MM</t>
  </si>
  <si>
    <t>TERMINAL DE VENTILAÇÃO - PVC RÍGIDO PONTA E BOLSA COM VIROLA D= 75MM</t>
  </si>
  <si>
    <t>TÊ DE INSPEÇÃO - PVC RÍGIDO PONTA E BOLSA COM VIROLA D= 75 X 75MM</t>
  </si>
  <si>
    <t>TÊ DE INSPEÇÃO - PVC RÍGIDO PONTA E BOLSA COM VIROLA D= 100 X 100MM</t>
  </si>
  <si>
    <t>TUBO - PVC RÍGIDO PONTA E BOLSA SOLDÁVEL D= 40MM</t>
  </si>
  <si>
    <t>JOELHO 45º - PVC RÍGIDO PONTA E BOLSA SOLDÁVEL D= 40MM</t>
  </si>
  <si>
    <t>JOELHO 90º - PVC RÍGIDO PONTA E BOLSA SOLDÁVEL D= 40MM</t>
  </si>
  <si>
    <t>JUNÇÃO SIMPLES - PVC RÍGIDO PONTA E BOLSA SOLDÁVEL D= 40MM</t>
  </si>
  <si>
    <t>TÊ - PVC RÍGIDO PONTA E BOLSA SOLDÁVEL D= 40MM</t>
  </si>
  <si>
    <t>TUBO - PVC RÍGIDO PONTA E BOLSA COM VIROLA - SÉRIE R D= 150MM</t>
  </si>
  <si>
    <t>TUBO - PVC RÍGIDO PONTA E BOLSA COM VIROLA - SÉRIE R D= 100MM</t>
  </si>
  <si>
    <t>TUBO - PVC RÍGIDO PONTA E BOLSA COM VIROLA - SÉRIE R D= 75MM</t>
  </si>
  <si>
    <t>TUBO - PVC RÍGIDO PONTA E BOLSA COM VIROLA - SÉRIE R D= 50MM</t>
  </si>
  <si>
    <t>JOELHO 45º - PVC RÍGIDO PONTA E BOLSA COM VIROLA - SÉRIE R D= 50MM</t>
  </si>
  <si>
    <t>JOELHO 45º - PVC RÍGIDO PONTA E BOLSA COM VIROLA - SÉRIE R D= 75MM</t>
  </si>
  <si>
    <t>JOELHO 90º - PVC RÍGIDO PONTA E BOLSA COM VIROLA - SÉRIE R D= 50MM</t>
  </si>
  <si>
    <t>JOELHO 90º - PVC RÍGIDO PONTA E BOLSA COM VIROLA - SÉRIE R D= 75MM</t>
  </si>
  <si>
    <t>LUVA SIMPLES - PVC RÍGIDO PONTA E BOLSA COM VIROLA - SÉRIE R D= 50MM</t>
  </si>
  <si>
    <t>LUVA SIMPLES - PVC RÍGIDO PONTA E BOLSA COM VIROLA - SÉRIE R D= 75MM</t>
  </si>
  <si>
    <t>LUVA SIMPLES - PVC RÍGIDO PONTA E BOLSA COM VIROLA - SÉRIE R D= 100MM</t>
  </si>
  <si>
    <t>LUVA SIMPLES - PVC RÍGIDO PONTA E BOLSA COM VIROLA - SÉRIE R D= 150MM</t>
  </si>
  <si>
    <t>TÊ - PVC RÍGIDO PONTA E BOLSA COM VIROLA - SÉRIE R D= 50MM X 50MM</t>
  </si>
  <si>
    <t>TÊ - PVC RÍGIDO PONTA E BOLSA COM VIROLA - SÉRIE R D= 75MM X 50MM</t>
  </si>
  <si>
    <t>CAIXA SIFONADA COMPLETA COM PORTA GRELHA E GRELHA QUADRADA EM AÇO INOX - 150 X 150 X 50 MM</t>
  </si>
  <si>
    <t>CAIXA SIFONADA COMPLETA COM PORTA GRELHA E GRELHA QUADRADA EM AÇO INOX - 150 X 185 X 75 MM</t>
  </si>
  <si>
    <t>CAIXA SIFONADA COMPLETA COM TAMPA CEGA DE FECHAMENTO HERMÉTICO - 150 X 185 X 75 MM</t>
  </si>
  <si>
    <t>RALO SECO - 100MM</t>
  </si>
  <si>
    <t>CAP - PVC D= 75MM</t>
  </si>
  <si>
    <t>CAP - PVC D= 100MM</t>
  </si>
  <si>
    <t>CAIXA DE GORDURA / ESPUMA COM DOIS COMPARTIMENTOS DIVIDIDOS POR UM SEPTO; EM CONCRETO ARMADO, REVESTIDA COM ARGAMASSA 1:2:5 (CIMENTO, CAL E AREIA) E IMPERMEABILIZADAS COM TINTA ASFÁLTICA RESISTENTE AO ESGOTO (REF.: IGOL-S); COM CAIXILHO E TAMPA EM FERRO FUNDIDO (REF.: IMPERFER OU EQUIVALENTE). 70X40X65CM - COM TAMPA CLASSE DE RESISTÊNCIA B125 40X40CM</t>
  </si>
  <si>
    <t>11.01.02.01</t>
  </si>
  <si>
    <t>11.01.02.02</t>
  </si>
  <si>
    <t>11.01.02.03</t>
  </si>
  <si>
    <t>11.01.02.04</t>
  </si>
  <si>
    <t>11.01.02.05</t>
  </si>
  <si>
    <t>11.01.02.06</t>
  </si>
  <si>
    <t>11.01.02.07</t>
  </si>
  <si>
    <t>11.01.02.08</t>
  </si>
  <si>
    <t>11.01.02.09</t>
  </si>
  <si>
    <t>11.01.02.10</t>
  </si>
  <si>
    <t>11.01.02.11</t>
  </si>
  <si>
    <t>11.01.02.12</t>
  </si>
  <si>
    <t>11.01.02.13</t>
  </si>
  <si>
    <t>11.01.02.14</t>
  </si>
  <si>
    <t>11.01.02.15</t>
  </si>
  <si>
    <t>11.01.02.16</t>
  </si>
  <si>
    <t>11.01.02.17</t>
  </si>
  <si>
    <t>11.01.02.18</t>
  </si>
  <si>
    <t>11.01.02.19</t>
  </si>
  <si>
    <t>11.01.02.20</t>
  </si>
  <si>
    <t>11.01.02.21</t>
  </si>
  <si>
    <t>11.01.02.22</t>
  </si>
  <si>
    <t>11.01.02.23</t>
  </si>
  <si>
    <t>11.01.02.24</t>
  </si>
  <si>
    <t>11.01.02.25</t>
  </si>
  <si>
    <t>11.01.02.26</t>
  </si>
  <si>
    <t>11.01.02.27</t>
  </si>
  <si>
    <t>11.01.02.28</t>
  </si>
  <si>
    <t>11.01.02.29</t>
  </si>
  <si>
    <t>11.01.02.30</t>
  </si>
  <si>
    <t>11.01.02.31</t>
  </si>
  <si>
    <t>11.01.02.32</t>
  </si>
  <si>
    <t>11.01.02.33</t>
  </si>
  <si>
    <t>11.01.02.34</t>
  </si>
  <si>
    <t>11.01.02.35</t>
  </si>
  <si>
    <t>11.01.02.36</t>
  </si>
  <si>
    <t>11.01.02.37</t>
  </si>
  <si>
    <t>11.01.02.38</t>
  </si>
  <si>
    <t>11.01.02.39</t>
  </si>
  <si>
    <t>11.01.02.40</t>
  </si>
  <si>
    <t>11.01.02.41</t>
  </si>
  <si>
    <t>11.01.02.42</t>
  </si>
  <si>
    <t>11.01.02.43</t>
  </si>
  <si>
    <t>11.01.02.44</t>
  </si>
  <si>
    <t>11.01.02.45</t>
  </si>
  <si>
    <t>11.01.02.46</t>
  </si>
  <si>
    <t>11.01.02.47</t>
  </si>
  <si>
    <t>11.01.02.48</t>
  </si>
  <si>
    <t>11.01.02.49</t>
  </si>
  <si>
    <t>11.01.02.50</t>
  </si>
  <si>
    <t>11.01.02.51</t>
  </si>
  <si>
    <t>11.01.02.52</t>
  </si>
  <si>
    <t>11.01.02.53</t>
  </si>
  <si>
    <t>11.01.02.54</t>
  </si>
  <si>
    <t>11.01.02.55</t>
  </si>
  <si>
    <t>TUBO - PVC JEI (JUNTA ELÁSTICA INTEGRADA) D= 300MM</t>
  </si>
  <si>
    <t>TUBO - PVC JEI (JUNTA ELÁSTICA INTEGRADA) D= 200MM</t>
  </si>
  <si>
    <t>TUBO - PVC JEI (JUNTA ELÁSTICA INTEGRADA) D= 250MM</t>
  </si>
  <si>
    <t>LUVA SIMPLES - PVC JEI (JUNTA ELÁSTICA INTEGRADA) D= 300MM</t>
  </si>
  <si>
    <t>LUVA SIMPLES - PVC JEI (JUNTA ELÁSTICA INTEGRADA) D= 200MM</t>
  </si>
  <si>
    <t>JOELHO 45º- PVC RÍGIDO PONTA E BOLSA COM VIROLA - SÉRIE R D= 150MM</t>
  </si>
  <si>
    <t>JOELHO 45º- PVC RÍGIDO PONTA E BOLSA COM VIROLA - SÉRIE R D= 100MM</t>
  </si>
  <si>
    <t>JOELHO 90º - PVC RÍGIDO PONTA E BOLSA COM VIROLA - SÉRIE R D= 150MM</t>
  </si>
  <si>
    <t>JOELHO 90º - PVC RÍGIDO PONTA E BOLSA COM VIROLA - SÉRIE R D= 100MM</t>
  </si>
  <si>
    <t>CURVA 90º - PVC JEI (JUNTA ELÁSTICA INTEGRADA) D= 200MM</t>
  </si>
  <si>
    <t>TÊ - PVC RÍGIDO PONTA E BOLSA COM VIROLA - SÉRIE R D= 150MM</t>
  </si>
  <si>
    <t>TÊ DE INSPEÇÃO - PVC RÍGIDO PONTA E BOLSA COM VIROLA - SÉRIE R D= 150MM</t>
  </si>
  <si>
    <t>CAP - PVC D= 150MM</t>
  </si>
  <si>
    <t>RALO HEMISFÉRICO DE DRENAGEM COM PORTA GRELHA - FERRO FUNDIDO D= 200MM</t>
  </si>
  <si>
    <t>11.01.03.01</t>
  </si>
  <si>
    <t>11.01.03.02</t>
  </si>
  <si>
    <t>11.01.03.03</t>
  </si>
  <si>
    <t>11.01.03.04</t>
  </si>
  <si>
    <t>11.01.03.05</t>
  </si>
  <si>
    <t>11.01.03.06</t>
  </si>
  <si>
    <t>11.01.03.07</t>
  </si>
  <si>
    <t>11.01.03.08</t>
  </si>
  <si>
    <t>11.01.03.09</t>
  </si>
  <si>
    <t>11.01.03.10</t>
  </si>
  <si>
    <t>11.01.03.11</t>
  </si>
  <si>
    <t>11.01.03.12</t>
  </si>
  <si>
    <t>11.01.03.13</t>
  </si>
  <si>
    <t>11.01.03.14</t>
  </si>
  <si>
    <t>11.01.03.15</t>
  </si>
  <si>
    <t>11.01.03.16</t>
  </si>
  <si>
    <t>11.01.03.17</t>
  </si>
  <si>
    <t>11.01.03.18</t>
  </si>
  <si>
    <t>11.01.03.19</t>
  </si>
  <si>
    <t>11.01.03.20</t>
  </si>
  <si>
    <t>11.01.03.21</t>
  </si>
  <si>
    <t>11.01.03.22</t>
  </si>
  <si>
    <t>11.01.03.23</t>
  </si>
  <si>
    <t>11.01.03.24</t>
  </si>
  <si>
    <t>11.01.03.25</t>
  </si>
  <si>
    <t>11.01.03.26</t>
  </si>
  <si>
    <t>11.01.03.27</t>
  </si>
  <si>
    <t>11.01.03.28</t>
  </si>
  <si>
    <t>11.01.03.29</t>
  </si>
  <si>
    <t>11.01.03.30</t>
  </si>
  <si>
    <t>11.01.03.31</t>
  </si>
  <si>
    <t>11.01.03.32</t>
  </si>
  <si>
    <t>11.01.03.33</t>
  </si>
  <si>
    <t>RALO DE DRENAGEM C/ GRELHA PLANA E PORTA GRELHA - FERRO FUNDIDO D= 200MM</t>
  </si>
  <si>
    <t>RALO DE DRENAGEM C/ GRELHA PLANA E PORTA GRELHA - FERRO FUNDIDO D= 150MM</t>
  </si>
  <si>
    <t>JUNÇÃO SIMPLES - PVC RÍGIDO PONTA E BOLSA - SÉRIE R D= 150MM X 150MM</t>
  </si>
  <si>
    <t>JUNÇÃO SIMPLES - PVC RÍGIDO PONTA E BOLSA - SÉRIE R D= 150MM X 100MM</t>
  </si>
  <si>
    <t>REDUÇÃO EXCÊNTRICA - PVC RÍGIDO PONTA E BOLSA - SÉRIE R D= 200MM X 150MM</t>
  </si>
  <si>
    <t>REDUÇÃO EXCÊNTRICA - PVC RÍGIDO PONTA E BOLSA - SÉRIE R D= 150MM X 100MM</t>
  </si>
  <si>
    <t>11.01.04.01</t>
  </si>
  <si>
    <t>11.01.04.02</t>
  </si>
  <si>
    <t>11.01.04.03</t>
  </si>
  <si>
    <t>11.01.04.04</t>
  </si>
  <si>
    <t>11.01.04.05</t>
  </si>
  <si>
    <t>11.01.04.06</t>
  </si>
  <si>
    <t>11.01.04.07</t>
  </si>
  <si>
    <t>11.01.04.08</t>
  </si>
  <si>
    <t>11.01.04.09</t>
  </si>
  <si>
    <t>11.01.04.10</t>
  </si>
  <si>
    <t>TÊ - PVC RÍGIDO SOLDÁVEL PARA ÁGUA FRIA D= 25MM</t>
  </si>
  <si>
    <t>TÊ - PVC RÍGIDO SOLDÁVEL PARA ÁGUA FRIA D= 50MM</t>
  </si>
  <si>
    <t>TÊ DE REDUÇÃO - PVC RÍGIDO SOLDÁVEL PARA ÁGUA FRIA D= 25MM X 50MM</t>
  </si>
  <si>
    <t>BUCHA DE REDUÇÃO - PVC RÍGIDO SOLDÁVEL PARA ÁGUA FRIA D= 25MM X 50MM</t>
  </si>
  <si>
    <t>FILTRO AUTOLIMPANTE VF6 (REF.: 3P TECHNIK OU EQUIVALENTE)</t>
  </si>
  <si>
    <t>FREIO D'ÁGUA 200MM (REF.: WISY OU EQUIVALENTE)</t>
  </si>
  <si>
    <t>SIFÃO LADRÃO 200MM (REF.: WISY OU EQUIVALENTE)</t>
  </si>
  <si>
    <t>11.01.05.01</t>
  </si>
  <si>
    <t>11.01.05.02</t>
  </si>
  <si>
    <t>11.01.05.03</t>
  </si>
  <si>
    <t>11.01.05.04</t>
  </si>
  <si>
    <t>11.01.05.05</t>
  </si>
  <si>
    <t>11.01.05.06</t>
  </si>
  <si>
    <t>11.02.01</t>
  </si>
  <si>
    <t>11.02.01.01</t>
  </si>
  <si>
    <t>11.02.01.01.01</t>
  </si>
  <si>
    <t>CHAVE SECCIONADORA SOB CARGA DE ABERTURA TRIPOLAR COM AÇÃO SIMULTÂNEA NAS TRÊS FASES, COM BASE PARA FUSÍVEIS HH, CLASSE DE TENSÃO 15KV, IN 200A, FORNECIDA COM BLOQUEIO MECÂNICO COM FECHADURA YALE (KIRK) E BLOCO DE CONTATOS AUXILIARES 1NA + 2NF. REF.: MODELO HRBT, FORNECIDA COM PUNHO DE COMANDO RA-1, FABRICANTE BEGHIM, OU EQUIVALENTE</t>
  </si>
  <si>
    <t>SUPORTE PARA TP'S E TC'S DE MEDIÇÃO CONFORME DETALHE EM PROJETO</t>
  </si>
  <si>
    <t>ARMAÇÃO DE CANTONEIRA DE 38X38X4,8MM COM PAINEL DE TELA DE ARAME ZINCADO Nº12AWG COM MALHA 30 A 50MM, COM DISPOSITIVO PARA LACRE</t>
  </si>
  <si>
    <t>ISOLADOR PEDESTAL EPÓXI, ISOLAMENTO CLASSE 15KV, PARA FIXAÇÃO DE BARRAS CIRCULARES DE COBRE</t>
  </si>
  <si>
    <t>ISOLADOR DO TIPO BUCHA DE PASSAGEM INTERNO-INTERNO, ISOLAMENTO CLASSE 15KV</t>
  </si>
  <si>
    <t>BARRAMENTO DE COBRE, VERGALHÃO DE SEÇÃO CIRCULAR 6,8MM - Ø35MM²</t>
  </si>
  <si>
    <t>CONECTOR DO TIPO “T” PARA BARRAMENTO DE COBRE Ø35MM²</t>
  </si>
  <si>
    <t>MUFLA UNIPOLAR 15KV USO EXTERNO</t>
  </si>
  <si>
    <t>BLOCO AUTÔNOMO DE ILUMINAÇÃO DE EMERGÊNCIA, EQUIPADO COM 2 FARÓIS LED 2X 5W, CORPO ELETROPLÁSTICO AUTO EXTINGUÍVEL, COMPARTIMENTO SEPARADO PARA BATERIA E CIRCUITO ELETRÔNICO, AUTONOMIA DE 2:00 HORAS, ALIMENTAÇÃO 220V, BATERIA DE 12V/40AH LIVRE DE MANUTENÇÃO, TEMPO DE RECARGA DE 24 HORAS, GRAU DE PROTEÇÃO IP20. REF. ENGESUL</t>
  </si>
  <si>
    <t>PLACA FLANGE EM CHAPA DE FERRO, 1300X600MM</t>
  </si>
  <si>
    <t>TRANSFORMADOR DE CORRENTE PARA PROTEÇÃO, RELAÇÃO 100:5A, CLASSE DE TENSÃO 15KV. REF.: ABB OU EQUIVALENTE</t>
  </si>
  <si>
    <t>TRANSFORMADOR DE POTENCIAL PARA PROTEÇÃO, 13.8 KV/220V, CLASSE DE TENSÃO 15KV. REF.: ABB OU EQUIVALENTE</t>
  </si>
  <si>
    <t>DISJUNTOR AUTOMÁTICO TRIPOLAR DE MÉDIA TENSÃO, A VÁCUO, TENSÃO NOMINAL 15,2 KV, TENSÃO DE IMPULSO. - 95KV; CORRENTE NOMINAL 400 A, CAPACIDADE DE INTERRUPÇÃO SIMÉTRICA 16 KA; TENSÃO NOMINAL 15KV, CURTO-CIRCUITO 16KA, 300MVA. EXECUÇÃO DO TIPO FIXA, COMANDO FRONTAL MANUAL, 3 CONTATOS NA + 3 CONTATOS NF. BOBINA 220V - FAB.: BEGHIM</t>
  </si>
  <si>
    <t>CAIXA DE MEDIÇÃO PADRÃO CEB TIPO P4, DIMENSÕES 570X570X225MM, H=150CM</t>
  </si>
  <si>
    <t>RELÉ DE PROTEÇÃO DIGITAL MICROPROCESSADO, TRIFÁSICO + NEUTRO, FUNÇÕES 50/50N E 51/51N E 51GS , MARCA PEXTRON, MODELO URPE 7104 V1.1, ALIMENTADO EM BAIXA TENSÃO, 220V, PARAMETRIZADO CONFORME QUADRO EM PROJETO, H=150CM.</t>
  </si>
  <si>
    <t>DISPARADOR CAPACITIVO</t>
  </si>
  <si>
    <t>FILTRO DE ATENUAÇÃO DE TERCEIRO HARMÔNICO, MÍNIMO DE 30%, COM AJUSTE INDEPENDENTES DE PARÂMETROS DE FASE E NEUTRO</t>
  </si>
  <si>
    <t>PAINEL PARA RELÉ DE PROTEÇÃO SECUNDÁRIA, FUNÇÕES 50/50N E 51/51N FABRICAÇÃO PEXTRON</t>
  </si>
  <si>
    <t>NOBREAK ENTRADA E SAÍDA 220V, AUTONOMIA DE 2:00 HORAS, POTÊNCIA DE OPERAÇÃO 1,0 KVA</t>
  </si>
  <si>
    <t>PLATAFORMA MÓVEL 50X50CM BASCULANTE EM CHAPA METÁLICA GALVANIZADA CAPACIDADE 20 DAN</t>
  </si>
  <si>
    <t>LUVA ISOLANTE DE BORRACHA 20KV COM LUVA DE COBERTURA EM VAQUETA PARA PROTEÇÃO DA LUVA DE BORRACHA</t>
  </si>
  <si>
    <t>TAPETE DE BORRACHA 1X1X25MM</t>
  </si>
  <si>
    <t>FUSÍVEL DE PROTEÇÃO DE A.T. H-H 40 A, CLASSE 15KV</t>
  </si>
  <si>
    <t>FUSÍVEL DE PROTEÇÃO DE A.T. H-H 100 A, CLASSE 15KV</t>
  </si>
  <si>
    <t>CHAVE SECCIONADORA FACA TRIPOLAR SECA 15KV 200A, ACIONAMENTO SIMULTÂNEO SEM CARGA, COM PUNHO</t>
  </si>
  <si>
    <t>TRANSFORMADOR DE POTÊNCIA TRIFÁSICO 1000 KVA A SECO, ENCAPSULAMENTO K4, EM EPÓXI, A VÁCUO, GRAU DE PROTEÇÃO IP=00, DE 1000 KVA PADRÃO CEB, TENSÃO PRIMÁRIA 13.8KV E SECUNDÁRIA 380V/220V EM Y, 60HZ</t>
  </si>
  <si>
    <t>TRANSFORMADOR DE POTÊNCIA TRIFÁSICO 300 KVA A SECO, ENCAPSULAMENTO K4, EM EPÓXI, A VÁCUO, GRAU DE PROTEÇÃO IP=00, DE 300 KVA PADRÃO CEB, TENSÃO PRIMÁRIA 13.8KV E SECUNDÁRIA 380V/220V EM Y, 60HZ</t>
  </si>
  <si>
    <t>CONSTRUÇÃO DE CAIXA SUBTERRÂNEA EM ALVENARIA E CONCRETO TIPO CB1 PADRÃO CEB, COM ARO E TAMPÃO EM FERRO FUNDIDO T-33</t>
  </si>
  <si>
    <t>CABO EPR / XLPE 15KV PIRELLI #35MM2 (FASE) PARA ENTRADA DE MÉDIA TENSÃO</t>
  </si>
  <si>
    <t>CABO DE COBRE NU, TEMPERA MOLE #25MM² (NEUTRO) PARA ENTRADA MÉDIA TENSÃO</t>
  </si>
  <si>
    <t>CABO DE COBRE NU, TEMPERA MOLE #50MM²</t>
  </si>
  <si>
    <t>ELETRODUTO RÍGIDO DE AÇO-CARBONO, GALVANIZADO A FOGO, ROSQUEÁVEL, CONFORME NBR 5598, FORNECIDO EM PEÇAS DE 3,0 METROS, DIÂMETRO: Ø 4" (100MM)</t>
  </si>
  <si>
    <t>CURVA 90º EM AÇO CARBONO, GALVANIZADO A FOGO, DIÂMETRO: Ø 4"</t>
  </si>
  <si>
    <t>LUVA EM AÇO CARBONO, GALVANIZADO A FOGO, DIÂMETRO: Ø 4"</t>
  </si>
  <si>
    <t>BARRAMENTO DE COBRE ELETROLÍTICO, SEÇÃO RETANGULAR, 907MM2 (PLACAS DE ATERRAMENTO).</t>
  </si>
  <si>
    <t>HASTE DE ATERRAMENTO TIPO CANTONEIRA DE AÇO ZINCADO POR IMERSÃO A QUENTE, COMPRIMENTO 2,40M, DIMENSÕES 25X25X5MM, COM CONECTOR CABO-HASTE EM LATÃO ESTANHADO PARA DOIS CABOS DE COBRE DE 16MM² A 70MM²</t>
  </si>
  <si>
    <t>CAIXA EM ALVENARIA PARA ATERRAMENTO, COMPLETA, CONFORME PADRÃO CEB</t>
  </si>
  <si>
    <t>PLACA DE ALUMÍNIO 20X10CM, INSCRIÇÃO EM BAIXO RELEVO COM O ENDEREÇO DA EDIFICAÇÃO</t>
  </si>
  <si>
    <t>PLAQUETA DE IDENTIFICAÇÃO 10X15CM "DISJUNTOR DE MÉDIA TENSÃO - A VÁCUO", FUNDO PRETO E LETRAS BRANCAS</t>
  </si>
  <si>
    <t>PLAQUETA DE ADVERTÊNCIA, CHAPA N° 18 (1,27MM) COM SÍMBOLO DA CAVEIRA NA COR PRETA E DIZERES "PERIGO: ALTA TENSÃO" E SÍMBOLO DE DESCARGA ELÉTRICA NA COR VERMELHA. VER DETALHE EM PROJETO</t>
  </si>
  <si>
    <t>PLAQUETA DE IDENTIFICAÇÃO 8X12CM "NÃO MANOBRAR COM CARGA", FUNDO VERMELHO LETRAS BRANCAS</t>
  </si>
  <si>
    <t>SUPORTE P/ PUNHO DE MANOBRA</t>
  </si>
  <si>
    <t>ARAME DE AÇO GALVANIZADO Nº 12 BWG</t>
  </si>
  <si>
    <t>MASSA PARA CALAFETAR, 350G.</t>
  </si>
  <si>
    <t>CONDULETE DE ALUMÍNIO FUNDIDO, TIPO VARIÁVEL, SISTEMA SEM ROSCA, COM TAMPA CEGA Ø 3/4"</t>
  </si>
  <si>
    <t>CONDULETE DE ALUMÍNIO FUNDIDO, TIPO VARIÁVEL, SISTEMA SEM ROSCA, COM TAMPA CEGA Ø 1.1/4"</t>
  </si>
  <si>
    <t>ADAPTADOR DE UNIÃO ELETRODUTO EM CONDULETE, EM LIGA DE ALUMÍNIO SILÍCIO, COM PARAFUSO ZINCADO / BICROMATIZADO EM UMA EXTREMIDADE E ROSCA NA OUTRA EXTREMIDADE, DIÂMETROS: Ø 3/4"</t>
  </si>
  <si>
    <t>ADAPTADOR DE UNIÃO ELETRODUTO EM CONDULETE, EM LIGA DE ALUMÍNIO SILÍCIO, COM PARAFUSO ZINCADO / BICROMATIZADO EM UMA EXTREMIDADE E ROSCA NA OUTRA EXTREMIDADE, DIÂMETROS: Ø 1.1/4"</t>
  </si>
  <si>
    <t>ELETRODUTO RÍGIDO DE AÇO-CARBONO, ZINCADO ELETROLITICAMENTE, ROSQUEÁVEL, CONFORME NBR 13057, FORNECIDO EM PEÇAS DE 3,0M. REF.: ELECON OU EQUIVALENTE, DIÂMETRO Ø 3/4" (25MM)</t>
  </si>
  <si>
    <t>ELETRODUTO RÍGIDO DE AÇO-CARBONO, ZINCADO ELETROLITICAMENTE, ROSQUEÁVEL, CONFORME NBR 13057, FORNECIDO EM PEÇAS DE 3,0M. REF.: ELECON OU EQUIVALENTE, DIÂMETRO Ø 1.14" (32MM)</t>
  </si>
  <si>
    <t>ELETRODUTO RÍGIDO DE AÇO-CARBONO, ZINCADO ELETROLITICAMENTE, ROSQUEÁVEL, CONFORME NBR 13057, FORNECIDO EM PEÇAS DE 3,0M. REF.: ELECON OU EQUIVALENTE, DIÂMETRO Ø 1.12" (40MM)</t>
  </si>
  <si>
    <t>CURVA 90º EM AÇO CARBONO, GALVANIZADO A FOGO, DIÂMETRO Ø 3/4" (25MM)</t>
  </si>
  <si>
    <t>CURVA 90º EM AÇO CARBONO, GALVANIZADO A FOGO, DIÂMETRO Ø 1.14" (32MM)</t>
  </si>
  <si>
    <t>CURVA 90º EM AÇO CARBONO, GALVANIZADO A FOGO, DIÂMETRO Ø 1.12" (40MM)</t>
  </si>
  <si>
    <t>LUVA EM AÇO CARBONO, GALVANIZADO A FOGO, DIÂMETRO Ø 3/4" (25MM)</t>
  </si>
  <si>
    <t>LUVA EM AÇO CARBONO, GALVANIZADO A FOGO, DIÂMETRO Ø 1.14" (32MM)</t>
  </si>
  <si>
    <t>LUVA EM AÇO CARBONO, GALVANIZADO A FOGO, DIÂMETRO Ø 1.12" (40MM)</t>
  </si>
  <si>
    <t>ABRAÇADEIRA PARA FIXAÇÃO DE ELETRODUTOS TIPO "D" COM CUNHA. DIÂMETROS Ø 1.14" (32MM)</t>
  </si>
  <si>
    <t>ABRAÇADEIRA PARA FIXAÇÃO DE ELETRODUTOS TIPO "D" COM CUNHA. DIÂMETROS Ø 1.12" (40MM)</t>
  </si>
  <si>
    <t>CHUMBADOR AUTO PERFURANTE TIPO CBA COM ROSCA INTERNA DIÂMETRO 1/4".</t>
  </si>
  <si>
    <t>VERGALHÃO ROSCA TOTAL Ø 1.1/4" PRÉ-ZINCADO, FORNECIDO EM PEÇAS DE 3,0 METROS.</t>
  </si>
  <si>
    <t>FITA DE ADVERTÊNCIA PARA TUBULAÇÃO SUBTERRÂNEA</t>
  </si>
  <si>
    <t>SUPORTE METÁLICO PARA FIXAÇÃO DAS MUFLAS INTERNAS (H=1,25M).</t>
  </si>
  <si>
    <t>11.02.01.01.02</t>
  </si>
  <si>
    <t>11.02.01.01.03</t>
  </si>
  <si>
    <t>11.02.01.01.04</t>
  </si>
  <si>
    <t>11.02.01.01.05</t>
  </si>
  <si>
    <t>11.02.01.01.06</t>
  </si>
  <si>
    <t>11.02.01.01.07</t>
  </si>
  <si>
    <t>11.02.01.01.08</t>
  </si>
  <si>
    <t>11.02.01.01.09</t>
  </si>
  <si>
    <t>11.02.01.01.10</t>
  </si>
  <si>
    <t>11.02.01.01.11</t>
  </si>
  <si>
    <t>11.02.01.01.12</t>
  </si>
  <si>
    <t>11.02.01.01.13</t>
  </si>
  <si>
    <t>11.02.01.01.14</t>
  </si>
  <si>
    <t>11.02.01.01.15</t>
  </si>
  <si>
    <t>11.02.01.01.16</t>
  </si>
  <si>
    <t>11.02.01.01.17</t>
  </si>
  <si>
    <t>11.02.01.01.18</t>
  </si>
  <si>
    <t>11.02.01.01.19</t>
  </si>
  <si>
    <t>11.02.01.01.20</t>
  </si>
  <si>
    <t>11.02.01.01.21</t>
  </si>
  <si>
    <t>11.02.01.01.22</t>
  </si>
  <si>
    <t>11.02.01.01.23</t>
  </si>
  <si>
    <t>11.02.01.01.24</t>
  </si>
  <si>
    <t>11.02.01.01.25</t>
  </si>
  <si>
    <t>11.02.01.01.26</t>
  </si>
  <si>
    <t>11.02.01.01.27</t>
  </si>
  <si>
    <t>11.02.01.01.28</t>
  </si>
  <si>
    <t>11.02.01.01.29</t>
  </si>
  <si>
    <t>11.02.01.01.30</t>
  </si>
  <si>
    <t>11.02.01.01.31</t>
  </si>
  <si>
    <t>11.02.01.01.32</t>
  </si>
  <si>
    <t>11.02.01.01.33</t>
  </si>
  <si>
    <t>11.02.01.01.34</t>
  </si>
  <si>
    <t>11.02.01.01.35</t>
  </si>
  <si>
    <t>11.02.01.01.36</t>
  </si>
  <si>
    <t>11.02.01.01.37</t>
  </si>
  <si>
    <t>11.02.01.01.38</t>
  </si>
  <si>
    <t>11.02.01.01.39</t>
  </si>
  <si>
    <t>11.02.01.01.40</t>
  </si>
  <si>
    <t>11.02.01.01.41</t>
  </si>
  <si>
    <t>11.02.01.01.42</t>
  </si>
  <si>
    <t>11.02.01.01.43</t>
  </si>
  <si>
    <t>11.02.01.01.44</t>
  </si>
  <si>
    <t>11.02.01.01.45</t>
  </si>
  <si>
    <t>11.02.01.01.46</t>
  </si>
  <si>
    <t>11.02.01.01.47</t>
  </si>
  <si>
    <t>11.02.01.01.48</t>
  </si>
  <si>
    <t>11.02.01.01.49</t>
  </si>
  <si>
    <t>11.02.01.01.50</t>
  </si>
  <si>
    <t>11.02.01.01.51</t>
  </si>
  <si>
    <t>11.02.01.01.52</t>
  </si>
  <si>
    <t>11.02.01.01.53</t>
  </si>
  <si>
    <t>11.02.01.01.54</t>
  </si>
  <si>
    <t>11.02.01.01.55</t>
  </si>
  <si>
    <t>11.02.01.01.56</t>
  </si>
  <si>
    <t>11.02.01.01.57</t>
  </si>
  <si>
    <t>11.02.01.01.58</t>
  </si>
  <si>
    <t>11.02.01.01.59</t>
  </si>
  <si>
    <t>11.02.01.01.60</t>
  </si>
  <si>
    <t>11.02.01.01.61</t>
  </si>
  <si>
    <t>11.02.01.01.62</t>
  </si>
  <si>
    <t>11.02.01.01.63</t>
  </si>
  <si>
    <t>11.02.01.01.64</t>
  </si>
  <si>
    <t>11.02.01.01.65</t>
  </si>
  <si>
    <t>11.02.01.01.66</t>
  </si>
  <si>
    <t>11.02.01.01.67</t>
  </si>
  <si>
    <t>11.02.01.01.68</t>
  </si>
  <si>
    <t>11.02.01.01.69</t>
  </si>
  <si>
    <t>11.02.01.01.70</t>
  </si>
  <si>
    <t>QUADRO DE DISTRIBUIÇÃO - QG E SEUS COMPONENTES - ETAPA 1</t>
  </si>
  <si>
    <t>QUADRO DE DISTRIBUIÇÃO - QGBT-E1 E SEUS COMPONENTES - ETAPA 1</t>
  </si>
  <si>
    <t>QUADRO DE DISTRIBUIÇÃO - QDC-1A E SEUS COMPONENTES - ETAPA 1</t>
  </si>
  <si>
    <t>QUADRO DE DISTRIBUIÇÃO - QDC-1B E SEUS COMPONENTES - ETAPA 1</t>
  </si>
  <si>
    <t>QUADRO DE DISTRIBUIÇÃO - QDC-2A E SEUS COMPONENTES - ETAPA 1</t>
  </si>
  <si>
    <t>QUADRO DE DISTRIBUIÇÃO - QDC-2B E SEUS COMPONENTES - ETAPA 1</t>
  </si>
  <si>
    <t>QUADRO DE DISTRIBUIÇÃO - QDC-3A E SEUS COMPONENTES - ETAPA 1</t>
  </si>
  <si>
    <t>QUADRO DE DISTRIBUIÇÃO - QDC-3B E SEUS COMPONENTES - ETAPA 1</t>
  </si>
  <si>
    <t>QUADRO DE DISTRIBUIÇÃO - QDC-4A E SEUS COMPONENTES - ETAPA 1</t>
  </si>
  <si>
    <t>QUADRO DE DISTRIBUIÇÃO - QDC-4B E SEUS COMPONENTES - ETAPA 1</t>
  </si>
  <si>
    <t>QUADRO DE DISTRIBUIÇÃO - QDC-COA E SEUS COMPONENTES - ETAPA 1</t>
  </si>
  <si>
    <t>QUADRO DE DISTRIBUIÇÃO - QDC-ACA E SEUS COMPONENTES - ETAPA 1</t>
  </si>
  <si>
    <t>QUADRO DE AUTOMAÇÃO DA BOMBA DE ÁGUA POTÁVEL - ETAPA 1</t>
  </si>
  <si>
    <t>QUADRO DE DISTRIBUIÇÃO - QGBT-E2 E SEUS COMPONENTES - ETAPA 2</t>
  </si>
  <si>
    <t>QUADRO DE DISTRIBUIÇÃO - QDC-1C E SEUS COMPONENTES - ETAPA 2</t>
  </si>
  <si>
    <t>QUADRO DE DISTRIBUIÇÃO - QDC-2C E SEUS COMPONENTES - ETAPA 2</t>
  </si>
  <si>
    <t>QUADRO DE DISTRIBUIÇÃO - QDC-2D E SEUS COMPONENTES - ETAPA 2</t>
  </si>
  <si>
    <t>QUADRO DE DISTRIBUIÇÃO - QDC-3C E SEUS COMPONENTES - ETAPA 2</t>
  </si>
  <si>
    <t>QUADRO DE DISTRIBUIÇÃO - QDC-3D E SEUS COMPONENTES - ETAPA 2</t>
  </si>
  <si>
    <t>QUADRO DE DISTRIBUIÇÃO - QDC-4C E SEUS COMPONENTES - ETAPA 2</t>
  </si>
  <si>
    <t>QUADRO DE DISTRIBUIÇÃO - QDC-4D E SEUS COMPONENTES - ETAPA 2</t>
  </si>
  <si>
    <t>QUADRO DE DISTRIBUIÇÃO - QDC-ACB E SEUS COMPONENTES - ETAPA 2</t>
  </si>
  <si>
    <t>11.02.01.02</t>
  </si>
  <si>
    <t>11.02.01.02.01</t>
  </si>
  <si>
    <t>11.02.01.02.02</t>
  </si>
  <si>
    <t>11.02.01.02.03</t>
  </si>
  <si>
    <t>11.02.01.02.04</t>
  </si>
  <si>
    <t>11.02.01.02.05</t>
  </si>
  <si>
    <t>11.02.01.02.06</t>
  </si>
  <si>
    <t>11.02.01.02.07</t>
  </si>
  <si>
    <t>11.02.01.02.08</t>
  </si>
  <si>
    <t>11.02.01.02.09</t>
  </si>
  <si>
    <t>11.02.01.02.10</t>
  </si>
  <si>
    <t>11.02.01.02.11</t>
  </si>
  <si>
    <t>11.02.01.02.12</t>
  </si>
  <si>
    <t>11.02.01.02.13</t>
  </si>
  <si>
    <t>11.02.01.02.14</t>
  </si>
  <si>
    <t>11.02.01.02.15</t>
  </si>
  <si>
    <t>11.02.01.02.16</t>
  </si>
  <si>
    <t>11.02.01.02.17</t>
  </si>
  <si>
    <t>11.02.01.02.18</t>
  </si>
  <si>
    <t>11.02.01.02.19</t>
  </si>
  <si>
    <t>11.02.01.02.20</t>
  </si>
  <si>
    <t>11.02.01.02.21</t>
  </si>
  <si>
    <t>11.02.01.02.22</t>
  </si>
  <si>
    <t>11.02.01.03</t>
  </si>
  <si>
    <t>11.02.01.03.01</t>
  </si>
  <si>
    <t>11.02.01.03.02</t>
  </si>
  <si>
    <t>11.02.01.03.03</t>
  </si>
  <si>
    <t>11.02.01.03.04</t>
  </si>
  <si>
    <t>11.02.01.03.05</t>
  </si>
  <si>
    <t>11.02.01.03.06</t>
  </si>
  <si>
    <t>CABOS DE DISTRIBUIÇÃO PRIMARIA (CONEXÃO BARRAMENTOS INTERNOS QUADROS ELÉTRICOS)</t>
  </si>
  <si>
    <t>CABO DE COBRE SINGELO, ISOLAMENTO EPR PARA 1000V, LSZH, #6MM2, NA COR PRETO. REF.: PRYSMIAN-AFUMEX OU EQUIVALENTE.</t>
  </si>
  <si>
    <t>CABO DE COBRE SINGELO, ISOLAMENTO EPR PARA 1000V, LSZH, #6MM2, NA COR AZUL CLARO. REF.: PRYSMIAN-AFUMEX OU EQUIVALENTE.</t>
  </si>
  <si>
    <t>CABO DE COBRE SINGELO, ISOLAMENTO EPR PARA 1000V, LSZH, #10MM2, NA COR PRETO. REF.: PRYSMIAN-AFUMEX OU EQUIVALENTE.</t>
  </si>
  <si>
    <t>CABO DE COBRE SINGELO, ISOLAMENTO EPR PARA 1000V, LSZH, #10MM2, NA COR AZUL CLARO. REF.: PRYSMIAN-AFUMEX OU EQUIVALENTE.</t>
  </si>
  <si>
    <t>CABO DE COBRE SINGELO, ISOLAMENTO EPR PARA 1000V, LSZH, #16MM2, NA COR PRETO. REF.: PRYSMIAN-AFUMEX OU EQUIVALENTE.</t>
  </si>
  <si>
    <t>CABO DE COBRE SINGELO, ISOLAMENTO EPR PARA 1000V, LSZH, #16MM2, NA COR AZUL CLARO. REF.: PRYSMIAN-AFUMEX OU EQUIVALENTE.</t>
  </si>
  <si>
    <t>ALIMENTADOR DO QUADRO DE DISTRIBUIÇÃO QDC-1A - ETAPA 1</t>
  </si>
  <si>
    <t>CABO DE COBRE SINGELO, ISOLAMENTO HEPR PARA 1000V, LSZH, CONFORME NBR 13.248, #16MM2, NA COR PRETA. REF.: PRYSMIAN-AFUMEX OU EQUIVALENTE.</t>
  </si>
  <si>
    <t>CABO DE COBRE SINGELO, ISOLAMENTO HEPR PARA 1000V, LSZH, CONFORME NBR 13.248, #16MM2, NA COR AZUL CLARO. REF.: PRYSMIAN-AFUMEX OU EQUIVALENTE.</t>
  </si>
  <si>
    <t>CABO DE COBRE SINGELO, ISOLAMENTO HEPR PARA 1000V, LSZH, CONFORME NBR 13.248, #16MM2, NA COR VERDE. REF.: PRYSMIAN-AFUMEX OU EQUIVALENTE.</t>
  </si>
  <si>
    <t>TERMINAL PARA CABO DE COBRE #16MM2. REF.: PRYSMIAN-AFUMEX OU EQUIVALENTE.</t>
  </si>
  <si>
    <t>CONJUNTO DE BUCHA E ARRUELA, DE ALUMÍNIO, PARA ELETRODUTO DE 1.1/4". REF.: WETZEL OU EQUIVALENTE.</t>
  </si>
  <si>
    <t>TUBULAÇÃO EM APARENTE EM ELETRODUTO RÍGIDO DE AÇO-CARBONO, , ROSQUEÁVEL, CONFORME NBR 13057, INCLUSIVE AS CONEXÕES E DERIVAÇÕES, DIÂMETRO DE 32MM - 1.1/4". REF.: ELECON OU EQUIVALENTE, DIÂMETROS:</t>
  </si>
  <si>
    <t>ABRAÇADEIRA PARA FIXAÇÃO DE ELETRODUTOS TIPO "D" COM CUNHA, DIÂMETRO 1.1/4". REF.: ELECON, TRAMONTINA OU EQUIVALENTE.</t>
  </si>
  <si>
    <t>CHUMBADOR AUTO PERFURANTE TIPO CBA COM ROSCA INTERNA DIÂMETRO 1/4". REF.: MOPA, MEGA OU EQUIVALENTE.</t>
  </si>
  <si>
    <t>CONJUNTO DE PORCA E ARRUELA PARA VERGALHÃO ROSCA TOTAL Ø1/4’, PRÉ-ZINCADO. REF.: MOPA, MEGA OU EQUIVALENTE</t>
  </si>
  <si>
    <t>VERGALHÃO ROSCA TOTAL DIÂMETRO 1/4" ZINCADO, EM PEÇAS DE 3 METROS. REF.: MOPA OU EQUIVALENTE.</t>
  </si>
  <si>
    <t>ALIMENTADOR DO QUADRO DE DISTRIBUIÇÃO QDC-1B - ETAPA 1</t>
  </si>
  <si>
    <t>CABO DE COBRE SINGELO, ISOLAMENTO HEPR PARA 1000V, LSZH, CONFORME NBR 13.248, #35MM2, NA COR PRETA. REF.: PRYSMIAN-AFUMEX OU EQUIVALENTE.</t>
  </si>
  <si>
    <t>CABO DE COBRE SINGELO, ISOLAMENTO HEPR PARA 1000V, LSZH, CONFORME NBR 13.248, #35MM2, NA COR AZUL CLARO. REF.: PRYSMIAN-AFUMEX OU EQUIVALENTE.</t>
  </si>
  <si>
    <t>CABO DE COBRE SINGELO, ISOLAMENTO HEPR PARA 1000V, LSZH, CONFORME NBR 13.248, #25MM2, NA COR VERDE. REF.: PRYSMIAN-AFUMEX OU EQUIVALENTE.</t>
  </si>
  <si>
    <t>TERMINAL PARA CABO DE COBRE #25M2. REF.: PRYSMIAN-AFUMEX OU EQUIVALENTE.</t>
  </si>
  <si>
    <t>TERMINAL PARA CABO DE COBRE #35MM2. REF.: PRYSMIAN-AFUMEX OU EQUIVALENTE.</t>
  </si>
  <si>
    <t>CONJUNTO DE BUCHA E ARRUELA, DE ALUMÍNIO, PARA ELETRODUTO DE 1.1/2". REF.: WETZEL OU EQUIVALENTE.</t>
  </si>
  <si>
    <t>TUBULAÇÃO EM APARENTE EM ELETRODUTO RÍGIDO DE AÇO-CARBONO, , ROSQUEÁVEL, CONFORME NBR 13057, INCLUSIVE AS CONEXÕES E DERIVAÇÕES, DIÂMETRO DE 40MM - 1.1/2". REF.: ELECON OU EQUIVALENTE, DIÂMETROS:</t>
  </si>
  <si>
    <t>ABRAÇADEIRA PARA FIXAÇÃO DE ELETRODUTOS TIPO "D" COM CUNHA, DIÂMETRO 1.1/2". REF.: ELECON, TRAMONTINA OU EQUIVALENTE.</t>
  </si>
  <si>
    <t>CONDULETE MÚLTIPLO FABRICADO EM LIGA DE ALUMÍNIO FUNDIDO, CONFORME NBR 15.701, ADAPTÁVEL PARA VÁRIAS OPÇÕES DE MONTAGEM COM ENTRADAS ROSQUEADAS, 40MM - 1.1/2", COM TAMPA CEGA, TAMPÃO PARA FECHAMENTO DAS SAÍDAS NÃO UTILIZADAS EM BORRACHA NEOPRENE E LIVRES DE REBARBAS NAS PARTES QUE FICAM EM CONTATO COM OS CONDUTORES. REF.: WETZEL OU EQUIVALENTE.</t>
  </si>
  <si>
    <t>ADAPTADOR DE UNIÃO ELETRODUTO EM CONDULETE, EM LIGA DE ALUMÍNIO SILÍCIO, COM PARAFUSO ZINCADO/BICROMATIZADO EM UMA EXTREMIDADE E ROSCA NA OUTRA EXTREMIDADE, 40MM - 1.1/2". REF.: WETZEL OU EQUIVALENTE.</t>
  </si>
  <si>
    <t>TAMPÃO EM PVC PARA FECHAMENTO DE SAÍDA NÃO UTILIZADA DE CONDULETE MÚLTIPLO 40MM - 1.1/2". REF.: DAISA OU EQUIVALENTE.</t>
  </si>
  <si>
    <t>ALIMENTADOR DO QUADRO DE DISTRIBUIÇÃO QDC-2A - ETAPA 1</t>
  </si>
  <si>
    <t>CABO DE COBRE SINGELO, ISOLAMENTO HEPR PARA 1000V, LSZH, CONFORME NBR 13.248, #25MM2, NA COR PRETA. REF.: PRYSMIAN-AFUMEX OU EQUIVALENTE.</t>
  </si>
  <si>
    <t>CABO DE COBRE SINGELO, ISOLAMENTO HEPR PARA 1000V, LSZH, CONFORME NBR 13.248, #25MM2, NA COR AZUL CLARO. REF.: PRYSMIAN-AFUMEX OU EQUIVALENTE.</t>
  </si>
  <si>
    <t>TERMINAL PARA CABO DE COBRE #25MM2. REF.: PRYSMIAN-AFUMEX OU EQUIVALENTE.</t>
  </si>
  <si>
    <t>ALIMENTADOR DO QUADRO DE DISTRIBUIÇÃO QDC-2B - ETAPA 1</t>
  </si>
  <si>
    <t>ALIMENTADOR DO QUADRO DE DISTRIBUIÇÃO QDC-3A - ETAPA 1</t>
  </si>
  <si>
    <t>TERMINAL PARA CABO DE COBRE #10MM2. REF.: PRYSMIAN-AFUMEX OU EQUIVALENTE.</t>
  </si>
  <si>
    <t>ALIMENTADOR DO QUADRO DE DISTRIBUIÇÃO QDC-3B - ETAPA 1</t>
  </si>
  <si>
    <t>ALIMENTADOR DO QUADRO DE DISTRIBUIÇÃO QDC-4A - ETAPA 1</t>
  </si>
  <si>
    <t>ALIMENTADOR DO QUADRO DE DISTRIBUIÇÃO QDC-4B - ETAPA 1</t>
  </si>
  <si>
    <t>ALIMENTADOR DO QUADRO DE DISTRIBUIÇÃO QDC-COA - ETAPA 1</t>
  </si>
  <si>
    <t>CABO DE COBRE SINGELO, ISOLAMENTO HEPR PARA 1000V, LSZH, CONFORME NBR 13.248, #10MM2, NA COR PRETA. REF.: PRYSMIAN-AFUMEX OU EQUIVALENTE.</t>
  </si>
  <si>
    <t>CABO DE COBRE SINGELO, ISOLAMENTO HEPR PARA 1000V, LSZH, CONFORME NBR 13.248, #10MM2, NA COR AZUL CLARO. REF.: PRYSMIAN-AFUMEX OU EQUIVALENTE.</t>
  </si>
  <si>
    <t>CABO DE COBRE SINGELO, ISOLAMENTO HEPR PARA 1000V, LSZH, CONFORME NBR 13.248, #110M2, NA COR VERDE. REF.: PRYSMIAN-AFUMEX OU EQUIVALENTE.</t>
  </si>
  <si>
    <t>CONDULETE MÚLTIPLO FABRICADO EM LIGA DE ALUMÍNIO FUNDIDO, CONFORME NBR 15.701, ADAPTÁVEL PARA VÁRIAS OPÇÕES DE MONTAGEM COM ENTRADAS ROSQUEADAS, 32MM - 1.1/4", COM TAMPA CEGA, TAMPÃO PARA FECHAMENTO DAS SAÍDAS NÃO UTILIZADAS EM BORRACHA NEOPRENE E LIVRES DE REBARBAS NAS PARTES QUE FICAM EM CONTATO COM OS CONDUTORES. REF.: WETZEL OU EQUIVALENTE.</t>
  </si>
  <si>
    <t>ADAPTADOR DE UNIÃO ELETRODUTO EM CONDULETE, EM LIGA DE ALUMÍNIO SILÍCIO, COM PARAFUSO ZINCADO/BICROMATIZADO EM UMA EXTREMIDADE E ROSCA NA OUTRA EXTREMIDADE, 32MM - 1.1/4". REF.: WETZEL OU EQUIVALENTE.</t>
  </si>
  <si>
    <t>TAMPÃO EM PVC PARA FECHAMENTO DE SAÍDA NÃO UTILIZADA DE CONDULETE MÚLTIPLO 32MM - 1.1/4". REF.: DAISA OU EQUIVALENTE.</t>
  </si>
  <si>
    <t>ALIMENTADOR DO QUADRO DE DISTRIBUIÇÃO QDC-ACA - ETAPA 1</t>
  </si>
  <si>
    <t>CABO DE COBRE SINGELO, ISOLAMENTO HEPR PARA 1000V, LSZH, CONFORME NBR 13.248, #120MM2, NA COR PRETA. REF.: PRYSMIAN-AFUMEX OU EQUIVALENTE.</t>
  </si>
  <si>
    <t>CABO DE COBRE SINGELO, ISOLAMENTO HEPR PARA 1000V, LSZH, CONFORME NBR 13.248, #120MM2, NA COR AZUL CLARO. REF.: PRYSMIAN-AFUMEX OU EQUIVALENTE.</t>
  </si>
  <si>
    <t>CABO DE COBRE SINGELO, ISOLAMENTO HEPR PARA 1000V, LSZH, CONFORME NBR 13.248, #70MM2, NA COR VERDE. REF.: PRYSMIAN-AFUMEX OU EQUIVALENTE.</t>
  </si>
  <si>
    <t>TERMINAL PARA CABO DE COBRE #70MM2. REF.: PRYSMIAN-AFUMEX OU EQUIVALENTE.</t>
  </si>
  <si>
    <t>TERMINAL PARA CABO DE COBRE #120MM2. REF.: PRYSMIAN-AFUMEX OU EQUIVALENTE.</t>
  </si>
  <si>
    <t>CONJUNTO DE BUCHA E ARRUELA, DE ALUMÍNIO, PARA ELETRODUTO DE 4". REF.: WETZEL OU EQUIVALENTE.</t>
  </si>
  <si>
    <t>TUBULAÇÃO EM APARENTE EM ELETRODUTO RÍGIDO DE AÇO-CARBONO, , ROSQUEÁVEL, CONFORME NBR 13057, INCLUSIVE AS CONEXÕES E DERIVAÇÕES, DIÂMETRO DE 65MM - 2.1/2". REF.: ELECON OU EQUIVALENTE, DIÂMETROS:</t>
  </si>
  <si>
    <t>ABRAÇADEIRA PARA FIXAÇÃO DE ELETRODUTOS TIPO "D" COM CUNHA, DIÂMETRO 2.1/2". REF.: ELECON, TRAMONTINA OU EQUIVALENTE.</t>
  </si>
  <si>
    <t>CONDULETE MÚLTIPLO FABRICADO EM LIGA DE ALUMÍNIO FUNDIDO, CONFORME NBR 15.701, ADAPTÁVEL PARA VÁRIAS OPÇÕES DE MONTAGEM COM ENTRADAS ROSQUEADAS, 65MM - 2.1/2", COM TAMPA CEGA, TAMPÃO PARA FECHAMENTO DAS SAÍDAS NÃO UTILIZADAS EM BORRACHA NEOPRENE E LIVRES DE REBARBAS NAS PARTES QUE FICAM EM CONTATO COM OS CONDUTORES. REF.: WETZEL OU EQUIVALENTE.</t>
  </si>
  <si>
    <t>ADAPTADOR DE UNIÃO ELETRODUTO EM CONDULETE, EM LIGA DE ALUMÍNIO SILÍCIO, COM PARAFUSO ZINCADO/BICROMATIZADO EM UMA EXTREMIDADE E ROSCA NA OUTRA EXTREMIDADE, 65MM - 2.1/2". REF.: WETZEL OU EQUIVALENTE.</t>
  </si>
  <si>
    <t>TAMPÃO EM PVC PARA FECHAMENTO DE SAÍDA NÃO UTILIZADA DE CONDULETE MÚLTIPLO 65MM - 2.1/2". REF.: DAISA OU EQUIVALENTE.</t>
  </si>
  <si>
    <t>ALIMENTADOR DO QUADRO DE DISTRIBUIÇÃO QDC-ELEV - ETAPA 1</t>
  </si>
  <si>
    <t>CABO DE COBRE SINGELO, ISOLAMENTO HEPR PARA 1000V, LSZH, CONFORME NBR 13.248, #6MM2, NA COR PRETA. REF.: PRYSMIAN-AFUMEX OU EQUIVALENTE.</t>
  </si>
  <si>
    <t>CABO DE COBRE SINGELO, ISOLAMENTO HEPR PARA 1000V, LSZH, CONFORME NBR 13.248, #6MM2, NA COR VERDE. REF.: PRYSMIAN-AFUMEX OU EQUIVALENTE.</t>
  </si>
  <si>
    <t>TERMINAL PARA CABO DE COBRE #6MM2. REF.: PRYSMIAN-AFUMEX OU EQUIVALENTE.</t>
  </si>
  <si>
    <t>ALIMENTADOR DO QUADRO DE DISTRIBUIÇÃO QDC-B-REC - ETAPA 1</t>
  </si>
  <si>
    <t>TUBULAÇÃO APARENTE EM ELETRODUTO RÍGIDO DE AÇO-CARBONO, , ROSQUEÁVEL, CONFORME NBR 13057, INCLUSIVE AS CONEXÕES E DERIVAÇÕES, DIÂMETRO DE 32MM - 1.1/4". REF.: ELECON OU EQUIVALENTE, DIÂMETROS:</t>
  </si>
  <si>
    <t>TUBULAÇÃO EMBUTIDA EM PVC, ROSQUEÁVEL, CONFORME NBR 13057, INCLUSIVE AS CONEXÕES E DERIVAÇÕES, DIÂMETRO DE 40MM - 1.1/4". REF.: ELECON OU EQUIVALENTE, DIÂMETROS:</t>
  </si>
  <si>
    <t>CABO DE COBRE SINGELO, ISOLAMENTO HEPR PARA 1000V, LSZH, CONFORME NBR 13.248, #10MM2, NA COR VERDE. REF.: PRYSMIAN-AFUMEX OU EQUIVALENTE.</t>
  </si>
  <si>
    <t>CABO DE COBRE SINGELO, ISOLAMENTO HEPR PARA 1000V, LSZH, CONFORME NBR 13.248, #240MM2, NA COR PRETA. REF.: PRYSMIAN-AFUMEX OU EQUIVALENTE.</t>
  </si>
  <si>
    <t>CABO DE COBRE SINGELO, ISOLAMENTO HEPR PARA 1000V, LSZH, CONFORME NBR 13.248, #240MM2, NA COR AZUL CLARO. REF.: PRYSMIAN-AFUMEX OU EQUIVALENTE.</t>
  </si>
  <si>
    <t>CABO DE COBRE SINGELO, ISOLAMENTO HEPR PARA 1000V, LSZH, CONFORME NBR 13.248, #120MM2, NA COR VERDE. REF.: PRYSMIAN-AFUMEX OU EQUIVALENTE.</t>
  </si>
  <si>
    <t>TERMINAL PARA CABO DE COBRE #240MM2. REF.: PRYSMIAN-AFUMEX OU EQUIVALENTE.</t>
  </si>
  <si>
    <t>TUBULAÇÃO EM APARENTE EM ELETRODUTO RÍGIDO DE AÇO-CARBONO, , ROSQUEÁVEL, CONFORME NBR 13057, INCLUSIVE AS CONEXÕES E DERIVAÇÕES, DIÂMETRO DE 100MM - 4". REF.: ELECON OU EQUIVALENTE, DIÂMETROS:</t>
  </si>
  <si>
    <t>CONDULETE MÚLTIPLO FABRICADO EM LIGA DE ALUMÍNIO FUNDIDO, CONFORME NBR 15.701, ADAPTÁVEL PARA VÁRIAS OPÇÕES DE MONTAGEM COM ENTRADAS ROSQUEADAS, 100MM - 4", COM TAMPA CEGA, TAMPÃO PARA FECHAMENTO DAS SAÍDAS NÃO UTILIZADAS EM BORRACHA NEOPRENE E LIVRES DE REBARBAS NAS PARTES QUE FICAM EM CONTATO COM OS CONDUTORES. REF.: WETZEL OU EQUIVALENTE.</t>
  </si>
  <si>
    <t>ADAPTADOR DE UNIÃO ELETRODUTO EM CONDULETE, EM LIGA DE ALUMÍNIO SILÍCIO, COM PARAFUSO ZINCADO/BICROMATIZADO EM UMA EXTREMIDADE E ROSCA NA OUTRA EXTREMIDADE, 100MM - 4". REF.: WETZEL OU EQUIVALENTE.</t>
  </si>
  <si>
    <t>TAMPÃO EM PVC PARA FECHAMENTO DE SAÍDA NÃO UTILIZADA DE CONDULETE MÚLTIPLO 100MM - 4". REF.: DAISA OU EQUIVALENTE.</t>
  </si>
  <si>
    <t>TUBULAÇÃO E CONDUTOS DOS ALIMENTADORES DO AR CONDICIONADO</t>
  </si>
  <si>
    <t>CONJUNTO DE BUCHA E ARRUELA, DE ALUMÍNIO, PARA ELETRODUTO DE 2". REF.: WETZEL OU EQUIVALENTE.</t>
  </si>
  <si>
    <t>TUBULAÇÃO EM APARENTE EM ELETRODUTO RÍGIDO DE AÇO-CARBONO, , ROSQUEÁVEL, CONFORME NBR 13057, INCLUSIVE AS CONEXÕES E DERIVAÇÕES, DIÂMETRO DE 50MM - 2". REF.: ELECON OU EQUIVALENTE, DIÂMETROS:</t>
  </si>
  <si>
    <t>ABRAÇADEIRA PARA FIXAÇÃO DE ELETRODUTOS TIPO "D" COM CUNHA, DIÂMETRO 2". REF.: ELECON, TRAMONTINA OU EQUIVALENTE.</t>
  </si>
  <si>
    <t>CONDULETE MÚLTIPLO FABRICADO EM LIGA DE ALUMÍNIO FUNDIDO, CONFORME NBR 15.701, ADAPTÁVEL PARA VÁRIAS OPÇÕES DE MONTAGEM COM ENTRADAS ROSQUEADAS, 50MM - 2", COM TAMPA CEGA, TAMPÃO PARA FECHAMENTO DAS SAÍDAS NÃO UTILIZADAS EM BORRACHA NEOPRENE E LIVRES DE REBARBAS NAS PARTES QUE FICAM EM CONTATO COM OS CONDUTORES. REF.: WETZEL OU EQUIVALENTE.</t>
  </si>
  <si>
    <t>CONDULETE MÚLTIPLO FABRICADO EM LIGA DE ALUMÍNIO FUNDIDO, ADAPTÁVEL PARA VÁRIAS OPÇÕES DE MONTAGEM COM ENTRADAS ROSQUEADAS, 50MM - 2", COM TAMPA COM FURO CENTRAL APARAFUSADA AO CORPO, TAMPÃO PARA FECHAMENTO DAS SAÍDAS NÃO UTILIZADAS EM BORRACHA NEOPRENE E LIVRES DE REBARBAS NAS PARTES QUE FICAM EM CONTATO COM OS CONDUTORES, TIPO "X". REF.: DAISA OU EQUIVALENTE, DIÂMETROS:</t>
  </si>
  <si>
    <t>ADAPTADOR DE UNIÃO ELETRODUTO EM CONDULETE, EM LIGA DE ALUMÍNIO SILÍCIO, COM PARAFUSO ZINCADO/BICROMATIZADO EM UMA EXTREMIDADE E ROSCA NA OUTRA EXTREMIDADE, 50MM - 2". REF.: WETZEL OU EQUIVALENTE.</t>
  </si>
  <si>
    <t>TAMPÃO EM PVC PARA FECHAMENTO DE SAÍDA NÃO UTILIZADA DE CONDULETE MÚLTIPLO 50MM - 2". REF.: DAISA OU EQUIVALENTE.</t>
  </si>
  <si>
    <t>CONSTRUÇÃO DE SUPORTE PARA ELETRODUTOS 30X15CM. COM CANTONEIRA DE ABAS IGUAIS 3/4" (19,05MM). O ACABAMENTO DEVERÁ SER EXECUTADO EM PINTURA DO TIPO ESMALTE SINTÉTICO DE ALTO BRILHO.</t>
  </si>
  <si>
    <t>CONSTRUÇÃO DE SUPORTE PARA ELETRODUTOS 25X15CM. COM CANTONEIRA DE ABAS IGUAIS 3/4" (19,05MM). O ACABAMENTO DEVERÁ SER EXECUTADO EM PINTURA DO TIPO ESMALTE SINTÉTICO DE ALTO BRILHO.</t>
  </si>
  <si>
    <t>CONSTRUÇÃO DE SUPORTE PARA ELETRODUTOS 15X15CM. COM CANTONEIRA DE ABAS IGUAIS 3/4" (19,05MM). O ACABAMENTO DEVERÁ SER EXECUTADO EM PINTURA DO TIPO ESMALTE SINTÉTICO DE ALTO BRILHO.</t>
  </si>
  <si>
    <t>CABOS DE DISTRIBUIÇÃO SECUNDÁRIA</t>
  </si>
  <si>
    <t>FITA ISOLANTE AUTO FUSÃO - 600V - ROLO 10M</t>
  </si>
  <si>
    <t>ANILHAS PARA IDENTIFICAÇÃO DOS CABOS. REF.: HELLERMANN TYTON OU EQUIVALENTE.</t>
  </si>
  <si>
    <t>PORTA ANILHAS PARA IDENTIFICAÇÃO DOS CABOS. REF.: HELLERMANN TYTON OU EQUIVALENTE.</t>
  </si>
  <si>
    <t>CABO PP 3X2,5 MM², FLEXÍVEL, 750V, GRAU DE FLAMABILIDADE LSZH. REF.: PRYSMIAN-AFUMEX OU EQUIVALENTE.</t>
  </si>
  <si>
    <t>CONECTOR EM NYLON PARA CABOS TRIPOLARES DE ATE 4MM .</t>
  </si>
  <si>
    <t>ELETROCALHAS E SEUS COMPONENTES</t>
  </si>
  <si>
    <t>PERFILADOS E SEUS COMPONENTES</t>
  </si>
  <si>
    <t>ELETRODUTOS E SEUS ACESSÓRIOS</t>
  </si>
  <si>
    <t>CAIXAS E ACESSÓRIOS</t>
  </si>
  <si>
    <t>CAIXA DE PASSAGEM METÁLICA DE EMBUTIR, EM CHAPA 14 USG, COM TAMPA CEGA, PINTURA ELETROSTÁTICA EPÓXI A PÓ NA COR BEGE, COM TAMPA APARAFUSADA, DIMENSÕES DE 30X30X12CM. REF.: CEMAR LEGRAND OU EQUIVALENTE</t>
  </si>
  <si>
    <t>DISPOSITIVOS: TOMADAS, PLACAS, INTERRUPTORES E ACESSÓRIOS</t>
  </si>
  <si>
    <t>TOMADA PADRÃO BRASILEIRO 2P+T 10A, CONFORME NBR 14.136, FOSFORESCENTE, PARA INSTALAÇÃO EM CONDULETES MÚLTIPLOS. REF.: PIAL LEGRAND OU EQUIVALENTE.</t>
  </si>
  <si>
    <t>TOMADA PADRÃO BRASILEIRO 2P+T 20A, CONFORME NBR 14.136, FOSFORESCENTE, PARA INSTALAÇÃO EM CONDULETES MÚLTIPLOS. REF.: PIAL LEGRAND OU EQUIVALENTE.</t>
  </si>
  <si>
    <t>LUMINÁRIAS, LÂMPADAS E ACESSÓRIOS</t>
  </si>
  <si>
    <t>VERGALHÃO ROSCA TOTAL Ø 1/4" FORNECIDO EM PEÇAS DE 3,0 METROS. REF.: MOPA, MEGA OU EQUIVALENTE.</t>
  </si>
  <si>
    <t>ABRAÇADEIRA TIPO D, 4". REF.: WETZEL OU EQUIVALENTE.</t>
  </si>
  <si>
    <t>CONSTRUÇÃO DE CAIXA SUBTERRÂNEA EM ALVENARIA TIPO R-1, CONFORME PROJETO, DIMENSÕES 127X72X60CM, COM TAMPA E BASE EM FERRO FUNDIDO.</t>
  </si>
  <si>
    <t>FITA DE ADVERTÊNCIA P/TUBULAÇÃO SUBTERRÂNEA</t>
  </si>
  <si>
    <t>CERTIFICAÇÃO, TESTE DE CONFIRMAÇÃO DE CATEGORIA 6 E FORNECIMENTO DE CERTIFICADO DE GARANTIA PARA TODOS OS COMPONENTES DE REDE A SEREM INSTALADOS</t>
  </si>
  <si>
    <t>11.02.01.04</t>
  </si>
  <si>
    <t>11.02.01.04.01</t>
  </si>
  <si>
    <t>11.02.01.04.02</t>
  </si>
  <si>
    <t>11.02.01.04.03</t>
  </si>
  <si>
    <t>11.02.01.04.04</t>
  </si>
  <si>
    <t>11.02.01.04.05</t>
  </si>
  <si>
    <t>11.02.01.04.06</t>
  </si>
  <si>
    <t>11.02.01.04.07</t>
  </si>
  <si>
    <t>11.02.01.04.08</t>
  </si>
  <si>
    <t>11.02.01.04.09</t>
  </si>
  <si>
    <t>11.02.01.04.10</t>
  </si>
  <si>
    <t>11.02.01.05</t>
  </si>
  <si>
    <t>11.02.01.05.01</t>
  </si>
  <si>
    <t>11.02.01.05.02</t>
  </si>
  <si>
    <t>11.02.01.05.03</t>
  </si>
  <si>
    <t>11.02.01.05.04</t>
  </si>
  <si>
    <t>11.02.01.05.05</t>
  </si>
  <si>
    <t>11.02.01.05.06</t>
  </si>
  <si>
    <t>11.02.01.05.07</t>
  </si>
  <si>
    <t>11.02.01.05.08</t>
  </si>
  <si>
    <t>11.02.01.05.12</t>
  </si>
  <si>
    <t>11.02.01.05.13</t>
  </si>
  <si>
    <t>11.02.01.05.14</t>
  </si>
  <si>
    <t>11.02.01.06</t>
  </si>
  <si>
    <t>11.02.01.06.01</t>
  </si>
  <si>
    <t>11.02.01.06.02</t>
  </si>
  <si>
    <t>11.02.01.06.03</t>
  </si>
  <si>
    <t>11.02.01.06.04</t>
  </si>
  <si>
    <t>11.02.01.06.05</t>
  </si>
  <si>
    <t>11.02.01.06.06</t>
  </si>
  <si>
    <t>11.02.01.06.07</t>
  </si>
  <si>
    <t>11.02.01.06.08</t>
  </si>
  <si>
    <t>11.02.01.06.09</t>
  </si>
  <si>
    <t>11.02.01.07</t>
  </si>
  <si>
    <t>11.02.01.07.01</t>
  </si>
  <si>
    <t>11.02.01.07.02</t>
  </si>
  <si>
    <t>11.02.01.07.03</t>
  </si>
  <si>
    <t>11.02.01.07.04</t>
  </si>
  <si>
    <t>11.02.01.07.05</t>
  </si>
  <si>
    <t>11.02.01.07.06</t>
  </si>
  <si>
    <t>11.02.01.07.07</t>
  </si>
  <si>
    <t>11.02.01.07.08</t>
  </si>
  <si>
    <t>11.02.01.07.09</t>
  </si>
  <si>
    <t>11.02.01.07.10</t>
  </si>
  <si>
    <t>11.02.01.08</t>
  </si>
  <si>
    <t>11.02.01.08.01</t>
  </si>
  <si>
    <t>11.02.01.08.02</t>
  </si>
  <si>
    <t>11.02.01.08.03</t>
  </si>
  <si>
    <t>11.02.01.08.04</t>
  </si>
  <si>
    <t>11.02.01.08.05</t>
  </si>
  <si>
    <t>11.02.01.08.06</t>
  </si>
  <si>
    <t>11.02.01.08.07</t>
  </si>
  <si>
    <t>11.02.01.08.08</t>
  </si>
  <si>
    <t>11.02.01.08.09</t>
  </si>
  <si>
    <t>11.02.01.08.10</t>
  </si>
  <si>
    <t>11.02.01.09</t>
  </si>
  <si>
    <t>11.02.01.09.01</t>
  </si>
  <si>
    <t>11.02.01.09.02</t>
  </si>
  <si>
    <t>11.02.01.09.03</t>
  </si>
  <si>
    <t>11.02.01.09.04</t>
  </si>
  <si>
    <t>11.02.01.09.05</t>
  </si>
  <si>
    <t>11.02.01.09.06</t>
  </si>
  <si>
    <t>11.02.01.09.07</t>
  </si>
  <si>
    <t>11.02.01.09.08</t>
  </si>
  <si>
    <t>11.02.01.09.09</t>
  </si>
  <si>
    <t>11.02.01.09.10</t>
  </si>
  <si>
    <t>11.02.01.09.11</t>
  </si>
  <si>
    <t>11.02.01.09.12</t>
  </si>
  <si>
    <t>11.02.01.09.13</t>
  </si>
  <si>
    <t>11.02.01.09.14</t>
  </si>
  <si>
    <t>11.02.01.10</t>
  </si>
  <si>
    <t>11.02.01.10.01</t>
  </si>
  <si>
    <t>11.02.01.10.02</t>
  </si>
  <si>
    <t>11.02.01.10.03</t>
  </si>
  <si>
    <t>11.02.01.10.04</t>
  </si>
  <si>
    <t>11.02.01.10.05</t>
  </si>
  <si>
    <t>11.02.01.10.06</t>
  </si>
  <si>
    <t>11.02.01.10.07</t>
  </si>
  <si>
    <t>11.02.01.10.08</t>
  </si>
  <si>
    <t>11.02.01.10.09</t>
  </si>
  <si>
    <t>11.02.01.10.10</t>
  </si>
  <si>
    <t>11.02.01.10.11</t>
  </si>
  <si>
    <t>11.02.01.10.12</t>
  </si>
  <si>
    <t>11.02.01.10.13</t>
  </si>
  <si>
    <t>11.02.01.10.14</t>
  </si>
  <si>
    <t>11.02.01.11</t>
  </si>
  <si>
    <t>11.02.01.11.01</t>
  </si>
  <si>
    <t>11.02.01.11.02</t>
  </si>
  <si>
    <t>11.02.01.11.03</t>
  </si>
  <si>
    <t>11.02.01.11.04</t>
  </si>
  <si>
    <t>11.02.01.11.05</t>
  </si>
  <si>
    <t>11.02.01.11.06</t>
  </si>
  <si>
    <t>11.02.01.11.07</t>
  </si>
  <si>
    <t>11.02.01.11.08</t>
  </si>
  <si>
    <t>11.02.01.11.09</t>
  </si>
  <si>
    <t>11.02.01.11.10</t>
  </si>
  <si>
    <t>11.02.01.11.11</t>
  </si>
  <si>
    <t>11.02.01.11.12</t>
  </si>
  <si>
    <t>11.02.01.11.13</t>
  </si>
  <si>
    <t>11.02.01.11.14</t>
  </si>
  <si>
    <t>11.02.01.12</t>
  </si>
  <si>
    <t>11.02.01.12.01</t>
  </si>
  <si>
    <t>11.02.01.12.02</t>
  </si>
  <si>
    <t>11.02.01.12.03</t>
  </si>
  <si>
    <t>11.02.01.12.04</t>
  </si>
  <si>
    <t>11.02.01.12.05</t>
  </si>
  <si>
    <t>11.02.01.12.06</t>
  </si>
  <si>
    <t>11.02.01.12.07</t>
  </si>
  <si>
    <t>11.02.01.12.08</t>
  </si>
  <si>
    <t>11.02.01.12.09</t>
  </si>
  <si>
    <t>11.02.01.12.10</t>
  </si>
  <si>
    <t>11.02.01.12.11</t>
  </si>
  <si>
    <t>11.02.01.12.12</t>
  </si>
  <si>
    <t>11.02.01.12.13</t>
  </si>
  <si>
    <t>11.02.01.13</t>
  </si>
  <si>
    <t>11.02.01.13.01</t>
  </si>
  <si>
    <t>11.02.01.13.02</t>
  </si>
  <si>
    <t>11.02.01.13.03</t>
  </si>
  <si>
    <t>11.02.01.13.04</t>
  </si>
  <si>
    <t>11.02.01.13.05</t>
  </si>
  <si>
    <t>11.02.01.13.06</t>
  </si>
  <si>
    <t>11.02.01.13.07</t>
  </si>
  <si>
    <t>11.02.01.13.08</t>
  </si>
  <si>
    <t>11.02.01.13.09</t>
  </si>
  <si>
    <t>11.02.01.13.10</t>
  </si>
  <si>
    <t>11.02.01.13.11</t>
  </si>
  <si>
    <t>11.02.01.13.12</t>
  </si>
  <si>
    <t>11.02.01.13.13</t>
  </si>
  <si>
    <t>11.02.01.13.14</t>
  </si>
  <si>
    <t>11.02.01.14</t>
  </si>
  <si>
    <t>11.02.01.14.01</t>
  </si>
  <si>
    <t>11.02.01.14.02</t>
  </si>
  <si>
    <t>11.02.01.14.03</t>
  </si>
  <si>
    <t>11.02.01.14.04</t>
  </si>
  <si>
    <t>11.02.01.14.05</t>
  </si>
  <si>
    <t>11.02.01.14.06</t>
  </si>
  <si>
    <t>11.02.01.14.07</t>
  </si>
  <si>
    <t>11.02.01.14.08</t>
  </si>
  <si>
    <t>11.02.01.14.09</t>
  </si>
  <si>
    <t>11.02.01.14.10</t>
  </si>
  <si>
    <t>11.02.01.15</t>
  </si>
  <si>
    <t>11.02.01.15.01</t>
  </si>
  <si>
    <t>11.02.01.15.02</t>
  </si>
  <si>
    <t>11.02.01.15.03</t>
  </si>
  <si>
    <t>11.02.01.15.04</t>
  </si>
  <si>
    <t>11.02.01.15.05</t>
  </si>
  <si>
    <t>11.02.01.15.06</t>
  </si>
  <si>
    <t>11.02.01.15.07</t>
  </si>
  <si>
    <t>11.02.01.15.08</t>
  </si>
  <si>
    <t>11.02.01.15.09</t>
  </si>
  <si>
    <t>11.02.01.15.10</t>
  </si>
  <si>
    <t>11.02.01.15.11</t>
  </si>
  <si>
    <t>11.02.01.15.12</t>
  </si>
  <si>
    <t>11.02.01.16</t>
  </si>
  <si>
    <t>11.02.01.16.01</t>
  </si>
  <si>
    <t>11.02.01.16.02</t>
  </si>
  <si>
    <t>11.02.01.16.03</t>
  </si>
  <si>
    <t>11.02.01.16.04</t>
  </si>
  <si>
    <t>11.02.01.16.05</t>
  </si>
  <si>
    <t>11.02.01.16.06</t>
  </si>
  <si>
    <t>11.02.01.16.07</t>
  </si>
  <si>
    <t>11.02.01.16.08</t>
  </si>
  <si>
    <t>11.02.01.16.09</t>
  </si>
  <si>
    <t>11.02.01.16.10</t>
  </si>
  <si>
    <t>11.02.01.17</t>
  </si>
  <si>
    <t>11.02.01.17.01</t>
  </si>
  <si>
    <t>11.02.01.17.02</t>
  </si>
  <si>
    <t>11.02.01.17.03</t>
  </si>
  <si>
    <t>11.02.01.17.04</t>
  </si>
  <si>
    <t>11.02.01.17.05</t>
  </si>
  <si>
    <t>11.02.01.17.06</t>
  </si>
  <si>
    <t>11.02.01.17.07</t>
  </si>
  <si>
    <t>11.02.01.17.08</t>
  </si>
  <si>
    <t>11.02.01.17.09</t>
  </si>
  <si>
    <t>11.02.01.17.10</t>
  </si>
  <si>
    <t>11.02.01.17.11</t>
  </si>
  <si>
    <t>11.02.01.17.12</t>
  </si>
  <si>
    <t>11.02.01.17.13</t>
  </si>
  <si>
    <t>11.02.01.18</t>
  </si>
  <si>
    <t>11.02.01.18.01</t>
  </si>
  <si>
    <t>11.02.01.18.02</t>
  </si>
  <si>
    <t>11.02.01.18.03</t>
  </si>
  <si>
    <t>11.02.01.18.04</t>
  </si>
  <si>
    <t>11.02.01.18.05</t>
  </si>
  <si>
    <t>11.02.01.18.06</t>
  </si>
  <si>
    <t>11.02.01.18.07</t>
  </si>
  <si>
    <t>11.02.01.18.08</t>
  </si>
  <si>
    <t>11.02.01.18.09</t>
  </si>
  <si>
    <t>11.02.01.18.10</t>
  </si>
  <si>
    <t>11.02.01.19</t>
  </si>
  <si>
    <t>11.02.01.19.01</t>
  </si>
  <si>
    <t>11.02.01.19.02</t>
  </si>
  <si>
    <t>11.02.01.19.03</t>
  </si>
  <si>
    <t>11.02.01.19.04</t>
  </si>
  <si>
    <t>11.02.01.19.05</t>
  </si>
  <si>
    <t>11.02.01.19.06</t>
  </si>
  <si>
    <t>11.02.01.19.07</t>
  </si>
  <si>
    <t>11.02.01.19.08</t>
  </si>
  <si>
    <t>11.02.01.19.09</t>
  </si>
  <si>
    <t>11.02.01.19.10</t>
  </si>
  <si>
    <t>11.02.01.20</t>
  </si>
  <si>
    <t>11.02.01.20.01</t>
  </si>
  <si>
    <t>11.02.01.20.02</t>
  </si>
  <si>
    <t>11.02.01.20.03</t>
  </si>
  <si>
    <t>11.02.01.20.04</t>
  </si>
  <si>
    <t>11.02.01.20.05</t>
  </si>
  <si>
    <t>11.02.01.20.06</t>
  </si>
  <si>
    <t>11.02.01.20.07</t>
  </si>
  <si>
    <t>11.02.01.20.08</t>
  </si>
  <si>
    <t>11.02.01.20.09</t>
  </si>
  <si>
    <t>11.02.01.20.10</t>
  </si>
  <si>
    <t>11.02.01.21</t>
  </si>
  <si>
    <t>11.02.01.21.01</t>
  </si>
  <si>
    <t>11.02.01.21.02</t>
  </si>
  <si>
    <t>11.02.01.21.03</t>
  </si>
  <si>
    <t>11.02.01.21.04</t>
  </si>
  <si>
    <t>11.02.01.21.05</t>
  </si>
  <si>
    <t>11.02.01.21.06</t>
  </si>
  <si>
    <t>11.02.01.21.07</t>
  </si>
  <si>
    <t>11.02.01.21.08</t>
  </si>
  <si>
    <t>11.02.01.21.09</t>
  </si>
  <si>
    <t>11.02.01.21.10</t>
  </si>
  <si>
    <t>11.02.01.24.01</t>
  </si>
  <si>
    <t>11.02.01.24.02</t>
  </si>
  <si>
    <t>11.02.01.24.03</t>
  </si>
  <si>
    <t>11.02.01.24.05</t>
  </si>
  <si>
    <t>11.02.01.24.07</t>
  </si>
  <si>
    <t>11.02.01.24.12</t>
  </si>
  <si>
    <t>11.02.01.24.13</t>
  </si>
  <si>
    <t>11.02.01.24.14</t>
  </si>
  <si>
    <t>11.02.01.25</t>
  </si>
  <si>
    <t>11.02.01.25.01</t>
  </si>
  <si>
    <t>11.02.01.25.02</t>
  </si>
  <si>
    <t>11.02.01.25.03</t>
  </si>
  <si>
    <t>11.02.01.25.04</t>
  </si>
  <si>
    <t>11.02.01.25.05</t>
  </si>
  <si>
    <t>11.02.01.25.06</t>
  </si>
  <si>
    <t>11.02.01.25.07</t>
  </si>
  <si>
    <t>11.02.01.25.08</t>
  </si>
  <si>
    <t>11.02.01.25.09</t>
  </si>
  <si>
    <t>11.02.01.25.10</t>
  </si>
  <si>
    <t>11.02.01.25.11</t>
  </si>
  <si>
    <t>11.02.01.25.12</t>
  </si>
  <si>
    <t>11.02.01.25.13</t>
  </si>
  <si>
    <t>11.02.01.25.14</t>
  </si>
  <si>
    <t>11.02.01.25.15</t>
  </si>
  <si>
    <t>11.02.01.25.16</t>
  </si>
  <si>
    <t>11.02.01.26</t>
  </si>
  <si>
    <t>11.02.01.26.01</t>
  </si>
  <si>
    <t>11.02.01.26.02</t>
  </si>
  <si>
    <t>11.02.01.26.03</t>
  </si>
  <si>
    <t>11.02.01.26.04</t>
  </si>
  <si>
    <t>11.02.01.26.05</t>
  </si>
  <si>
    <t>11.02.01.26.06</t>
  </si>
  <si>
    <t>11.02.01.26.07</t>
  </si>
  <si>
    <t>11.02.01.26.08</t>
  </si>
  <si>
    <t>11.02.01.26.09</t>
  </si>
  <si>
    <t>11.02.01.26.10</t>
  </si>
  <si>
    <t>11.02.01.26.11</t>
  </si>
  <si>
    <t>11.02.01.26.12</t>
  </si>
  <si>
    <t>11.02.01.26.13</t>
  </si>
  <si>
    <t>11.02.01.27</t>
  </si>
  <si>
    <t>11.02.01.27.01</t>
  </si>
  <si>
    <t>ELETROCALHA METÁLICA PERFURADA, PRÉ-ZINCADA A FOGO, TIPO "C", CHAPA 18, SEM TAMPA, INCLUINDO PORCAS E PARAFUSOS PARA FIXAÇÃO. REF.: MOPA, MEGA OU EQUIVALENTE, DIMENSÕES: 200X100X3000 MM</t>
  </si>
  <si>
    <t>ELETROCALHA METÁLICA PERFURADA, PRÉ-ZINCADA A FOGO, TIPO "C", CHAPA 18, SEM TAMPA, INCLUINDO PORCAS E PARAFUSOS PARA FIXAÇÃO. REF.: MOPA, MEGA OU EQUIVALENTE, DIMENSÕES: 300X100X3000 MM</t>
  </si>
  <si>
    <t>TAMPA PARA ELETROCALHA METÁLICA , PRÉ-ZINCADA A FOGO, TIPO "C", CHAPA 18, DIMENSÕES. REF.: MOPA, MEGA OU EQUIVALENTE: 200X100X3000 MM</t>
  </si>
  <si>
    <t>TAMPA PARA ELETROCALHA METÁLICA , PRÉ-ZINCADA A FOGO, TIPO "C", CHAPA 18, DIMENSÕES. REF.: MOPA, MEGA OU EQUIVALENTE: 300X100X3000 MM</t>
  </si>
  <si>
    <t>REDUÇÃO CONCÊNTRICA PRÉ-ZINCADA A FOGO, SEM TAMPA, TIPO "C", PARA ELETROCALHA PERFURADA. REF.: MOPA, MEGA OU EQUIVALENTE, DIMENSÕES: 300X100 MM PARA 200X100 MM</t>
  </si>
  <si>
    <t>CURVA HORIZONTAL, DE 90 GRAUS, PARA ELETROCALHA METÁLICA PERFURADA , PRÉ-ZINCADA A FOGO, TIPO "C", CHAPA 18, SEM TAMPA. REF.: MOPA, MEGA OU EQUIVALENTE, DIMENSÕES: 200X100 MM</t>
  </si>
  <si>
    <t>CURVA HORIZONTAL, DE 90 GRAUS, PARA ELETROCALHA METÁLICA PERFURADA , PRÉ-ZINCADA A FOGO, TIPO "C", CHAPA 18, SEM TAMPA. REF.: MOPA, MEGA OU EQUIVALENTE, DIMENSÕES: 300X100 MM</t>
  </si>
  <si>
    <t>DERIVAÇÃO EM "T" HORIZONTAL, PARA ELETROCALHA METÁLICA PERFURADA , PRÉ-ZINCADA A FOGO, TIPO "C", CHAPA 18, SEM TAMPA. REF.: MOPA, MEGA OU EQUIVALENTE, DIMENSÕES: 200X100 MM</t>
  </si>
  <si>
    <t>DERIVAÇÃO EM "T" HORIZONTAL, PARA ELETROCALHA METÁLICA PERFURADA , PRÉ-ZINCADA A FOGO, TIPO "C", CHAPA 18, SEM TAMPA. REF.: MOPA, MEGA OU EQUIVALENTE, DIMENSÕES: 300X100 MM</t>
  </si>
  <si>
    <t>CURVA VERTICAL EXTERNA 90º , PRÉ-ZINCADA A FOGO PARA ELETROCALHA PERFURADA. REF.: MOPA, MEGA OU EQUIVALENTE, DIMENSÕES: 200X100 MM</t>
  </si>
  <si>
    <t>CURVA VERTICAL EXTERNA 90º , PRÉ-ZINCADA A FOGO PARA ELETROCALHA PERFURADA. REF.: MOPA, MEGA OU EQUIVALENTE, DIMENSÕES: 300X100 MM</t>
  </si>
  <si>
    <t>CURVA VERTICAL INTERNA 90º , PRÉ-ZINCADA A FOGO PARA ELETROCALHA PERFURADA. REF.: MOPA, MEGA OU EQUIVALENTE, DIMENSÕES: 200X100 MM</t>
  </si>
  <si>
    <t>CURVA VERTICAL INTERNA 90º , PRÉ-ZINCADA A FOGO PARA ELETROCALHA PERFURADA. REF.: MOPA, MEGA OU EQUIVALENTE, DIMENSÕES: 300X100 MM</t>
  </si>
  <si>
    <t>FLANGE DE ACOPLAMENTO EM PAINEL, PRÉ-ZINCADA A FOGO PARA ELETROCALHA PERFURADA. REF.: MOPA, MEGA OU EQUIVALENTE, DIMENSÕES: 200X100 MM</t>
  </si>
  <si>
    <t>FLANGE DE ACOPLAMENTO EM PAINEL, PRÉ-ZINCADA A FOGO PARA ELETROCALHA PERFURADA. REF.: MOPA, MEGA OU EQUIVALENTE, DIMENSÕES: 300X100 MM</t>
  </si>
  <si>
    <t>EMENDA INTERNA PRÉ-ZINCADA A FOGO, PARA ELETROCALHA PERFURADA SEM TAMPA. REF.: MOPA, MEGA OU EQUIVALENTE, DIMENSÕES: 200X100 MM</t>
  </si>
  <si>
    <t>EMENDA INTERNA PRÉ-ZINCADA A FOGO, PARA ELETROCALHA PERFURADA SEM TAMPA. REF.: MOPA, MEGA OU EQUIVALENTE, DIMENSÕES: 300X100 MM</t>
  </si>
  <si>
    <t>TERMINAL DE FECHAMENTO, PARA ELETROCALHA METÁLICA PERFURADA , PRÉ-ZINCADA A FOGO, TIPO "C", CHAPA 18, SEM TAMPA. REF.: MOPA, MEGA OU EQUIVALENTE, DIMENSÕES: 200X100 MM</t>
  </si>
  <si>
    <t>TERMINAL DE FECHAMENTO, PARA ELETROCALHA METÁLICA PERFURADA , PRÉ-ZINCADA A FOGO, TIPO "C", CHAPA 18, SEM TAMPA. REF.: MOPA, MEGA OU EQUIVALENTE, DIMENSÕES: 300X100 MM</t>
  </si>
  <si>
    <t>SUPORTE TIPO ÔMEGA, PARA ELETROCALHA METÁLICA PERFURADA , PRÉ-ZINCADA A FOGO, TIPO "C", CHAPA 18, SEM TAMPA. REF.: MOPA, MEGA OU EQUIVALENTE, DIMENSÕES: 200X100X3000 MM</t>
  </si>
  <si>
    <t>SUPORTE TIPO ÔMEGA, PARA ELETROCALHA METÁLICA PERFURADA , PRÉ-ZINCADA A FOGO, TIPO "C", CHAPA 18, SEM TAMPA. REF.: MOPA, MEGA OU EQUIVALENTE, DIMENSÕES: 300X100X3000 MM</t>
  </si>
  <si>
    <t>CHUMBADOR AUTO PERFURANTE TIPO CBA COM ROSCA INTERNA DIÂMETRO 1/4". REF.: MOPA, MEGA OU EQUIVALENTE</t>
  </si>
  <si>
    <t>SAÍDA LATERAL DE ELETROCALHA PARA ELETRODUTO DIÂMETRO. REF.: MOPA, MEGA OU EQUIVALENTE Ø 3/4"</t>
  </si>
  <si>
    <t>SAÍDA LATERAL DE ELETROCALHA PARA PERFILADO 38X38MM. REF.: MOPA, MEGA OU EQUIVALENTE</t>
  </si>
  <si>
    <t>PERFILADO METÁLICO, PRÉ-ZINCADO A FOGO, CONFORME NBR 7008, CHAPA 18, 38X38X6000MM, PERFURADO. REF.: MOPA, MEGA OU EQUIVALENTE</t>
  </si>
  <si>
    <t>CONEXÃO EM L PARA PERFILADO 38X38MM. REF.: MOPA, MEGA OU EQUIVALENTE</t>
  </si>
  <si>
    <t>CONEXÃO EM T PARA PERFILADO 38X38MM. REF.: MOPA, MEGA OU EQUIVALENTE</t>
  </si>
  <si>
    <t>CONEXÃO EM X PARA PERFILADO 38X38MM. REF.: MOPA, MEGA OU EQUIVALENTE</t>
  </si>
  <si>
    <t>SAÍDA LATERAL DE PERFILADO PARA ELETRODUTO. REF.: MOPA, MEGA OU EQUIVALENTE, DIÂMETRO: Ø 3/4"</t>
  </si>
  <si>
    <t>SAÍDA LATERAL DE PERFILADO PARA ELETRODUTO. REF.: MOPA, MEGA OU EQUIVALENTE, DIÂMETRO: Ø 1.1/4"</t>
  </si>
  <si>
    <t>SAÍDA LATERAL DE PERFILADO PARA ELETRODUTO. REF.: MOPA, MEGA OU EQUIVALENTE, DIÂMETRO: Ø 1.1/2"</t>
  </si>
  <si>
    <t>VERGALHÃO ROSCA TOTAL DIÂMETRO 1/4" ZINCADO, EM PEÇAS DE 3 METROS. REF.: MOPA OU EQUIVALENTE</t>
  </si>
  <si>
    <t>TALA PARA PERFILADO 38X38MM. REF.: MOPA, MEGA OU EQUIVALENTE</t>
  </si>
  <si>
    <t>GANCHO CURTO PARA SUSPENSÃO DE PERFILADO METÁLICO 38X38MM. REF.: MOPA, MEGA OU EQUIVALENTE</t>
  </si>
  <si>
    <t>PARAFUSO, PORCA E ARRUELAS PARA CONEXÃO DE PERFILADOS. REF.: MOPA, MEGA OU EQUIVALENTE</t>
  </si>
  <si>
    <t>11.02.01.27.02</t>
  </si>
  <si>
    <t>11.02.01.27.03</t>
  </si>
  <si>
    <t>11.02.01.27.04</t>
  </si>
  <si>
    <t>11.02.01.27.05</t>
  </si>
  <si>
    <t>11.02.01.27.06</t>
  </si>
  <si>
    <t>11.02.01.27.07</t>
  </si>
  <si>
    <t>11.02.01.27.08</t>
  </si>
  <si>
    <t>11.02.01.27.09</t>
  </si>
  <si>
    <t>11.02.01.27.10</t>
  </si>
  <si>
    <t>11.02.01.27.11</t>
  </si>
  <si>
    <t>11.02.01.27.12</t>
  </si>
  <si>
    <t>11.02.01.27.13</t>
  </si>
  <si>
    <t>11.02.01.27.14</t>
  </si>
  <si>
    <t>11.02.01.27.15</t>
  </si>
  <si>
    <t>11.02.01.27.16</t>
  </si>
  <si>
    <t>11.02.01.27.17</t>
  </si>
  <si>
    <t>11.02.01.27.18</t>
  </si>
  <si>
    <t>11.02.01.27.19</t>
  </si>
  <si>
    <t>11.02.01.27.20</t>
  </si>
  <si>
    <t>11.02.01.27.21</t>
  </si>
  <si>
    <t>11.02.01.27.22</t>
  </si>
  <si>
    <t>11.02.01.27.23</t>
  </si>
  <si>
    <t>11.02.01.27.24</t>
  </si>
  <si>
    <t>11.02.01.27.25</t>
  </si>
  <si>
    <t>11.02.01.27.26</t>
  </si>
  <si>
    <t>11.02.01.28</t>
  </si>
  <si>
    <t>11.02.01.28.01</t>
  </si>
  <si>
    <t>11.02.01.28.02</t>
  </si>
  <si>
    <t>11.02.01.28.03</t>
  </si>
  <si>
    <t>11.02.01.28.04</t>
  </si>
  <si>
    <t>11.02.01.28.05</t>
  </si>
  <si>
    <t>11.02.01.28.06</t>
  </si>
  <si>
    <t>11.02.01.28.07</t>
  </si>
  <si>
    <t>11.02.01.28.08</t>
  </si>
  <si>
    <t>11.02.01.28.09</t>
  </si>
  <si>
    <t>11.02.01.28.10</t>
  </si>
  <si>
    <t>11.02.01.28.11</t>
  </si>
  <si>
    <t>11.02.01.28.12</t>
  </si>
  <si>
    <t>11.02.01.29</t>
  </si>
  <si>
    <t>11.02.01.29.01</t>
  </si>
  <si>
    <t>TUBULAÇÃO EM EMBUTIDA EM ELETRODUTO DE PVC RÍGIDO ROSQUEÁVEL, PESADO PRETO, ANTICHAMA - CONFORME NBR 15465. REF.: WETZEL OU EQUIVALENTE, DIÂMETRO: Ø3/4"</t>
  </si>
  <si>
    <t>TUBULAÇÃO EM APARENTE EM ELETRODUTO RÍGIDO DE AÇO-CARBONO, ROSQUEÁVEL, CONFORME NBR 13057, INCLUSIVE AS CONEXÕES E DERIVAÇÕES. REF.: ELECON OU EQUIVALENTE, DIÂMETRO: Ø 3/4"</t>
  </si>
  <si>
    <t>TUBULAÇÃO EM APARENTE EM ELETRODUTO RÍGIDO DE AÇO-CARBONO, ROSQUEÁVEL, CONFORME NBR 13057, INCLUSIVE AS CONEXÕES E DERIVAÇÕES. REF.: ELECON OU EQUIVALENTE, DIÂMETRO: Ø 1.1/4"</t>
  </si>
  <si>
    <t>ABRAÇADEIRA PARA FIXAÇÃO DE ELETRODUTOS TIPO "D" COM CUNHA. REF.: ELECON, TRAMONTINA OU EQUIVALENTE. DIÂMETRO: Ø3/4"</t>
  </si>
  <si>
    <t>ABRAÇADEIRA PARA FIXAÇÃO DE ELETRODUTOS TIPO "D" COM CUNHA. REF.: ELECON, TRAMONTINA OU EQUIVALENTE. DIÂMETRO: Ø 1.1/4"</t>
  </si>
  <si>
    <t>BUCHA E ARRUELA DE ACABAMENTO EM ALUMÍNIO. REF.: WETZEL OU EQUIVALENTE, DIÂMETROS: Ø3/4"</t>
  </si>
  <si>
    <t>BUCHA E ARRUELA DE ACABAMENTO EM ALUMÍNIO. REF.: WETZEL OU EQUIVALENTE, DIÂMETROS: Ø 1.1/4"</t>
  </si>
  <si>
    <t>PRENSA-CABOS FÊMEA, FABRICADO EM ALUMÍNIO, SEM ROSCA E COM FIXAÇÃO POR PARAFUSOS. DIÂMETRO DE 3/4". REF.: DAISA, TRAMONTINA OU EQUIVALENTE Ø 3/4"</t>
  </si>
  <si>
    <t>11.02.01.29.02</t>
  </si>
  <si>
    <t>11.02.01.29.03</t>
  </si>
  <si>
    <t>11.02.01.29.04</t>
  </si>
  <si>
    <t>11.02.01.29.05</t>
  </si>
  <si>
    <t>11.02.01.29.06</t>
  </si>
  <si>
    <t>11.02.01.29.07</t>
  </si>
  <si>
    <t>11.02.01.29.08</t>
  </si>
  <si>
    <t>11.02.01.29.09</t>
  </si>
  <si>
    <t>11.02.01.29.10</t>
  </si>
  <si>
    <t>11.02.01.29.11</t>
  </si>
  <si>
    <t>CAIXA EM PVC ANTICHAMA, DE EMBUTIR EM ALVENARIA, COM SAÍDAS PARA ELETRODUTOS DE Ø 3/4" E Ø 1". REF.: PIAL LEGRAND OU EQUIVALENTE, DIMENSÃO: 2"X4"</t>
  </si>
  <si>
    <t>CAIXA EM PVC ANTICHAMA, DE EMBUTIR EM ALVENARIA, COM SAÍDAS PARA ELETRODUTOS DE Ø 3/4" E Ø 1". REF.: PIAL LEGRAND OU EQUIVALENTE, DIMENSÃO: 4"X4"</t>
  </si>
  <si>
    <t>11.02.01.30</t>
  </si>
  <si>
    <t>11.02.01.30.01</t>
  </si>
  <si>
    <t>CAIXA EM PVC ANTICHAMA, DE EMBUTIR EM DRYWALL, COM SAÍDAS PARA ELETRODUTOS DE Ø 3/4" E Ø 1". REF.: PIAL LEGRAND OU EQUIVALENTE, DIMENSÃO: 2"X4"</t>
  </si>
  <si>
    <t>CAIXA EM PVC ANTICHAMA, DE EMBUTIR EM DRYWALL, COM SAÍDAS PARA ELETRODUTOS DE Ø 3/4" E Ø 1". REF.: PIAL LEGRAND OU EQUIVALENTE, DIMENSÃO: 4"X4"</t>
  </si>
  <si>
    <t>CONDULETE MÚLTIPLO FABRICADO EM LIGA DE ALUMÍNIO FUNDIDO, ADAPTÁVEL PARA VÁRIAS OPÇÕES DE MONTAGEM COM ENTRADAS ROSQUEADAS, COM TAMPA APARAFUSADA AO CORPO, TAMPÃO PARA FECHAMENTO DAS SAÍDAS NÃO UTILIZADAS EM BORRACHA NEOPRENE E LIVRES DE REBARBAS NAS PARTES QUE FICAM EM CONTATO COM OS CONDUTORES, TIPO "X". REF.: DAISA OU EQUIVALENTE, DIÂMETRO: Ø 3/4"</t>
  </si>
  <si>
    <t>CONDULETE MÚLTIPLO FABRICADO EM LIGA DE ALUMÍNIO FUNDIDO, ADAPTÁVEL PARA VÁRIAS OPÇÕES DE MONTAGEM COM ENTRADAS ROSQUEADAS, COM TAMPA COM FURO CENTRAL APARAFUSADA AO CORPO, TAMPÃO PARA FECHAMENTO DAS SAÍDAS NÃO UTILIZADAS EM BORRACHA NEOPRENE E LIVRES DE REBARBAS NAS PARTES QUE FICAM EM CONTATO COM OS CONDUTORES, TIPO "X". REF.: DAISA OU EQUIVALENTE, DIÂMETRO: Ø 3/4"</t>
  </si>
  <si>
    <t>CONDULETE MÚLTIPLO FABRICADO EM LIGA DE ALUMÍNIO FUNDIDO, ADAPTÁVEL PARA VÁRIAS OPÇÕES DE MONTAGEM COM ENTRADAS ROSQUEADAS, SEM TAMPA, TAMPÃO PARA FECHAMENTO DAS SAÍDAS NÃO UTILIZADAS EM BORRACHA NEOPRENE E LIVRES DE REBARBAS NAS PARTES QUE FICAM EM CONTATO COM OS CONDUTORES, TIPO "X". REF.: DAISA OU EQUIVALENTE, DIÂMETRO: Ø 3/4"</t>
  </si>
  <si>
    <t>CONDULETE, DUPLO, MÚLTIPLO FABRICADO EM LIGA DE ALUMÍNIO FUNDIDO, ADAPTÁVEL PARA VÁRIAS OPÇÕES DE MONTAGEM COM ENTRADAS ROSQUEADAS, SEM TAMPA APARAFUSADA AO CORPO, TAMPÃO PARA FECHAMENTO DAS SAÍDAS NÃO UTILIZADAS EM BORRACHA NEOPRENE E LIVRES DE REBARBAS NAS PARTES QUE FICAM EM CONTATO COM OS CONDUTORES, TIPO "X". REF.: DAISA OU EQUIVALENTE, DIÂMETRO: Ø 3/4"</t>
  </si>
  <si>
    <t>TAMPÃO EM PVC PARA FECHAMENTO DE SAÍDA NÃO UTILIZADA DE CONDULETE MÚLTIPLO. REF.: DAISA OU EQUIVALENTE Ø 3/4"</t>
  </si>
  <si>
    <t>ADAPTADOR DE UNIÃO ELETRODUTO EM CONDULETE, EM LIGA DE ALUMÍNIO SILÍCIO, COM PARAFUSO ZINCADO / BICROMATIZADO EM UMA EXTREMIDADE E ROSCA NA OUTRA EXTREMIDADE. REF.: DAISA OU EQUIVALENTE, DIÂMETRO: Ø 3/4"</t>
  </si>
  <si>
    <t>ADAPTADOR DE UNIÃO ELETRODUTO EM CONDULETE, EM LIGA DE ALUMÍNIO SILÍCIO, COM PARAFUSO ZINCADO / BICROMATIZADO EM UMA EXTREMIDADE E ROSCA NA OUTRA EXTREMIDADE. REF.: DAISA OU EQUIVALENTE, DIÂMETRO: Ø 1.1/4"</t>
  </si>
  <si>
    <t>11.02.01.30.02</t>
  </si>
  <si>
    <t>11.02.01.30.03</t>
  </si>
  <si>
    <t>11.02.01.30.04</t>
  </si>
  <si>
    <t>11.02.01.30.05</t>
  </si>
  <si>
    <t>11.02.01.30.06</t>
  </si>
  <si>
    <t>11.02.01.30.07</t>
  </si>
  <si>
    <t>11.02.01.30.08</t>
  </si>
  <si>
    <t>11.02.01.30.09</t>
  </si>
  <si>
    <t>11.02.01.30.10</t>
  </si>
  <si>
    <t>11.02.01.30.11</t>
  </si>
  <si>
    <t>11.02.01.30.12</t>
  </si>
  <si>
    <t>11.02.01.30.13</t>
  </si>
  <si>
    <t>11.02.01.31</t>
  </si>
  <si>
    <t>11.02.01.31.01</t>
  </si>
  <si>
    <t>INTERRUPTOR SIMPLES 10A, 250V COM OS DOIS CONTATOS DE PRATA E DEMAIS COMPONENTES EM LIGA DE COBRE, MODULO EM POLICARBONATO, BRANCO, LISO, FOSCO, COM TOQUE SUAVE E BORNES ENCLAUSURADOS E PARAFUSOS IMPERDÍVEIS E ABERTOS DE FABRICA. MATERIAL AUTO EXTINGUÍVEL (NÃO PROPAGA CHAMAS), HOMOLOGADO PELO INMETRO. ATENDER A NBR6147/200. REF.: PIAL LEGRAND OU EQUIVALENTE</t>
  </si>
  <si>
    <t>INTERRUPTOR PARALELO 10A, 250V COM OS TRÊS CONTATOS DE PRATA E DEMAIS COMPONENTES EM LIGA DE COBRE, MODULO EM POLICARBONATO, BRANCO, LISO, FOSCO, COM TOQUE SUAVE E BORNES ENCLAUSURADOS E PARAFUSOS IMPERDÍVEIS E ABERTOS DE FABRICA. MATERIAL AUTO EXTINGUÍVEL (NÃO PROPAGA CHAMAS), HOMOLOGADO PELO INMETRO. ATENDER A NBR6147/200. REF.: PIAL LEGRAND OU EQUIVALENTE</t>
  </si>
  <si>
    <t>INTERRUPTOR INTERMEDIÁRIO 10A, 250V COM OS QUATRO CONTATOS DE PRATA E DEMAIS COMPONENTES EM LIGA DE COBRE, MODULO EM POLICARBONATO, BRANCO, LISO, FOSCO, COM TOQUE SUAVE E BORNES ENCLAUSURADOS E PARAFUSOS IMPERDÍVEIS E ABERTOS DE FABRICA. MATERIAL AUTO EXTINGUÍVEL (NÃO PROPAGA CHAMAS), HOMOLOGADO PELO INMETRO. ATENDER A NBR6147/200. REF.: PIAL LEGRAND OU EQUIVALENTE</t>
  </si>
  <si>
    <t>INTERRUPTOR SIMPLES, 10A-250V, COM TECLA FOSFORESCENTE, NÃO PROPAGANTE A CHAMA, BORNES ENCLAUSURADOS E CONTATOS PRATEADOS DE ALTA DURABILIDADE, SEM PLACA. REF.: PIAL LEGRAND OU EQUIVALENTE</t>
  </si>
  <si>
    <t>INTERRUPTOR PARALELO, 10A-250V, COM TECLA FOSFORESCENTE, NÃO PROPAGANTE A CHAMA, BORNES ENCLAUSURADOS E CONTATOS PRATEADOS DE ALTA DURABILIDADE, SEM PLACA. REF.: PIAL LEGRAND OU EQUIVALENTE</t>
  </si>
  <si>
    <t>TOMADA PADRÃO BRASILEIRO 2P+T 10A, CONFORME NBR 14.136, PARA INSTALAÇÃO EM CAIXAS 4X2 E 4X4 (ALVENARIA OU DRY WALL). REF.: LINHA PIAL PLUS DA PIAL LEGRAND OU EQUIVALENTE NA COR BRANCA</t>
  </si>
  <si>
    <t>MODULO RETANGULAR COM TOMADA PADRÃO BRASILEIRO 2P+T 10A, CONFORME NBR 14.136, PARA INSTALAÇÃO EM SUPORTE PARA DISPOSITIVO DE SISTEMA DE CANALETA METÁLICA. REF.: REF.: PIAL PLUS OU EQUIVALENTE NA COR BRANCA</t>
  </si>
  <si>
    <t>PORTA EQUIPAMENTOS, COM TRÊS POSTOS, PARA DISPOSITIVOS DO SISTEMA DE CANALETA METÁLICA. REF.: DUTOTEC OU EQUIVALENTE</t>
  </si>
  <si>
    <t>PLACA 4X2 EM POLICARBONATO BRANCA, LISA, FOSCA, SEM RANHURAS OU PONTO DE SUJEIRA COM CAMADA ANTI ESTÁTICA, REPELE SUJEIRA E MATERIAL AUTO EXTINGUÍVEL (NÃO PROPAGA CHAMAS). HOMOLOGADO PELO INMETRO E ATENDER A NBR 14.136. INCLUINDO O SUPORTE PARA DISPOSITIVOS. REF.: PIAL LEGRAND OU EQUIVALENTE COM FURO CENTRAL</t>
  </si>
  <si>
    <t>PLACA 4X2 EM POLICARBONATO BRANCA, LISA, FOSCA, SEM RANHURAS OU PONTO DE SUJEIRA COM CAMADA ANTI ESTÁTICA, REPELE SUJEIRA E MATERIAL AUTO EXTINGUÍVEL (NÃO PROPAGA CHAMAS). HOMOLOGADO PELO INMETRO E ATENDER A NBR 14.136. INCLUINDO O SUPORTE PARA DISPOSITIVOS. REF.: PIAL LEGRAND OU EQUIVALENTE COM UM POSTO</t>
  </si>
  <si>
    <t>PLACA 4X2 EM POLICARBONATO BRANCA, LISA, FOSCA, SEM RANHURAS OU PONTO DE SUJEIRA COM CAMADA ANTI ESTÁTICA, REPELE SUJEIRA E MATERIAL AUTO EXTINGUÍVEL (NÃO PROPAGA CHAMAS). HOMOLOGADO PELO INMETRO E ATENDER A NBR 14.136. INCLUINDO O SUPORTE PARA DISPOSITIVOS. REF.: PIAL LEGRAND OU EQUIVALENTE COM DOIS POSTOS</t>
  </si>
  <si>
    <t>PLACA 4X2 EM POLICARBONATO BRANCA, LISA, FOSCA, SEM RANHURAS OU PONTO DE SUJEIRA COM CAMADA ANTI ESTÁTICA, REPELE SUJEIRA E MATERIAL AUTO EXTINGUÍVEL (NÃO PROPAGA CHAMAS). HOMOLOGADO PELO INMETRO E ATENDER A NBR 14.136. INCLUINDO O SUPORTE PARA DISPOSITIVOS. REF.: PIAL LEGRAND OU EQUIVALENTE COM TRÊS POSTOS</t>
  </si>
  <si>
    <t>PLACA 4X4 EM POLICARBONATO BRANCA, LISA, FOSCA, SEM RANHURAS OU PONTO DE SUJEIRA COM CAMADA ANTI ESTÁTICA, REPELE SUJEIRA E MATERIAL AUTO EXTINGUÍVEL (NÃO PROPAGA CHAMAS). HOMOLOGADO PELO INMETRO E ATENDER A NBR 14.136. INCLUINDO O SUPORTE PARA DISPOSITIVOS. REF.: PIAL LEGRAND OU EQUIVALENTE COM FURO CENTRAL</t>
  </si>
  <si>
    <t>PLACA 4X4 EM POLICARBONATO BRANCA, LISA, FOSCA, SEM RANHURAS OU PONTO DE SUJEIRA COM CAMADA ANTI ESTÁTICA, REPELE SUJEIRA E MATERIAL AUTO EXTINGUÍVEL (NÃO PROPAGA CHAMAS). HOMOLOGADO PELO INMETRO E ATENDER A NBR 14.136. INCLUINDO O SUPORTE PARA DISPOSITIVOS. REF.: PIAL LEGRAND OU EQUIVALENTE COM DOIS POSTOS</t>
  </si>
  <si>
    <t>PLACA 4X4 EM POLICARBONATO BRANCA, LISA, FOSCA, SEM RANHURAS OU PONTO DE SUJEIRA COM CAMADA ANTI ESTÁTICA, REPELE SUJEIRA E MATERIAL AUTO EXTINGUÍVEL (NÃO PROPAGA CHAMAS). HOMOLOGADO PELO INMETRO E ATENDER A NBR 14.136. INCLUINDO O SUPORTE PARA DISPOSITIVOS. REF.: PIAL LEGRAND OU EQUIVALENTE COM QUATRO POSTOS</t>
  </si>
  <si>
    <t>PLACA 4X4 EM POLICARBONATO BRANCA, LISA, FOSCA, SEM RANHURAS OU PONTO DE SUJEIRA COM CAMADA ANTI ESTÁTICA, REPELE SUJEIRA E MATERIAL AUTO EXTINGUÍVEL (NÃO PROPAGA CHAMAS). HOMOLOGADO PELO INMETRO E ATENDER A NBR 14.136. INCLUINDO O SUPORTE PARA DISPOSITIVOS. REF.: PIAL LEGRAND OU EQUIVALENTE COM SEIS POSTOS</t>
  </si>
  <si>
    <t>PLACA 4X4 EM POLICARBONATO BRANCA, LISA, FOSCA, SEM RANHURAS OU PONTO DE SUJEIRA COM CAMADA ANTI ESTÁTICA, REPELE SUJEIRA E MATERIAL AUTO EXTINGUÍVEL (NÃO PROPAGA CHAMAS). HOMOLOGADO PELO INMETRO E ATENDER A NBR 14.136. INCLUINDO O SUPORTE PARA DISPOSITIVOS. REF.: PIAL LEGRAND OU EQUIVALENTE CEGA CEGA</t>
  </si>
  <si>
    <t>TAMPA PARA CONDULETE MÚLTIPLO, FIXADA POR MEIO DE PARAFUSOS DE AÇO GALVANIZADO, FURADA DE FÁBRICA. REF.: DAISA OU EQUIVALENTE, TIPOS E DIÂMETRO: TAMPA COM FURAÇÃO PARA 01 POSTO - Ø3/4".</t>
  </si>
  <si>
    <t>TAMPA PARA CONDULETE MÚLTIPLO, FIXADA POR MEIO DE PARAFUSOS DE AÇO GALVANIZADO, FURADA DE FÁBRICA. REF.: DAISA OU EQUIVALENTE, TIPOS E DIÂMETRO: TAMPA COM FURAÇÃO PARA 01 TOMADA - Ø3/4", PADRÃO NBR 14.136.</t>
  </si>
  <si>
    <t>TAMPA PARA CONDULETE MÚLTIPLO, FIXADA POR MEIO DE PARAFUSOS DE AÇO GALVANIZADO, FURADA DE FÁBRICA. REF.: DAISA OU EQUIVALENTE, TIPOS E DIÂMETRO: TAMPA COM FURAÇÃO PARA 02 TOMADAS - Ø3/4", PADRÃO NBR 14.136.</t>
  </si>
  <si>
    <t>TOMADA PADRÃO BRASILEIRO 2P+T 20A, CONFORME NBR 14.136, PARA INSTALAÇÃO EM CAIXAS 4X2 E 4X4. REF.: PIAL LEGRAND OU EQUIVALENTE NA COR BRANCA</t>
  </si>
  <si>
    <t>11.02.01.31.02</t>
  </si>
  <si>
    <t>11.02.01.31.03</t>
  </si>
  <si>
    <t>11.02.01.31.04</t>
  </si>
  <si>
    <t>11.02.01.31.05</t>
  </si>
  <si>
    <t>11.02.01.31.06</t>
  </si>
  <si>
    <t>11.02.01.31.07</t>
  </si>
  <si>
    <t>11.02.01.31.08</t>
  </si>
  <si>
    <t>11.02.01.31.09</t>
  </si>
  <si>
    <t>11.02.01.31.10</t>
  </si>
  <si>
    <t>11.02.01.31.11</t>
  </si>
  <si>
    <t>11.02.01.31.12</t>
  </si>
  <si>
    <t>11.02.01.31.13</t>
  </si>
  <si>
    <t>11.02.01.31.14</t>
  </si>
  <si>
    <t>11.02.01.31.15</t>
  </si>
  <si>
    <t>11.02.01.31.16</t>
  </si>
  <si>
    <t>11.02.01.31.17</t>
  </si>
  <si>
    <t>11.02.01.31.18</t>
  </si>
  <si>
    <t>11.02.01.31.19</t>
  </si>
  <si>
    <t>11.02.01.31.20</t>
  </si>
  <si>
    <t>11.02.01.31.21</t>
  </si>
  <si>
    <t>11.02.01.31.22</t>
  </si>
  <si>
    <t>11.02.01.31.23</t>
  </si>
  <si>
    <t>11.02.01.31.24</t>
  </si>
  <si>
    <t>11.02.01.32</t>
  </si>
  <si>
    <t>11.02.01.32.01</t>
  </si>
  <si>
    <t>PROJETOR DE SOBREPOR PARA FIXAÇÃO NO PISO OU SOLO, COM FOCO ORIENTÁVEL, LED 11W. CORPO EM ALUMÍNIO INJETADO COM ACABAMENTO EM PINTURA ELETROSTÁTICA NA COR PRETA. GRAU DE PROTEÇÃO IP65. ACOMPANHA ESPETO PARA FIXAÇÃO NO SOLO.. REF. ITAIM-WALLE-P OU EQUIVALENTE</t>
  </si>
  <si>
    <t>LUMINÁRIA DE SOBREPOR TIPO ARANDELA. CORPO E GRADE FRONTAL DE PROTEÇÃO EM ALUMÍNIO FUNDIDO COM ACABAMENTO EM PINTURA ELETROSTÁTICA NA COR BRANCA. PARA UMA LÂMPADA BULBO LED. DIFUSOR EM VIDRO TRANSPARENTE FRISADO. REF. ITAIM TATU OU EQUIVALENTE</t>
  </si>
  <si>
    <t>LUMINÁRIA DE SOBREPOR TIPO ARANDELA. CORPO E GRADE FRONTAL DE PROTEÇÃO EM ALUMÍNIO FUNDIDO COM ACABAMENTO EM PINTURA ELETROSTÁTICA NA COR CINZA. PARA UMA LÂMPADA BULBO LED. DIFUSOR EM VIDRO TRANSPARENTE FRISADO. REF. ITAIM TASSU OU EQUIVALENTE</t>
  </si>
  <si>
    <t>LUMINÁRIA DE EMBUTIR EM FORRO DE GESSO OU MODULAR DE PERFIL “T” DE ABA 25MM COM BARRA DE LED MÁXIMO DE 35W E EMISSÃO DE LUZ NA COR BRANCO NEUTRO 4000K ( ± 200 ). CORPO EM CHAPA DE AÇO TRATADA COM ACABAMENTO EM PINTURA ELETROSTÁTICA NA COR BRANCA. DIFUSOR TRANSLÚCIDO. FLUXO LUMINOSO MÍNIMO DE 3484IM E EFICÁCIA LUMINOSA MÍNIMA DE 100IM/W. DRIVER 700MA. REF. ITAIM MINOTAURO ME OU EQUIVALENTE</t>
  </si>
  <si>
    <t>LUMINÁRIA PENDENTE COM BARRA DE LED COM MÁXIMO DE 37W E EMISSÃO DE LUZ NA COR BRANCO NEUTRO 4000K (± 200). CORPO E REFLETOR FACHO ABERTO EM CHAPA DE AÇO TRATADA COM ACABAMENTO EM PINTURA ELETROSTÁTICA NA COR BRANCA. DIFUSOR EM POLICARBONATO TRANSLÚCIDO. ALOJAMENTO DO DRIVER NO PRÓPRIO CORPO. FLUXO LUMINOSO MÍNIMO DE 3850IM E EFICÁCIA LUMINOSA MÍNIMA DE 105IM/W. DRIVER 900MA 40W - 220V (NECESSITA 1 DRIVER). REF. ITAIM ARCOS, OU EQUIVALENTE</t>
  </si>
  <si>
    <t>LUMINÁRIA DE EMBUTIR EM FORRO DE GESSO OU MODULAR DE PERFIL “T” DE ABA 25MM COM BARRA DE LED MÁXIMO DE 17W E EMISSÃO DE LUZ NA COR BRANCO NEUTRO 4000K ( ± 200 ). CORPO EM CHAPA DE AÇO TRATADA COM ACABAMENTO EM PINTURA ELETROSTÁTICA NA COR BRANCA. DIFUSOR TRANSLÚCIDO. FLUXO LUMINOSO MÍNIMO DE 3484IM E EFICÁCIA LUMINOSA MÍNIMA DE 100IM/W. DRIVER 700MA. REF. ITAIM MINOTAURO PE OU EQUIVALENTE</t>
  </si>
  <si>
    <t>LUMINÁRIA DE EMBUTIR EM FORRO DE GESSO OU MODULADO COM PERFIL "T" DE ABA 25MM, COM BARRA DE LED MÁXIMO DE 37W E EMISSÃO DE LUZ NA COR BRANCO NEUTRO 4000K ( ± 200 ) . CORPO EM CHAPA DE AÇO TRATADA COM ACABAMENTO EM PINTURA ELETROSTÁTICA NA COR BRANCA. REFLETOR E ALETAS PARABÓLICAS EM ALUMÍNIO ANODIZADO DE ALTO BRILHO. FLUXO LUMINOSO MÍNIMO DE 3211IM E EFICÁCIA LUMINOSA MÍNIMA DE 100IM/W. DIFUSOR TRANSLÚCIDO. DRIVER 700MA. REF. ITAIM-NC 2003 SOFT OU EQUIVALENTE</t>
  </si>
  <si>
    <t>LUMINÁRIA CIRCULAR DE EMBUTIR IP44, COM LED DE MÁXIMO 23W TOTAL E EMISSÃO DE LUZ NA COR BRANCO NEUTRO 4000K ( ± 200 ) IRC&gt;80. CORPO EM ALUMÍNIO INJETADO COM ACABAMENTO EM PINTURA ELETROSTÁTICA NA COR BRANCA. DISSIPADOR DE CALOR EM ALUMÍNIO INJETADO E ACABAMENTO NA COR TITÂNIO. FLUXO LUMINOSO MÍNIMO DE 1980IM E EFICÁCIA LUMINOSA MÍNIMA DE 87IM/W. DIFUSOR RECUADO TRANSLÚCIDO. UTILIZA DRIVER 700MA. REF. ITAIM-SKY-E, LUMICENTER-EF40-E OU EQUIVALENTE</t>
  </si>
  <si>
    <t>LUMINÁRIA CILÍNDRICA DE SOBREPOR TIPO POSTE BALIZADOR, PARA 1 LÂMPADA BULBOLED DE 11W. CORPO E ALETAS ANTI-OFUSCANTES EM ALUMÍNIO FUNDIDO COM ACABAMENTO EM PINTURA ELETROSTÁTICA NA COR PRETA. DIFUSOR CILÍNDRICO EM VIDRO TRANSPARENTE. GRAU DE PROTEÇÃO IP53.
. REF.: TORYBA ITAIM OU EQUIVALENTE</t>
  </si>
  <si>
    <t>LÂMPADA BULBO LED DE 11W/220V COM FLUXO LUMINOSO DE 1.055 LÚMENS E TEMPERATURA DE COR DE 4000ºK. REF.: OSRAM OU EQUIVALENTE</t>
  </si>
  <si>
    <t>GANCHO DE AÇO INOX, 8X70MM, COM BUCHA DE NYLON 8MM PARA FIXAÇÃO DAS LUMINÁRIAS. REF.: FISCHER OU EQUIVALENTE</t>
  </si>
  <si>
    <t>11.02.01.32.02</t>
  </si>
  <si>
    <t>11.02.01.32.03</t>
  </si>
  <si>
    <t>11.02.01.32.04</t>
  </si>
  <si>
    <t>11.02.01.32.05</t>
  </si>
  <si>
    <t>11.02.01.32.06</t>
  </si>
  <si>
    <t>11.02.01.32.07</t>
  </si>
  <si>
    <t>11.02.01.32.08</t>
  </si>
  <si>
    <t>11.02.01.32.09</t>
  </si>
  <si>
    <t>11.02.01.32.10</t>
  </si>
  <si>
    <t>11.02.01.32.11</t>
  </si>
  <si>
    <t>11.02.01.32.12</t>
  </si>
  <si>
    <t>11.02.01.32.13</t>
  </si>
  <si>
    <t>ARAME GALVANIZADO 14BWG 2,10MM 40M/KG (PARA FIXAÇÃO DAS LUMINÁRIAS)</t>
  </si>
  <si>
    <t>11.02.02</t>
  </si>
  <si>
    <t>11.02.02.01</t>
  </si>
  <si>
    <t>MASTRO SIMPLES 3M X Ø 1.1/2" C/ REDUÇÃO P/ Ø 3/4" . REF.: TEL 460-TERMOTÉCNICA OU EQUIVALENTE</t>
  </si>
  <si>
    <t>CONJUNTO DE ESTAIS COM CABO DE AÇO 2M X Ø 1.1/2". REF.: TEL 402-TERMOTÉCNICA OU EQUIVALENTE</t>
  </si>
  <si>
    <t>BASE DE ALUMÍNIO Ø 1.1/2" PARA MASTRO. REF.: TEL 065-TERMOTÉCNICA OU EQUIVALENTE</t>
  </si>
  <si>
    <t>ABRAÇADEIRA REFORÇADA P/ MASTRO DE Ø 1.1/2" E 02 DESCIDAS. REF.: TEL 380-TERMOTÉCNICA OU EQUIVALENTE</t>
  </si>
  <si>
    <t>ABRAÇADEIRA SIMPLES PARA MASTRO DE Ø 1.1/2". REF.: TEL 360-TERMOTÉCNICA OU EQUIVALENTE</t>
  </si>
  <si>
    <t>LÂMPADA INCANDESCENTE COMUM 60W. REF.: OSRAM OU EQUIVALENTE</t>
  </si>
  <si>
    <t>FIXADOR UNIVERSAL EM LATÃO ESTANHADO PARA CABOS DE 16 A 70MM². REF.: TEL 5024-TERMOTÉCNICA OU EQUIVALENTE</t>
  </si>
  <si>
    <t>POLIURETANO TIPO SILICONE (VEDAÇÃO PARAFUSOS/TELHAS) BISNAGA DE 360G. REF.: TEL 5905-TERMOTÉCNICA OU EQUIVALENTE</t>
  </si>
  <si>
    <t>ARRUELA LISA. REF.: TEL 5303-TERMOTÉCNICA OU EQUIVALENTE</t>
  </si>
  <si>
    <t>CONECTOR MINIGAR EM LIGA DE COBRE ESTANHADO. REF.: TEL 583-TERMOTÉCNICA OU EQUIVALENTE</t>
  </si>
  <si>
    <t>PARAFUSOS SEXTAVADOS ROSCA SOBERBA EM INOX. REF.: TEL 5346-TERMOTÉCNICA OU EQUIVALENTE</t>
  </si>
  <si>
    <t>BUCHA S8. TEL 5308-TERMOTÉCNICA OU EQUIVALENTE</t>
  </si>
  <si>
    <t>BARRA DE AÇO (VERGALHÃO) GALVANIZADO A FOGO (RE-BAR) 3/8"X3,4M. REF.:TEL-760-TERMOTÉCNICA OU EQUIVALENTE</t>
  </si>
  <si>
    <t>CLIPS GALVANIZADOS 3/8" PARA REBAR. REF.: TEL 5238-TERMOTÉCNICA OU EQUIVALENTE</t>
  </si>
  <si>
    <t>FITA PERFURADA EM LATÃO NIQUELADO 20 X 1,2MM, FUROS 7MM. FORNECIDO EM ROLOS DE 3M. REF.: TEL-751-TERMOTÉCNICA OU EQUIVALENTE</t>
  </si>
  <si>
    <t>PARAFUSO SEXTAVADO EM INOX Ø 1/4" X 1.1/4". REF.: TEL 5329-TERMOTÉCNICA OU EQUIVALENTE</t>
  </si>
  <si>
    <t>PORCA INOX SEXTAVADA. REF.: TEL 5314-TERMOTÉCNICA OU EQUIVALENTE</t>
  </si>
  <si>
    <t>ARRUELA LISA. REF.: TEL 5305-TERMOTÉCNICA OU EQUIVALENTE</t>
  </si>
  <si>
    <t>ARRUELA DE PRESSÃO. REF.: TEL 5311-TERMOTÉCNICA OU EQUIVALENTE</t>
  </si>
  <si>
    <t>CONECTOR COM DISCO EM LATÃO, ROSCA FÊMEA M12. REF.: ATERRINSERT TEL 656-TERMOTÉCNICA OU EQUIVALENTE</t>
  </si>
  <si>
    <t>CONECTOR ESTANHADO PARA ATERRINSERT, COM PINO M12 PARA CABOS DE 16 A 70MM2. REF.: TEL 630-TERMOTÉCNICA OU EQUIVALENTE</t>
  </si>
  <si>
    <t>TERMINAL DE COMPRESSÃO ESTANHADO, COM 1 FURO, PARA CABOS DE 16MM2. REF.: TEL 5116-TERMOTÉCNICA OU EQUIVALENTE</t>
  </si>
  <si>
    <t>TERMINAL DE COMPRESSÃO ESTANHADO, COM 1 FURO, PARA CABOS DE 35MM2. REF.: TEL 5135-TERMOTÉCNICA OU EQUIVALENTE</t>
  </si>
  <si>
    <t>TUBULAÇÃO EMBUTIDA EM ELETRODUTO DE PVC RÍGIDO ROSQUEÁVEL, PESADO PRETO, ANTICHAMA - CONFORME NBR 15465 INCLUSIVE COM AS CONEXÕES E DERIVAÇÕES.REF.: WETZEL OU EQUIVALENTE, DIÂMETRO: Ø 1"</t>
  </si>
  <si>
    <t>TUBULAÇÃO EM APARENTE EM ELETRODUTO RÍGIDO DE AÇO-CARBONO, , ROSQUEÁVEL, CONFORME NBR 13057, INCLUSIVE AS CONEXÕES E DERIVAÇÕES. REF.: ELECON OU EQUIVALENTE, DIÂMETRO: Ø 1"</t>
  </si>
  <si>
    <t>BUCHA E ARRUELA DE ACABAMENTO EM ALUMÍNIO, DIÂMETROS. REF.: DAISA OU EQUIVALENTE Ø 1"</t>
  </si>
  <si>
    <t>CONDULETE MÚLTIPLO FABRICADO EM LIGA DE ALUMÍNIO FUNDIDO, ADAPTÁVEL PARA VÁRIAS OPÇÕES DE MONTAGEM COM ENTRADAS ROSQUEADAS, COM TAMPA APARAFUSADA AO CORPO, TAMPÃO PARA FECHAMENTO DAS SAÍDAS NÃO UTILIZADAS EM BORRACHA NEOPRENE E LIVRES DE REBARBAS NAS PARTES QUE FICAM EM CONTATO COM OS CONDUTORES, TIPO "X", DIÂMETROS. REF.: WETZEL OU EQUIVALENTE Ø 1"</t>
  </si>
  <si>
    <t>TAMPÃO EM PVC PARA FECHAMENTO DE SAÍDA NÃO UTILIZADA DE CONDULETE MÚLTIPLO. REF.: WETZEL OU EQUIVALENTE Ø 1"</t>
  </si>
  <si>
    <t>ADAPTADOR DE UNIÃO ELETRODUTO EM CONDULETE, EM LIGA DE ALUMÍNIO SILÍCIO, COM PARAFUSO ZINCADO / BICROMATIZADO EM UMA EXTREMIDADE E ROSCA NA OUTRA EXTREMIDADE, DIÂMETROS. REF.: WETZEL OU EQUIVALENTE Ø 1"</t>
  </si>
  <si>
    <t>ABRAÇADEIRA PARA FIXAÇÃO DE ELETRODUTOS TIPO "D" COM CUNHA, DIÂMETROS. REF.: TRAMONTINA OU EQUIVALENTE Ø 1"</t>
  </si>
  <si>
    <t>VERGALHÃO ROSCA TOTAL DIÂMETRO 1/4" ZINCADO. REF.: MOPA OU EQUIVALENTE</t>
  </si>
  <si>
    <t>11.02.02.02</t>
  </si>
  <si>
    <t>11.02.02.03</t>
  </si>
  <si>
    <t>11.02.02.04</t>
  </si>
  <si>
    <t>11.02.02.05</t>
  </si>
  <si>
    <t>11.02.02.06</t>
  </si>
  <si>
    <t>11.02.02.07</t>
  </si>
  <si>
    <t>11.02.02.08</t>
  </si>
  <si>
    <t>11.02.02.09</t>
  </si>
  <si>
    <t>11.02.02.10</t>
  </si>
  <si>
    <t>11.02.02.11</t>
  </si>
  <si>
    <t>11.02.02.12</t>
  </si>
  <si>
    <t>11.02.02.13</t>
  </si>
  <si>
    <t>11.02.02.14</t>
  </si>
  <si>
    <t>11.02.02.15</t>
  </si>
  <si>
    <t>11.02.02.16</t>
  </si>
  <si>
    <t>11.02.02.17</t>
  </si>
  <si>
    <t>11.02.02.18</t>
  </si>
  <si>
    <t>11.02.02.19</t>
  </si>
  <si>
    <t>11.02.02.20</t>
  </si>
  <si>
    <t>11.02.02.21</t>
  </si>
  <si>
    <t>11.02.02.22</t>
  </si>
  <si>
    <t>11.02.02.23</t>
  </si>
  <si>
    <t>11.02.02.24</t>
  </si>
  <si>
    <t>11.02.02.25</t>
  </si>
  <si>
    <t>11.02.02.26</t>
  </si>
  <si>
    <t>11.02.02.27</t>
  </si>
  <si>
    <t>11.02.02.28</t>
  </si>
  <si>
    <t>11.02.02.29</t>
  </si>
  <si>
    <t>11.02.02.30</t>
  </si>
  <si>
    <t>11.02.02.31</t>
  </si>
  <si>
    <t>11.02.02.32</t>
  </si>
  <si>
    <t>11.02.02.33</t>
  </si>
  <si>
    <t>11.02.02.34</t>
  </si>
  <si>
    <t>11.02.02.35</t>
  </si>
  <si>
    <t>11.02.02.36</t>
  </si>
  <si>
    <t>11.02.02.37</t>
  </si>
  <si>
    <t>11.02.02.38</t>
  </si>
  <si>
    <t>11.02.02.39</t>
  </si>
  <si>
    <t>11.02.02.40</t>
  </si>
  <si>
    <t>11.02.02.41</t>
  </si>
  <si>
    <t>11.02.02.42</t>
  </si>
  <si>
    <t>11.02.02.43</t>
  </si>
  <si>
    <t>11.02.02.44</t>
  </si>
  <si>
    <t>11.02.02.45</t>
  </si>
  <si>
    <t>11.02.03</t>
  </si>
  <si>
    <t>11.02.03.01</t>
  </si>
  <si>
    <t>ELETRODUTO CORRUGADO TIPO KANALEX-PEAD (POLIETILENO DE ALTA DENSIDADE). REF.: KANALEX OU EQUIVALENTE, DIÂMETRO: Ø 4"</t>
  </si>
  <si>
    <t>TUBULAÇÃO APARENTE EM ELETRODUTO RÍGIDO DE AÇO CARBONO, ZINCADO ELETROLITICAMENTE, ROSQUEÁVEL, CONFORME NBR 13057, INCLUSIVE AS CONEXÕES E DERIVAÇÕES. . REF.: WETZEL OU EQUIVALENTE, DIÂMETRO: Ø 4"</t>
  </si>
  <si>
    <t>CAIXA DE PASSAGEM METÁLICA DE SOBREPOR, COM TAMPA CEGA, PINTURA ELETROSTÁTICA EPÓXI A PÓ NA COR BEGE, COM TAMPA APARAFUSADA. REF.: CEMAR LEGRAND OU EQUIVALENTE, DIMENSÃO: 60X60X20 CM</t>
  </si>
  <si>
    <t>CONDULETE MÚLTIPLO FABRICADO EM LIGA DE ALUMÍNIO FUNDIDO, ADAPTÁVEL PARA VÁRIAS OPÇÕES DE MONTAGEM COM ENTRADAS ROSQUEADAS, COM TAMPA CEGA, TAMPÃO PARA FECHAMENTO DAS SAÍDAS NÃO UTILIZADAS EM BORRACHA NEOPRENE E LIVRES DE REBARBAS NAS PARTES QUE FICAM EM CONTATO COM OS CONDUTORES. REF.: WETZEL OU EQUIVALENTE, DIÂMETRO: Ø 4"</t>
  </si>
  <si>
    <t>ADAPTADOR DE UNIÃO ELETRODUTO EM CONDULETE, EM LIGA DE ALUMÍNIO SILÍCIO, COM PARAFUSO ZINCADO/BICROMATIZADO EM UMA EXTREMIDADE E ROSCA NA OUTRA EXTREMIDADE. REF.: WETZEL OU EQUIVALENTE, DIÂMETRO: Ø 4"</t>
  </si>
  <si>
    <t>TAMPÃO EM PVC PARA FECHAMENTO DE SAÍDA NÃO UTILIZADA DE CONDULETE MÚLTIPLO. REF.: WETZEL OU EQUIVALENTE, BITOLA: Ø 4"</t>
  </si>
  <si>
    <t>CABO ÓPTICO PARA USO EXTERNO E INTERNO EM CONSTRUÇÃO DO TIPO “TIGHT”, COMPOSTO POR 6 FIBRAS ÓPTICAS MULTIMODO 50/125MM COM REVESTIMENTO
PRIMÁRIO EM ACRILATO E REVESTIMENTO SECUNDÁRIO EM MATERIAL POLIMÉRICO COLORIDO (900 MM), REUNIDAS E REVESTIDAS POR FIBRAS SINTÉTICAS DIELÉTRICAS
PARA SUPORTE MECÂNICO (RESISTÊNCIA À TRAÇÃO) E COBERTAS POR UMA CAPA EXTERNA EM POLÍMERO ESPECIAL PARA USO INTERNO E EXTERNO. REF. FURUKAWA OU EQUIVALENTE</t>
  </si>
  <si>
    <t>CABO TELEFÔNICO CTP-APL-SN 50, LSZH. REF.: FURUKAWA OU EQUIV. - 100 PARES</t>
  </si>
  <si>
    <t>11.02.03.01.01</t>
  </si>
  <si>
    <t>11.02.03.01.02</t>
  </si>
  <si>
    <t>11.02.03.01.03</t>
  </si>
  <si>
    <t>11.02.03.01.04</t>
  </si>
  <si>
    <t>11.02.03.01.05</t>
  </si>
  <si>
    <t>11.02.03.01.06</t>
  </si>
  <si>
    <t>11.02.03.01.07</t>
  </si>
  <si>
    <t>11.02.03.01.08</t>
  </si>
  <si>
    <t>11.02.03.01.09</t>
  </si>
  <si>
    <t>11.02.03.01.10</t>
  </si>
  <si>
    <t>11.02.03.01.11</t>
  </si>
  <si>
    <t>11.02.03.01.12</t>
  </si>
  <si>
    <t>11.02.03.01.13</t>
  </si>
  <si>
    <t>11.02.03.01.14</t>
  </si>
  <si>
    <t>11.02.03.02</t>
  </si>
  <si>
    <t>11.02.03.02.01</t>
  </si>
  <si>
    <t>CAIXA DE SOBREPOR EM CHAPA METÁLICA COM 2 MM DE ESPESSURA,1500X1500X200MM, PROVIDA DE PORTA COM DOBRADIÇA, FECHADURA, ALETAS DE VENTILAÇÃO E PINTURA ELETROSTÁTICA EPÓXI A PÓ NA COR BEGE. COM FUNDO DE MADEIRA COM 20MM DE ESPESSURA PINTADO NA COR CINZA</t>
  </si>
  <si>
    <t>BLOCO DE CONEXÃO 110 IDC COM 50 PARES, CONFORME A NORMA ANSI/TIA/EIA-568B.2, EM MATERIAL TERMOPLÁSTICO, NA COR BEGE. REF.: FURUKAWA OU EQUIVALENTE</t>
  </si>
  <si>
    <t>BLOCO DE CONEXÃO 110 IDC COM 100 PARES, CONFORME A NORMA ANSI/TIA/EIA-568B.2, EM MATERIAL TERMOPLÁSTICO, NA COR BEGE. REF.: FURUKAWA OU EQUIVALENTE</t>
  </si>
  <si>
    <t>BLOCO DE PROTEÇÃO PARA REDE DE TELEFONIA BLP - 100 PARES, COM CAMPO DE TESTE, TIPO 310. REF.: COOK ELETRIC OU EQUIVALENTE</t>
  </si>
  <si>
    <t>MÓDULO DE PROTEÇÃO, CINCO PINOS, A ESTADO SÓLIDO, TIPO MP-R. REF.: COOK ELETRICK OU EQUIVALENTE</t>
  </si>
  <si>
    <t>BARRA DE ATERRAMENTO DE COBRE ELETROLÍTICO 100 A PARA O PTR. REF.: BEGHIM, MEGABARRE OU EQUIVALENTE</t>
  </si>
  <si>
    <t>ABRAÇADEIRA P/ CABO TELEFÔNICO - BC-4</t>
  </si>
  <si>
    <t>ABRAÇADEIRA P/ CABO TELEFÔNICO - BC-5</t>
  </si>
  <si>
    <t>ANEL GUIA COM ROSCA SOBERBA, FIXAÇÃO NO FUNDO DE MADEIRA DAS CAIXAS DE DISTRIBUIÇÃO, PARA INSTALAÇÃO E ARRUMAÇÃO DA FIAÇÃO - AGS - 3</t>
  </si>
  <si>
    <t>CONJUNTO PARAFUSO, ARRUELA E BUCHA PLÁSTICA S10. REF.: MOPA, MEGA OU EQUIVALENTE</t>
  </si>
  <si>
    <t>11.02.03.02.02</t>
  </si>
  <si>
    <t>11.02.03.02.03</t>
  </si>
  <si>
    <t>11.02.03.02.04</t>
  </si>
  <si>
    <t>11.02.03.02.05</t>
  </si>
  <si>
    <t>11.02.03.02.06</t>
  </si>
  <si>
    <t>11.02.03.02.07</t>
  </si>
  <si>
    <t>11.02.03.02.08</t>
  </si>
  <si>
    <t>11.02.03.02.09</t>
  </si>
  <si>
    <t>11.02.03.02.10</t>
  </si>
  <si>
    <t>11.02.03.03</t>
  </si>
  <si>
    <t>11.02.03.03.01</t>
  </si>
  <si>
    <t>KIT PORCA GAIOLA. REF.: FURUKAWA OU EQUIVALENTE</t>
  </si>
  <si>
    <t>RACK ABERTO , PADRÃO 19", ALTURA ÚTIL 36U, CHAPA 2MM, COM KIT DE ATERRAMENTO E BANDEJA SUPERIOR E INFERIOR GUIAS VERTICAIS NAS LATERAIS. DEMAIS CARACTERÍSTICAS VER MEMORIAL DESCRITIVO. REF.: LEGRAND OU EQUIVALENTE</t>
  </si>
  <si>
    <t>RACK 19"EM CHAPA DE AÇO MONOBLOCO, ALTURA 28U, PROFUNDIDADE 800MM, PORTA EM CHAPA DE AÇO MOLDURA DE AÇO COM VIDRO TEMPERADO CRISTAL, DOBRADIÇA COM ABERTURA DE 180 GRAUS, C/ MAÇANETA L, PINTURA ELETROSTÁTICA EM PÓ POLIÉSTER CINZA RAL 7032, COM 01 PAR DE VENEZIANAS LATERAIS, KIT DE ATERRAMENTO E BANDEJA SUPERIOR E INFERIOR. REF.: LEGRAND OU EQUIVALENTE</t>
  </si>
  <si>
    <t>GUIA DE CABOS HORIZONTAL, ALTURA 1U, PADRÃO 19", PROFUNDIDADE MÍNIMA DE 160MM, TAMPA BASCULANTE PARA DOIS SENTIDOS, PLÁSTICO ABS, COR PRETO. DEMAIS CARACTERÍSTICAS VER MEMORIAL DESCRITIVO. REF.: FURUKAWA OU EQUIVALENTE</t>
  </si>
  <si>
    <t>DIO B48 - MODULO BASICO DISTRIBUIDOR ÓPTICO, PADRÃO 19", ALTURA DE 1U, COM CAPACIDADE PARA ATÉ 24 FIBRAS MM OM3. FORNECIDO COMPLETO. DEMAIS CARACTERÍSTICAS VER MEMORIAL DESCRITIVO. REF.: FURUKAWA OU EQUIVALENTE</t>
  </si>
  <si>
    <t>DIO B48 - MODULO BASICO DISTRIBUIDOR ÓPTICO, PADRÃO 19", ALTURA DE 1U, COM CAPACIDADE PARA ATÉ 8 FIBRAS MM OM3. FORNECIDO COMPLETO. DEMAIS CARACTERÍSTICAS VER MEMORIAL DESCRITIVO. REF.: FURUKAWA OU EQUIVALENTE</t>
  </si>
  <si>
    <t>PATCH PANEL DESCARREGADO, PADRÃO 19", CAT.6, ALTURA DE 1U, 24 POSIÇÕES. DEMAIS CARACTERÍSTICAS VER MEMORIAL DESCRITIVO. REF.: FURUKAWA OU EQUIVALENTE</t>
  </si>
  <si>
    <t>VOICE PANEL PADRÃO 19", ALTURA DE 1U, 50 POSIÇÕES, CAT.3. DEMAIS CARACTERÍSTICAS VER MEMORIAL DESCRITIVO.REF. FURUKAWA OU EQUIVALENTE</t>
  </si>
  <si>
    <t>RÉGUA DE TOMADAS PARA INSTALAÇÃO EM RACK 19” , FORNECIDAS PARA ALIMENTAÇÃO ELÉTRICA DOS EQUIPAMENTOS INSTALADOS NO RACK CONTENDO OITO TOMADAS 2P+T 20A/250V - CONFORME NBR 14136. DEVERÁ POSSUIR FURAÇÃO NAS EXTREMIDADES PARA FIXAÇÃO NA ESTRUTURA DOS GABINETES DE 19”. O ACABAMENTO DEVERÁ SER EM ALUMÍNIO ANODIZADO COM PINTURA EM EPÓXI NA COR PRETA. - O CABO PARA ALIMENTAÇÃO DA RÉGUA COM TOMADAS DEVERÁ SER DO TIPO FLEXÍVEL MÚLTIPLO DEVERÁ POSSUIR 3 VIAS, ISOLAÇÃO 0,6/1KV E POSSUIR, NO MÍNIMO 3,0 M DE COMPRIMENTO. REF.: FURUKAWA OU EQUIVALENTE</t>
  </si>
  <si>
    <t>CORDÃO ÓPTICO COM 2 FIBRAS ÓPTICAS MM 50/125MM OM3, TIPO “TIGHT“, PADRÃO “ZIP-CORD” DE REUNIÃO DAS FIBRAS PARA DIÂMETRO DE 2MM, REVESTIMENTO PRIMÁRIO EM ACRILATO E REVESTIMENTO SECUNDÁRIO EM PVC, CAPA EM PVC NÃO PROPAGANTE À CHAMA CM, CONECTORES LC-UPC EM AMBAS AS EXTREMIDADES, CONECTORIZADAS E TESTADAS DE FÁBRICA, COM CERTIFICAÇÃO ANATEL PARA OS CONECTORES ÓPTICOS E PARA O CABO DE CORDÃO, 2,5M, COR ACQUA. DEMAIS CARACTERÍSTICAS VER MEMORIAL DESCRITIVO. REF.: FURUKAWA OU EQUIVALENTE</t>
  </si>
  <si>
    <t>PATCH CORD (JUMPER CABLE) FLEXÍVEL CAT.6 U/UTP CM, 4 PARES, COR AMARELA, TERMINAÇÃO T568A, RJ-45/RJ-45, 2,5M (PARA MANOBRA NO ARMÁRIO TÉCNICO). DEMAIS CARACTERÍSTICAS VER MEMORIAL DESCRITIVO. REF.: FURUKAWA OU EQUIVALENTE</t>
  </si>
  <si>
    <t>PATCH CORD (JUMPER CABLE) FLEXÍVEL CAT.6 U/UTP CM, 4 PARES, COR AZUL, TERMINAÇÃO T568A, RJ-45/RJ-45, 2,5M (PARA MANOBRA NO ARMÁRIO TÉCNICO). DEMAIS CARACTERÍSTICAS VER MEMORIAL DESCRITIVO. REF.: FURUKAWA OU EQUIVALENTE</t>
  </si>
  <si>
    <t>PATCH CORD FLEXÍVEL CAT.6 U/UTP CM, 4 PARES, COR AZUL, TERMINAÇÃO T568A, RJ-45/RJ-45, 2,5M. DEMAIS CARACTERÍSTICAS VER MEMORIAL DESCRITIVO. REF.: FURUKAWA OU EQUIVALENTE</t>
  </si>
  <si>
    <t>CONECTOR RJ-45 FÊMEA - CATEGORIA 6 - ( CONECTORES PATCH PANEL 24 PORTAS). REF.: FURUKAWA OU EQUIVALENTE</t>
  </si>
  <si>
    <t>ABRAÇADEIRA TIPO VELCRO P/ CHICOTEAMENTO DE CABOS UTP. REF.: HELLERMANN TYTON OU EQUIVALENTE</t>
  </si>
  <si>
    <t>11.02.03.03.02</t>
  </si>
  <si>
    <t>11.02.03.03.03</t>
  </si>
  <si>
    <t>11.02.03.03.04</t>
  </si>
  <si>
    <t>11.02.03.03.05</t>
  </si>
  <si>
    <t>11.02.03.03.06</t>
  </si>
  <si>
    <t>11.02.03.03.07</t>
  </si>
  <si>
    <t>11.02.03.03.08</t>
  </si>
  <si>
    <t>11.02.03.03.09</t>
  </si>
  <si>
    <t>11.02.03.03.10</t>
  </si>
  <si>
    <t>11.02.03.03.11</t>
  </si>
  <si>
    <t>11.02.03.03.12</t>
  </si>
  <si>
    <t>11.02.03.03.13</t>
  </si>
  <si>
    <t>11.02.03.03.14</t>
  </si>
  <si>
    <t>11.02.03.03.15</t>
  </si>
  <si>
    <t>11.02.03.04</t>
  </si>
  <si>
    <t>11.02.03.04.01</t>
  </si>
  <si>
    <t>ELETROCALHA METÁLICA LISA, PRÉ-ZINCADA A FOGO, TIPO "C", CHAPA 18, FORNECIDA SEM TAMPA. REF.: MOPA, MEGA OU EQUIVALENTE, DIMENSÃO: 200X100X3000 MM</t>
  </si>
  <si>
    <t>ELETROCALHA METÁLICA LISA, PRÉ-ZINCADA A FOGO, TIPO "C", CHAPA 18, FORNECIDA SEM TAMPA. REF.: MOPA, MEGA OU EQUIVALENTE, DIMENSÃO: 300X100X3000 MM</t>
  </si>
  <si>
    <t>ELETROCALHA METÁLICA LISA, PRÉ-ZINCADA A FOGO, TIPO "C", CHAPA 18, FORNECIDA SEM TAMPA. REF.: MOPA, MEGA OU EQUIVALENTE, DIMENSÃO: 500X100X3000 MM</t>
  </si>
  <si>
    <t>TAMPA PARA ELETROCALHA METÁLICA LISA, PRÉ-ZINCADA A FOGO, TIPO "C". REF.: MOPA, MEGA OU EQUIVALENTE, DIMENSÃO: 200X100X3000 MM</t>
  </si>
  <si>
    <t>TAMPA PARA ELETROCALHA METÁLICA LISA, PRÉ-ZINCADA A FOGO, TIPO "C". REF.: MOPA, MEGA OU EQUIVALENTE, DIMENSÃO: 300X100X3000 MM</t>
  </si>
  <si>
    <t>TAMPA PARA ELETROCALHA METÁLICA LISA, PRÉ-ZINCADA A FOGO, TIPO "C". REF.: MOPA, MEGA OU EQUIVALENTE, DIMENSÃO: 500X100X3000 MM</t>
  </si>
  <si>
    <t>DIVISOR INTERNO PERFURADO, PRÉ-ZINCADO A FOGO, PARA ELETROCALHA, ALTURA 50 MM. REF.: MOPA, MEGA OU EQUIVALENTE</t>
  </si>
  <si>
    <t>EMENDA INTERNA PRÉ-ZINCADA A FOGO COM BASE LISA, PARA ELETROCALHA METÁLICA. REF.: MOPA, MEGA OU EQUIVALENTE, DIMENSÃO: 200X100 MM</t>
  </si>
  <si>
    <t>EMENDA INTERNA PRÉ-ZINCADA A FOGO COM BASE LISA, PARA ELETROCALHA METÁLICA. REF.: MOPA, MEGA OU EQUIVALENTE, DIMENSÃO: 300X100 MM</t>
  </si>
  <si>
    <t>EMENDA INTERNA PRÉ-ZINCADA A FOGO COM BASE LISA, PARA ELETROCALHA METÁLICA. REF.: MOPA, MEGA OU EQUIVALENTE, DIMENSÃO: 400X100 MM</t>
  </si>
  <si>
    <t>EMENDA INTERNA PRÉ-ZINCADA A FOGO COM BASE LISA, PARA ELETROCALHA METÁLICA. REF.: MOPA, MEGA OU EQUIVALENTE, DIMENSÃO: 500X100 MM</t>
  </si>
  <si>
    <t>REDUÇÃO CONCÊNTRICA PRÉ-ZINCADA A FOGO, COM TAMPA, TIPO "C", PARA ELETROCALHA PERFURADA. REF.: MOPA, MEGA OU EQUIVALENTE, DIMENSÃO: 300X100 MM PARA 200X100 MM</t>
  </si>
  <si>
    <t>REDUÇÃO CONCÊNTRICA PRÉ-ZINCADA A FOGO, COM TAMPA, TIPO "C", PARA ELETROCALHA PERFURADA. REF.: MOPA, MEGA OU EQUIVALENTE, DIMENSÃO: 400X100 MM PARA 300X100 MM</t>
  </si>
  <si>
    <t>REDUÇÃO CONCÊNTRICA PRÉ-ZINCADA A FOGO, COM TAMPA, TIPO "C", PARA ELETROCALHA PERFURADA. REF.: MOPA, MEGA OU EQUIVALENTE, DIMENSÃO: 500X100 MM PARA 400X100 MM</t>
  </si>
  <si>
    <t>TÊ HORIZONTAL 90º PRÉ-ZINCADA A FOGO, COM TAMPA, TIPO "C", PARA ELETROCALHA LISA. REF.: MOPA, MEGA OU EQUIVALENTE, DIMENSÃO: 300X100MM</t>
  </si>
  <si>
    <t>TÊ HORIZONTAL 90º PRÉ-ZINCADA A FOGO, COM TAMPA, TIPO "C", PARA ELETROCALHA LISA. REF.: MOPA, MEGA OU EQUIVALENTE, DIMENSÃO: 500X100MM</t>
  </si>
  <si>
    <t>CURVA HORIZONTAL 90º PRÉ-ZINCADA A FOGO, COM TAMPA, TIPO "C", PARA ELETROCALHA LISA. REF.: MOPA, MEGA OU EQUIVALENTE, DIMENSÃO: 300X100MM</t>
  </si>
  <si>
    <t>CURVA VERTICAL EXTERNA 90º, PRÉ-ZINCADA A FOGO, PARA ELETROCALHA LISA. REF.: MOPA, MEGA OU EQUIVALENTE, DIMENSÃO: 500X100MM</t>
  </si>
  <si>
    <t>TERMINAL DE FECHAMENTO PRÉ-ZINCADO A FOGO, PARA ELETROCALHA LISA. REF.: MOPA, MEGA OU EQUIVALENTE, DIMENSÃO: 200X100MM</t>
  </si>
  <si>
    <t>SUPORTE TIPO ÔMEGA PARA ELETROCALHA METÁLICA LISA. REF.: MOPA, MEGA OU EQUIVALENTE, DIMENSÃO: 200X100MM</t>
  </si>
  <si>
    <t>SUPORTE TIPO ÔMEGA PARA ELETROCALHA METÁLICA LISA. REF.: MOPA, MEGA OU EQUIVALENTE, DIMENSÃO: 300X100MM</t>
  </si>
  <si>
    <t>SUPORTE TIPO ÔMEGA PARA ELETROCALHA METÁLICA LISA. REF.: MOPA, MEGA OU EQUIVALENTE, DIMENSÃO: 500X100MM</t>
  </si>
  <si>
    <t>SAÍDA LATERAL DE ELETROCALHA PARA ELETRODUTO. REF.: MOPA, MEGA OU EQUIVALENTE, DIÂMETRO: Ø 3/4"</t>
  </si>
  <si>
    <t>SAÍDA LATERAL DE ELETROCALHA PARA ELETRODUTO. REF.: MOPA, MEGA OU EQUIVALENTE, DIÂMETRO: Ø 1.1/2"</t>
  </si>
  <si>
    <t>SAÍDA LATERAL DE ELETROCALHA PARA ELETRODUTO. REF.: MOPA, MEGA OU EQUIVALENTE, DIÂMETRO: Ø 2.1/2"</t>
  </si>
  <si>
    <t>SAÍDA LATERAL DE ELETROCALHA PARA ELETRODUTO. REF.: MOPA, MEGA OU EQUIVALENTE, DIÂMETRO: Ø 4"</t>
  </si>
  <si>
    <t>11.02.03.04.02</t>
  </si>
  <si>
    <t>11.02.03.04.03</t>
  </si>
  <si>
    <t>11.02.03.04.04</t>
  </si>
  <si>
    <t>11.02.03.04.05</t>
  </si>
  <si>
    <t>11.02.03.04.06</t>
  </si>
  <si>
    <t>11.02.03.04.07</t>
  </si>
  <si>
    <t>11.02.03.04.08</t>
  </si>
  <si>
    <t>11.02.03.04.09</t>
  </si>
  <si>
    <t>11.02.03.04.10</t>
  </si>
  <si>
    <t>11.02.03.04.11</t>
  </si>
  <si>
    <t>11.02.03.04.12</t>
  </si>
  <si>
    <t>11.02.03.04.13</t>
  </si>
  <si>
    <t>11.02.03.04.14</t>
  </si>
  <si>
    <t>11.02.03.04.15</t>
  </si>
  <si>
    <t>11.02.03.04.16</t>
  </si>
  <si>
    <t>11.02.03.04.17</t>
  </si>
  <si>
    <t>11.02.03.04.18</t>
  </si>
  <si>
    <t>11.02.03.04.19</t>
  </si>
  <si>
    <t>11.02.03.04.20</t>
  </si>
  <si>
    <t>11.02.03.04.21</t>
  </si>
  <si>
    <t>11.02.03.04.22</t>
  </si>
  <si>
    <t>11.02.03.04.23</t>
  </si>
  <si>
    <t>11.02.03.04.24</t>
  </si>
  <si>
    <t>11.02.03.04.25</t>
  </si>
  <si>
    <t>11.02.03.04.26</t>
  </si>
  <si>
    <t>11.02.03.04.27</t>
  </si>
  <si>
    <t>11.02.03.04.28</t>
  </si>
  <si>
    <t>11.02.03.04.29</t>
  </si>
  <si>
    <t>SUPORTE METÁLICO TIPO ÔMEGA 100X50MM. REF.: MOPA, MEGA OU EQUIVALENTE</t>
  </si>
  <si>
    <t>CAIXA DE DERIVAÇÃO METÁLICA, DE SOBREPOR, EM ALUMÍNIO, COM TAMPA COM APARAFUSADA, 176X176MM. REF.: DUTOTEC OU EQUIVALENTE</t>
  </si>
  <si>
    <t>DUTO DE PISO METÁLICO, 2 VIAS, LISO 25X70X3000MM - REF.: DUTOTEC OU EQUIVALENTE</t>
  </si>
  <si>
    <t>CURVA HORIZONTAL DE 90º PARA DUTO DE PISO METÁLICO, 2 VIAS, LISO 25X70MM - REF.: DUTOTEC OU EQUIVALENTE</t>
  </si>
  <si>
    <t>11.02.03.05</t>
  </si>
  <si>
    <t>11.02.03.05.01</t>
  </si>
  <si>
    <t>11.02.03.05.02</t>
  </si>
  <si>
    <t>11.02.03.05.03</t>
  </si>
  <si>
    <t>11.02.03.05.04</t>
  </si>
  <si>
    <t>11.02.03.05.05</t>
  </si>
  <si>
    <t>11.02.03.05.06</t>
  </si>
  <si>
    <t>11.02.03.05.07</t>
  </si>
  <si>
    <t>11.02.03.06</t>
  </si>
  <si>
    <t>11.02.03.06.01</t>
  </si>
  <si>
    <t>ADAPTADOR PARA TRANSIÇÃO DE CANALETA METÁLICA 25X73MM PARA DOIS ELETRODUTOS DE 25MM. REF.: DUTOTEC OU EQUIVALENTE</t>
  </si>
  <si>
    <t>ALICATE CALIBRADOR DE DUTOS. REF.: DUTOREC DT-90020, OU EQUIVALENTE</t>
  </si>
  <si>
    <t>ALICATE PARA REMOÇÃO DE TAMPA DAS CANALETAS METÁLICAS. REF.: LINHA STANDART DT-90090 DE FABRICAÇÃO DA DUTOTEC, OU EQUIVALENTE</t>
  </si>
  <si>
    <t>CANALETA METÁLICA, EM ALUMÍNIO, NA COR BRANCA, DUAS VIAS, 25X73X3000MM, COM TAMPA RANHURADA REF.: DUTOTEC OU EQUIVALENTE</t>
  </si>
  <si>
    <t>CURVA HORIZONTAL, RAIO 30MM, PARA O SISTEMA DE CANALETA METÁLICA, NA COR BRANCA, DUAS VIAS, 25X73MM, COM TAMPA RANHURADA. REF.: DUTOTEC OU EQUIVALENTE</t>
  </si>
  <si>
    <t>CURVA VERTICAL EXTERNA, RAIO 30MM, PARA O SISTEMA DE CANALETA METÁLICA, NA COR BRANCA, DUAS VIAS, 25X73MM, COM TAMPA RANHURADA. REF.: DUTOTEC OU EQUIVALENTE</t>
  </si>
  <si>
    <t>CURVA VERTICAL INTERNA, RAIO 30MM, PARA O SISTEMA DE CANALETA METÁLICA, NA COR BRANCA, DUAS VIAS, 25X73MM, COM TAMPA RANHURADA. REF.: DUTOTEC OU EQUIVALENTE</t>
  </si>
  <si>
    <t>DERIVAÇÃO EM T, PARA O SISTEMA DE CANALETA METÁLICA, NA COR BRANCA, DUAS VIAS, 25X73MM, COM TAMPA RANHURADA. REF.: DUTOTEC OU EQUIVALENTE</t>
  </si>
  <si>
    <t>SUPORTE PARA DISPOSITIVOS, DO SISTEMA DE CANALETA METÁLICA, NA COR BRANCA, DUAS VIAS, 25X73MM, COM QUATRO POSTOS RETANGULARES. REF.: DUTOTEC OU EQUIVALENTE</t>
  </si>
  <si>
    <t>TAMPA TERMINAL PARA O SISTEMA DE CANALETA METÁLICA, NA COR BRANCA, DUAS VIAS, 25X73MM. REF.: DUTOTEC OU EQUIVALENTE</t>
  </si>
  <si>
    <t>11.02.03.06.02</t>
  </si>
  <si>
    <t>11.02.03.06.03</t>
  </si>
  <si>
    <t>11.02.03.06.04</t>
  </si>
  <si>
    <t>11.02.03.06.05</t>
  </si>
  <si>
    <t>11.02.03.06.06</t>
  </si>
  <si>
    <t>11.02.03.06.07</t>
  </si>
  <si>
    <t>11.02.03.06.08</t>
  </si>
  <si>
    <t>11.02.03.06.09</t>
  </si>
  <si>
    <t>11.02.03.06.10</t>
  </si>
  <si>
    <t>11.02.03.07</t>
  </si>
  <si>
    <t>11.02.03.07.01</t>
  </si>
  <si>
    <t>11.02.03.08</t>
  </si>
  <si>
    <t>11.02.03.09</t>
  </si>
  <si>
    <t>11.02.03.10</t>
  </si>
  <si>
    <t>CERTIFICAÇÃO PARA PONTO DE FUSÃO DE FIBRA ÓPTICA E FORNECIMENTO DE CERTIFICADO DE GARANTIA PARA TODOS OS COMPONENTES</t>
  </si>
  <si>
    <t>11.02.03.11</t>
  </si>
  <si>
    <t>SWITCH LÓGICO 24 PORTAS, NÃO GERENCIÁVEL. REF.: FURUKAWA OU EQUIVALENTE</t>
  </si>
  <si>
    <t>SWITCH LÓGICO 24 PORTAS, NÃO GERENCIÁVEL, COM TECNOLOGIA "POWER OVER ETHERNET". REF.: FURUKAWA OU EQUIVALENTE</t>
  </si>
  <si>
    <t>TUBULAÇÃO APARENTE EM ELETRODUTO RÍGIDO DE AÇO CARBONO, ZINCADO ELETROLITICAMENTE, ROSQUEÁVEL, CONFORME NBR 13057, INCLUSIVE AS CONEXÕES E DERIVAÇÕES. . REF.: WETZEL OU EQUIVALENTE, DIÂMETRO: Ø 3/4"</t>
  </si>
  <si>
    <t>TUBULAÇÃO APARENTE EM ELETRODUTO RÍGIDO DE AÇO CARBONO, ZINCADO ELETROLITICAMENTE, ROSQUEÁVEL, CONFORME NBR 13057, INCLUSIVE AS CONEXÕES E DERIVAÇÕES. . REF.: WETZEL OU EQUIVALENTE, DIÂMETRO: Ø 1.1/4"</t>
  </si>
  <si>
    <t>TUBULAÇÃO APARENTE EM ELETRODUTO RÍGIDO DE AÇO CARBONO, ZINCADO ELETROLITICAMENTE, ROSQUEÁVEL, CONFORME NBR 13057, INCLUSIVE AS CONEXÕES E DERIVAÇÕES. . REF.: WETZEL OU EQUIVALENTE, DIÂMETRO: Ø 1.1/2"</t>
  </si>
  <si>
    <t>TUBULAÇÃO APARENTE EM ELETRODUTO RÍGIDO DE AÇO CARBONO, ZINCADO ELETROLITICAMENTE, ROSQUEÁVEL, CONFORME NBR 13057, INCLUSIVE AS CONEXÕES E DERIVAÇÕES. . REF.: WETZEL OU EQUIVALENTE, DIÂMETRO: Ø 2"</t>
  </si>
  <si>
    <t>TUBULAÇÃO APARENTE EM ELETRODUTO RÍGIDO DE AÇO CARBONO, ZINCADO ELETROLITICAMENTE, ROSQUEÁVEL, CONFORME NBR 13057, INCLUSIVE AS CONEXÕES E DERIVAÇÕES. . REF.: WETZEL OU EQUIVALENTE, DIÂMETRO: Ø 2.1/2"</t>
  </si>
  <si>
    <t>BRAÇADEIRA PARA FIXAÇÃO DE ELETRODUTOS TIPO "D" COM CUNHA. REF.: WETZEL OU EQUIVALENTE, DIÂMETRO: Ø 3/4"</t>
  </si>
  <si>
    <t>BRAÇADEIRA PARA FIXAÇÃO DE ELETRODUTOS TIPO "D" COM CUNHA. REF.: WETZEL OU EQUIVALENTE, DIÂMETRO: Ø 1.1/4"</t>
  </si>
  <si>
    <t>BRAÇADEIRA PARA FIXAÇÃO DE ELETRODUTOS TIPO "D" COM CUNHA. REF.: WETZEL OU EQUIVALENTE, DIÂMETRO: Ø 1.1/2"</t>
  </si>
  <si>
    <t>BRAÇADEIRA PARA FIXAÇÃO DE ELETRODUTOS TIPO "D" COM CUNHA. REF.: WETZEL OU EQUIVALENTE, DIÂMETRO: Ø 2"</t>
  </si>
  <si>
    <t>BRAÇADEIRA PARA FIXAÇÃO DE ELETRODUTOS TIPO "D" COM CUNHA. REF.: WETZEL OU EQUIVALENTE, DIÂMETRO: Ø 2.1/2"</t>
  </si>
  <si>
    <t>BRAÇADEIRA PARA FIXAÇÃO DE ELETRODUTOS TIPO "D" COM CUNHA. REF.: WETZEL OU EQUIVALENTE, DIÂMETRO: Ø 4"</t>
  </si>
  <si>
    <t>CONDULETE MÚLTIPLO FABRICADO EM LIGA DE ALUMÍNIO FUNDIDO, ADAPTÁVEL PARA VÁRIAS OPÇÕES DE MONTAGEM COM ENTRADAS ROSQUEADAS, COM TAMPA CEGA, TAMPÃO PARA FECHAMENTO DAS SAÍDAS NÃO UTILIZADAS EM BORRACHA NEOPRENE E LIVRES DE REBARBAS NAS PARTES QUE FICAM EM CONTATO COM OS CONDUTORES. REF.: WETZEL OU EQUIVALENTE, DIÂMETRO: Ø 3/4"</t>
  </si>
  <si>
    <t>CONDULETE MÚLTIPLO FABRICADO EM LIGA DE ALUMÍNIO FUNDIDO, ADAPTÁVEL PARA VÁRIAS OPÇÕES DE MONTAGEM COM ENTRADAS ROSQUEADAS, COM TAMPA CEGA, TAMPÃO PARA FECHAMENTO DAS SAÍDAS NÃO UTILIZADAS EM BORRACHA NEOPRENE E LIVRES DE REBARBAS NAS PARTES QUE FICAM EM CONTATO COM OS CONDUTORES. REF.: WETZEL OU EQUIVALENTE, DIÂMETRO: Ø 1.1/4"</t>
  </si>
  <si>
    <t>CONDULETE MÚLTIPLO FABRICADO EM LIGA DE ALUMÍNIO FUNDIDO, ADAPTÁVEL PARA VÁRIAS OPÇÕES DE MONTAGEM COM ENTRADAS ROSQUEADAS, COM TAMPA CEGA, TAMPÃO PARA FECHAMENTO DAS SAÍDAS NÃO UTILIZADAS EM BORRACHA NEOPRENE E LIVRES DE REBARBAS NAS PARTES QUE FICAM EM CONTATO COM OS CONDUTORES. REF.: WETZEL OU EQUIVALENTE, DIÂMETRO: Ø 1.1/2"</t>
  </si>
  <si>
    <t>CONDULETE MÚLTIPLO FABRICADO EM LIGA DE ALUMÍNIO FUNDIDO, ADAPTÁVEL PARA VÁRIAS OPÇÕES DE MONTAGEM COM ENTRADAS ROSQUEADAS, COM TAMPA CEGA, TAMPÃO PARA FECHAMENTO DAS SAÍDAS NÃO UTILIZADAS EM BORRACHA NEOPRENE E LIVRES DE REBARBAS NAS PARTES QUE FICAM EM CONTATO COM OS CONDUTORES. REF.: WETZEL OU EQUIVALENTE, DIÂMETRO: Ø 2"</t>
  </si>
  <si>
    <t>CONDULETE MÚLTIPLO FABRICADO EM LIGA DE ALUMÍNIO FUNDIDO, ADAPTÁVEL PARA VÁRIAS OPÇÕES DE MONTAGEM COM ENTRADAS ROSQUEADAS, COM TAMPA CEGA, TAMPÃO PARA FECHAMENTO DAS SAÍDAS NÃO UTILIZADAS EM BORRACHA NEOPRENE E LIVRES DE REBARBAS NAS PARTES QUE FICAM EM CONTATO COM OS CONDUTORES. REF.: WETZEL OU EQUIVALENTE, DIÂMETRO: Ø 2.1/2"</t>
  </si>
  <si>
    <t>ADAPTADOR DE UNIÃO ELETRODUTO EM CONDULETE, EM LIGA DE ALUMÍNIO SILÍCIO, COM PARAFUSO ZINCADO/BICROMATIZADO EM UMA EXTREMIDADE E ROSCA NA OUTRA EXTREMIDADE. REF.: WETZEL OU EQUIVALENTE, DIÂMETRO: Ø 3/4"</t>
  </si>
  <si>
    <t>ADAPTADOR DE UNIÃO ELETRODUTO EM CONDULETE, EM LIGA DE ALUMÍNIO SILÍCIO, COM PARAFUSO ZINCADO/BICROMATIZADO EM UMA EXTREMIDADE E ROSCA NA OUTRA EXTREMIDADE. REF.: WETZEL OU EQUIVALENTE, DIÂMETRO: Ø 1.1/4"</t>
  </si>
  <si>
    <t>ADAPTADOR DE UNIÃO ELETRODUTO EM CONDULETE, EM LIGA DE ALUMÍNIO SILÍCIO, COM PARAFUSO ZINCADO/BICROMATIZADO EM UMA EXTREMIDADE E ROSCA NA OUTRA EXTREMIDADE. REF.: WETZEL OU EQUIVALENTE, DIÂMETRO: Ø 1.1/2"</t>
  </si>
  <si>
    <t>ADAPTADOR DE UNIÃO ELETRODUTO EM CONDULETE, EM LIGA DE ALUMÍNIO SILÍCIO, COM PARAFUSO ZINCADO/BICROMATIZADO EM UMA EXTREMIDADE E ROSCA NA OUTRA EXTREMIDADE. REF.: WETZEL OU EQUIVALENTE, DIÂMETRO: Ø 2"</t>
  </si>
  <si>
    <t>ADAPTADOR DE UNIÃO ELETRODUTO EM CONDULETE, EM LIGA DE ALUMÍNIO SILÍCIO, COM PARAFUSO ZINCADO/BICROMATIZADO EM UMA EXTREMIDADE E ROSCA NA OUTRA EXTREMIDADE. REF.: WETZEL OU EQUIVALENTE, DIÂMETRO: Ø 2.1/2"</t>
  </si>
  <si>
    <t>TAMPÃO EM PVC PARA FECHAMENTO DE SAÍDA NÃO UTILIZADA DE CONDULETE MÚLTIPLO. REF.: WETZEL OU EQUIVALENTE, BITOLA: Ø 3/4"</t>
  </si>
  <si>
    <t>TAMPÃO EM PVC PARA FECHAMENTO DE SAÍDA NÃO UTILIZADA DE CONDULETE MÚLTIPLO. REF.: WETZEL OU EQUIVALENTE, BITOLA: Ø 1.1/4"</t>
  </si>
  <si>
    <t>TAMPÃO EM PVC PARA FECHAMENTO DE SAÍDA NÃO UTILIZADA DE CONDULETE MÚLTIPLO. REF.: WETZEL OU EQUIVALENTE, BITOLA: Ø 1.1/2"</t>
  </si>
  <si>
    <t>TAMPÃO EM PVC PARA FECHAMENTO DE SAÍDA NÃO UTILIZADA DE CONDULETE MÚLTIPLO. REF.: WETZEL OU EQUIVALENTE, BITOLA: Ø 2"</t>
  </si>
  <si>
    <t>TAMPÃO EM PVC PARA FECHAMENTO DE SAÍDA NÃO UTILIZADA DE CONDULETE MÚLTIPLO. REF.: WETZEL OU EQUIVALENTE, BITOLA: Ø 2.1/2"</t>
  </si>
  <si>
    <t>PRENSA-CABOS FÊMEA, FABRICADO EM ALUMÍNIO, SEM ROSCA E COM FIXAÇÃO POR PARAFUSOS. DIÂMETROS: REF.: DAISA, TRAMONTINA OU EQUIVALENTE Ø 3/4"</t>
  </si>
  <si>
    <t>11.02.03.07.02</t>
  </si>
  <si>
    <t>11.02.03.07.03</t>
  </si>
  <si>
    <t>11.02.03.07.04</t>
  </si>
  <si>
    <t>11.02.03.07.05</t>
  </si>
  <si>
    <t>11.02.03.07.06</t>
  </si>
  <si>
    <t>11.02.03.07.07</t>
  </si>
  <si>
    <t>11.02.03.07.08</t>
  </si>
  <si>
    <t>11.02.03.07.09</t>
  </si>
  <si>
    <t>11.02.03.07.10</t>
  </si>
  <si>
    <t>11.02.03.07.11</t>
  </si>
  <si>
    <t>11.02.03.07.12</t>
  </si>
  <si>
    <t>11.02.03.07.13</t>
  </si>
  <si>
    <t>11.02.03.07.14</t>
  </si>
  <si>
    <t>11.02.03.07.15</t>
  </si>
  <si>
    <t>11.02.03.07.16</t>
  </si>
  <si>
    <t>11.02.03.07.17</t>
  </si>
  <si>
    <t>11.02.03.07.18</t>
  </si>
  <si>
    <t>11.02.03.07.19</t>
  </si>
  <si>
    <t>11.02.03.07.20</t>
  </si>
  <si>
    <t>11.02.03.07.21</t>
  </si>
  <si>
    <t>11.02.03.07.22</t>
  </si>
  <si>
    <t>11.02.03.07.23</t>
  </si>
  <si>
    <t>11.02.03.07.24</t>
  </si>
  <si>
    <t>11.02.03.07.25</t>
  </si>
  <si>
    <t>11.02.03.07.26</t>
  </si>
  <si>
    <t>11.02.03.07.27</t>
  </si>
  <si>
    <t>11.02.03.07.28</t>
  </si>
  <si>
    <t>11.02.03.07.29</t>
  </si>
  <si>
    <t>11.02.03.07.30</t>
  </si>
  <si>
    <t>11.02.03.07.31</t>
  </si>
  <si>
    <t>11.02.03.07.32</t>
  </si>
  <si>
    <t>11.02.03.07.33</t>
  </si>
  <si>
    <t>11.02.03.07.34</t>
  </si>
  <si>
    <t>CONECTOR RJ-45 FÊMEA - CATEGORIA 6 - (CONECTORES DAS DISTRIBUIÇÃO SECUNDÁRIA). REF.: FURUKAWA OU EQUIVALENTE</t>
  </si>
  <si>
    <t>11.02.03.08.01</t>
  </si>
  <si>
    <t>CABO U/UTP - CATEGORIA 6. REF.: FURUKAWA OU EQUIVALENTE 4 PARES TRANÇADO • POSSUIR CERTIFICADO DE PERFORMANCE ELÉTRICA (VERIFIED) PELA UL OU ETL, CONFORME ESPECIFICAÇÕES DA NORMA ANSI/TIA/EIA-568-B.2-1 E ISO/IEC 11801 BEM COMO CERTIFICADO PARA FLAMABILIDADE (UL LISTED OU ETL LISTED) LSZH</t>
  </si>
  <si>
    <t>CABO TELEFÔNICO, PARA AMBIENTE DE INSTALAÇÃO INTERNO - CABO CI 50-50</t>
  </si>
  <si>
    <t>CABO TELEFÔNICO, PARA AMBIENTE DE INSTALAÇÃO INTERNO - CABO CI 50-100</t>
  </si>
  <si>
    <t>11.02.03.09.01</t>
  </si>
  <si>
    <t>11.02.03.09.02</t>
  </si>
  <si>
    <t>11.02.03.09.03</t>
  </si>
  <si>
    <t>CABO ÓPTICO PARA USO EXTERNO E INTERNO EM CONSTRUÇÃO DO TIPO “TIGHT”, COMPOSTO POR 4 FIBRAS ÓPTICAS MULTIMODO 50/125MM COM REVESTIMENTO
PRIMÁRIO EM ACRILATO E REVESTIMENTO SECUNDÁRIO EM MATERIAL POLIMÉRICO COLORIDO (900 MM), REUNIDAS E REVESTIDAS POR FIBRAS SINTÉTICAS DIELÉTRICAS
PARA SUPORTE MECÂNICO (RESISTÊNCIA À TRAÇÃO) E COBERTAS POR UMA CAPA EXTERNA EM POLÍMERO ESPECIAL PARA USO INTERNO E EXTERNO. REF. FURUKAWA OU EQUIVALENTE</t>
  </si>
  <si>
    <t>11.02.03.09.04</t>
  </si>
  <si>
    <t>11.02.03.09.05</t>
  </si>
  <si>
    <t>11.02.03.10.01</t>
  </si>
  <si>
    <t>11.02.03.10.02</t>
  </si>
  <si>
    <t>11.02.03.11.01</t>
  </si>
  <si>
    <t>11.02.03.11.02</t>
  </si>
  <si>
    <t>11.02.03.11.03</t>
  </si>
  <si>
    <t>UNIDADE CONDENSADORA VRF CAPACIDADE DE REFRIGERAÇÃO DE 20 HP - MARCA LG OU EQUIVALENTE</t>
  </si>
  <si>
    <t>UNIDADE CONDENSADORA VRF CAPACIDADE DE REFRIGERAÇÃO DE 28 HP - MARCA LG OU EQUIVALENTE</t>
  </si>
  <si>
    <t>UNIDADE CONDENSADORA VRF CAPACIDADE DE REFRIGERAÇÃO DE 30 HP - MARCA LG OU EQUIVALENTE</t>
  </si>
  <si>
    <t>UNIDADE CONDENSADORA VRF CAPACIDADE DE REFRIGERAÇÃO DE 32 HP - MARCA LG OU EQUIVALENTE</t>
  </si>
  <si>
    <t>UNIDADE CONDENSADORA VRF CAPACIDADE DE REFRIGERAÇÃO DE 48 HP - MARCA LG OU EQUIVALENTE</t>
  </si>
  <si>
    <t>UNIDADE EVAPORADORA CASSETE 4 VIAS 24000 BTU/H - MARCA LG OU EQUIVALENTE</t>
  </si>
  <si>
    <t>UNIDADE EVAPORADORA CASSETE 4 VIAS 36000 BTU/H - MARCA LG OU EQUIVALENTE</t>
  </si>
  <si>
    <t>UNIDADE EVAPORADORA HI WALL 12000 BTU/H - MARCA LG OU EQUIVALENTE</t>
  </si>
  <si>
    <t>UNIDADE EVAPORADORA PARA DUTO 12000 BTU/H - MARCA LG OU EQUIVALENTE</t>
  </si>
  <si>
    <t>UNIDADE EVAPORADORA PARA DUTO 18000 BTU/H - MARCA LG OU EQUIVALENTE</t>
  </si>
  <si>
    <t>UNIDADE EVAPORADORA PARA DUTO 24000 BTU/H - MARCA LG OU EQUIVALENTE</t>
  </si>
  <si>
    <t>UNIDADE EVAPORADORA PARA DUTO 28000 BTU/H - MARCA LG OU EQUIVALENTE</t>
  </si>
  <si>
    <t>UNIDADE EVAPORADORA PISO TETO 24000 BTU/H - MARCA LG OU EQUIVALENTE</t>
  </si>
  <si>
    <t>GÁS REFRIGERANTE R-410A (KG)</t>
  </si>
  <si>
    <t>DUTOS TDC, EM CHAPA DE AÇO GALVANIZADA #26, ISOLADO TERMICAMENTE COM MANTA DE LÃ DE VIDRO, ESP. = 1"</t>
  </si>
  <si>
    <t>DUTOS TDC, EM CHAPA DE AÇO GALVANIZADA #24, ISOLADO TERMICAMENTE COM MANTA DE LÃ DE VIDRO, ESP. = 1"</t>
  </si>
  <si>
    <t>DUTOS FLEXIVEL DO TIPO SONODEC Ø150MM</t>
  </si>
  <si>
    <t>DIFUSOR DE INSUFLAMENTO MOD. ADK AG (COM CAIXA PLENUM) TAMANHO 3 - MARCA TROX DO BRASIL</t>
  </si>
  <si>
    <t>GRELHA DE INSUFLAMENTO MOD. VAT DG 225X125 MM - MARCA TROX DO BRASIL</t>
  </si>
  <si>
    <t>VENEZIANA PARA TOMADA DE AR EXTERNO MOD. AWK - 425X225 MM - MARCA TROX DO BRASIL</t>
  </si>
  <si>
    <t>DAMPER CONTROLADOR DE VAZÃO MOD RL B + FILTRO G3 600X700 MM - MARCA TROX DO BRASIL</t>
  </si>
  <si>
    <t>TUBO DE COBRE FLEXÍVEL DIÂM. 1/2" - 12,70MM - ESP. 1/32" - 266 G/M</t>
  </si>
  <si>
    <t>TUBO DE COBRE FLEXÍVEL DIÂM. 1/4" - 6,35MM - ESP. 1/32" - 124 G/M</t>
  </si>
  <si>
    <t>TUBO DE COBRE FLEXÍVEL DIÂM. 3/8" - 9,53MM - ESP. 1/32" - 195 G/M</t>
  </si>
  <si>
    <t>TUBO DE COBRE FLEXÍVEL DIÂM. 5/8" - 15,9MM - ESP. 1/16" - 625 G/M</t>
  </si>
  <si>
    <t>TUBO DE COBRE FLEXÍVEL ISOLADO DIÂM. 1/2" - 12,70MM - ESP. 1/32" - 266 G/M</t>
  </si>
  <si>
    <t>TUBO DE COBRE FLEXÍVEL ISOLADO DIÂM. 1/4" - 6,35MM - ESP. 1/32" - 124 G/M</t>
  </si>
  <si>
    <t>TUBO DE COBRE FLEXÍVEL ISOLADO DIÂM. 3/8" - 9,53MM - ESP. 1/32" - 195 G/M</t>
  </si>
  <si>
    <t>TUBO DE COBRE FLEXÍVEL ISOLADO DIÂM. 5/8" - 15,9MM - ESP. 1/16" - 625 G/M</t>
  </si>
  <si>
    <t>TUBO DE COBRE RIGÍDO DIÂM. 1.1/4" - 31,75MM - ESP. 1/16" - 1.347 G/M</t>
  </si>
  <si>
    <t>TUBO DE COBRE RIGÍDO DIÂM. 1.1/8" - 28,50MM - ESP. 1/16" - 1.205 G/M</t>
  </si>
  <si>
    <t>TUBO DE COBRE RIGÍDO DIÂM. 1.3/8" - 34,92MM - ESP. 1/16" - 1.489 G/M</t>
  </si>
  <si>
    <t>TUBO DE COBRE RIGÍDO DIÂM. 3/4" - 19,05MM - ESP. 1/16" - 780 G/M</t>
  </si>
  <si>
    <t>TUBO DE COBRE RIGÍDO DIÂM. 7/8" - 22,20MM - ESP. 1/16" - 922 G/M</t>
  </si>
  <si>
    <t>TUBO DE COBRE RIGÍDO ISOALDO DIÂM. 1.3/8" - 34,92MM - ESP. 1/16" - 1.489 G/M</t>
  </si>
  <si>
    <t>TUBO DE COBRE RIGÍDO ISOLADO DIÂM. 1.1/4" - 31,75MM - ESP. 1/16" - 1.347 G/M</t>
  </si>
  <si>
    <t>TUBO DE COBRE RIGÍDO ISOLADO DIÂM. 1.1/8" - 28,50MM - ESP. 1/16" - 1.205 G/M</t>
  </si>
  <si>
    <t>TUBO DE COBRE RIGÍDO ISOLADO DIÂM. 1.3/8" - 34,92MM - ESP. 1/16" - 1.489 G/M</t>
  </si>
  <si>
    <t>TUBO DE COBRE RIGÍDO ISOLADO DIÂM. 1.5/8" - 41,28MM - ESP. 1/16" - 1.728 G/M</t>
  </si>
  <si>
    <t>TUBO DE COBRE RIGÍDO ISOLADO DIÂM. 3/4" - 19,05MM - ESP. 1/16" - 780 G/M</t>
  </si>
  <si>
    <t>TUBO DE COBRE RIGÍDO ISOLADO DIÂM. 7/8" - 22,20MM - ESP. 1/16" - 922 G/M</t>
  </si>
  <si>
    <t>CZ4325</t>
  </si>
  <si>
    <t>CZ4327</t>
  </si>
  <si>
    <t>CZ4329</t>
  </si>
  <si>
    <t>CZ4331</t>
  </si>
  <si>
    <t>CZ4333</t>
  </si>
  <si>
    <t>CZ4335</t>
  </si>
  <si>
    <t>CZ4337</t>
  </si>
  <si>
    <t>CZ4339</t>
  </si>
  <si>
    <t>CZ4341</t>
  </si>
  <si>
    <t>CZ4343</t>
  </si>
  <si>
    <t>CZ4345</t>
  </si>
  <si>
    <t>CZ4347</t>
  </si>
  <si>
    <t>CZ4349</t>
  </si>
  <si>
    <t>CZ4351</t>
  </si>
  <si>
    <t>CZ4353</t>
  </si>
  <si>
    <t>CZ4355</t>
  </si>
  <si>
    <t>CZ4357</t>
  </si>
  <si>
    <t>CZ4359</t>
  </si>
  <si>
    <t>CZ4361</t>
  </si>
  <si>
    <t>CZ4363</t>
  </si>
  <si>
    <t>CZ4365</t>
  </si>
  <si>
    <t>CZ4367</t>
  </si>
  <si>
    <t>CZ4369</t>
  </si>
  <si>
    <t>CZ4371</t>
  </si>
  <si>
    <t>CZ4373</t>
  </si>
  <si>
    <t>CZ4375</t>
  </si>
  <si>
    <t>CZ4377</t>
  </si>
  <si>
    <t>CZ4379</t>
  </si>
  <si>
    <t>CZ4381</t>
  </si>
  <si>
    <t>CZ4383</t>
  </si>
  <si>
    <t>CZ4385</t>
  </si>
  <si>
    <t>CZ4387</t>
  </si>
  <si>
    <t>CZ4389</t>
  </si>
  <si>
    <t>CZ4391</t>
  </si>
  <si>
    <t>CZ4393</t>
  </si>
  <si>
    <t>CZ4395</t>
  </si>
  <si>
    <t>CZ4397</t>
  </si>
  <si>
    <t>CZ4399</t>
  </si>
  <si>
    <t>CZ4401</t>
  </si>
  <si>
    <t>CZ4403</t>
  </si>
  <si>
    <t>CZ4405</t>
  </si>
  <si>
    <t>CZ4407</t>
  </si>
  <si>
    <t>CZ4409</t>
  </si>
  <si>
    <t>CZ4411</t>
  </si>
  <si>
    <t>CZ4413</t>
  </si>
  <si>
    <t>CZ4415</t>
  </si>
  <si>
    <t>CZ4417</t>
  </si>
  <si>
    <t>CZ4419</t>
  </si>
  <si>
    <t>CZ4421</t>
  </si>
  <si>
    <t>CZ4423</t>
  </si>
  <si>
    <t>CZ4425</t>
  </si>
  <si>
    <t>CZ4427</t>
  </si>
  <si>
    <t>CZ4429</t>
  </si>
  <si>
    <t>CZ4431</t>
  </si>
  <si>
    <t>CZ4433</t>
  </si>
  <si>
    <t>CZ4435</t>
  </si>
  <si>
    <t>CZ4437</t>
  </si>
  <si>
    <t>CZ4439</t>
  </si>
  <si>
    <t>CZ4441</t>
  </si>
  <si>
    <t>CZ4443</t>
  </si>
  <si>
    <t>CZ4445</t>
  </si>
  <si>
    <t>CZ4447</t>
  </si>
  <si>
    <t>CZ4449</t>
  </si>
  <si>
    <t>CZ4451</t>
  </si>
  <si>
    <t>CZ4453</t>
  </si>
  <si>
    <t>CZ4455</t>
  </si>
  <si>
    <t>CZ4457</t>
  </si>
  <si>
    <t>CZ4459</t>
  </si>
  <si>
    <t>CZ4461</t>
  </si>
  <si>
    <t>CZ4463</t>
  </si>
  <si>
    <t>CZ4465</t>
  </si>
  <si>
    <t>CZ4467</t>
  </si>
  <si>
    <t>CZ4469</t>
  </si>
  <si>
    <t>CZ4471</t>
  </si>
  <si>
    <t>CZ4473</t>
  </si>
  <si>
    <t>CZ4475</t>
  </si>
  <si>
    <t>CZ4477</t>
  </si>
  <si>
    <t>CZ4479</t>
  </si>
  <si>
    <t>CZ4481</t>
  </si>
  <si>
    <t>CZ4483</t>
  </si>
  <si>
    <t>CZ4485</t>
  </si>
  <si>
    <t>CZ4487</t>
  </si>
  <si>
    <t>CZ4489</t>
  </si>
  <si>
    <t>CZ4491</t>
  </si>
  <si>
    <t>CZ4493</t>
  </si>
  <si>
    <t>CZ4495</t>
  </si>
  <si>
    <t>CZ4497</t>
  </si>
  <si>
    <t>CZ4499</t>
  </si>
  <si>
    <t>CZ4501</t>
  </si>
  <si>
    <t>CZ4503</t>
  </si>
  <si>
    <t>CZ4505</t>
  </si>
  <si>
    <t>CZ4507</t>
  </si>
  <si>
    <t>CZ4509</t>
  </si>
  <si>
    <t>CZ4511</t>
  </si>
  <si>
    <t>CZ4513</t>
  </si>
  <si>
    <t>CZ4515</t>
  </si>
  <si>
    <t>CZ4517</t>
  </si>
  <si>
    <t>CZ4519</t>
  </si>
  <si>
    <t>CZ4521</t>
  </si>
  <si>
    <t>CZ4523</t>
  </si>
  <si>
    <t>CZ4525</t>
  </si>
  <si>
    <t>CZ4527</t>
  </si>
  <si>
    <t>CZ4529</t>
  </si>
  <si>
    <t>CZ4531</t>
  </si>
  <si>
    <t>CZ4533</t>
  </si>
  <si>
    <t>CZ4535</t>
  </si>
  <si>
    <t>CZ4537</t>
  </si>
  <si>
    <t>CZ4539</t>
  </si>
  <si>
    <t>CZ4541</t>
  </si>
  <si>
    <t>CZ4543</t>
  </si>
  <si>
    <t>CZ4545</t>
  </si>
  <si>
    <t>CZ4547</t>
  </si>
  <si>
    <t>CZ4549</t>
  </si>
  <si>
    <t>CZ4551</t>
  </si>
  <si>
    <t>CZ4553</t>
  </si>
  <si>
    <t>CZ4555</t>
  </si>
  <si>
    <t>CZ4557</t>
  </si>
  <si>
    <t>CZ4559</t>
  </si>
  <si>
    <t>CZ4561</t>
  </si>
  <si>
    <t>CZ4563</t>
  </si>
  <si>
    <t>CZ4565</t>
  </si>
  <si>
    <t>CZ4567</t>
  </si>
  <si>
    <t>CZ4569</t>
  </si>
  <si>
    <t>CZ4571</t>
  </si>
  <si>
    <t>CZ4573</t>
  </si>
  <si>
    <t>CZ4575</t>
  </si>
  <si>
    <t>CZ4577</t>
  </si>
  <si>
    <t>CZ4579</t>
  </si>
  <si>
    <t>CZ4581</t>
  </si>
  <si>
    <t>CZ4583</t>
  </si>
  <si>
    <t>CZ4585</t>
  </si>
  <si>
    <t>CZ4587</t>
  </si>
  <si>
    <t>CZ4589</t>
  </si>
  <si>
    <t>CZ4591</t>
  </si>
  <si>
    <t>CZ4593</t>
  </si>
  <si>
    <t>CZ4595</t>
  </si>
  <si>
    <t>CZ4597</t>
  </si>
  <si>
    <t>CZ4599</t>
  </si>
  <si>
    <t>CZ4601</t>
  </si>
  <si>
    <t>CZ4603</t>
  </si>
  <si>
    <t>CZ4605</t>
  </si>
  <si>
    <t>CZ4607</t>
  </si>
  <si>
    <t>CZ4609</t>
  </si>
  <si>
    <t>CZ4611</t>
  </si>
  <si>
    <t>CZ4613</t>
  </si>
  <si>
    <t>CZ4615</t>
  </si>
  <si>
    <t>CZ4617</t>
  </si>
  <si>
    <t>CZ4619</t>
  </si>
  <si>
    <t>CZ4621</t>
  </si>
  <si>
    <t>CZ4623</t>
  </si>
  <si>
    <t>CZ4625</t>
  </si>
  <si>
    <t>CZ4627</t>
  </si>
  <si>
    <t>CZ4629</t>
  </si>
  <si>
    <t>CZ4631</t>
  </si>
  <si>
    <t>CZ4633</t>
  </si>
  <si>
    <t>CZ4635</t>
  </si>
  <si>
    <t>CZ4637</t>
  </si>
  <si>
    <t>CZ4639</t>
  </si>
  <si>
    <t>CZ4641</t>
  </si>
  <si>
    <t>CZ4643</t>
  </si>
  <si>
    <t>CZ4645</t>
  </si>
  <si>
    <t>CZ4647</t>
  </si>
  <si>
    <t>CZ4649</t>
  </si>
  <si>
    <t>CZ4651</t>
  </si>
  <si>
    <t>CZ4653</t>
  </si>
  <si>
    <t>CZ4655</t>
  </si>
  <si>
    <t>CZ4657</t>
  </si>
  <si>
    <t>CZ4659</t>
  </si>
  <si>
    <t>CZ4661</t>
  </si>
  <si>
    <t>CZ4663</t>
  </si>
  <si>
    <t>CZ4665</t>
  </si>
  <si>
    <t>CZ4667</t>
  </si>
  <si>
    <t>CZ4669</t>
  </si>
  <si>
    <t>CZ4671</t>
  </si>
  <si>
    <t>CZ4673</t>
  </si>
  <si>
    <t>CZ4675</t>
  </si>
  <si>
    <t>CZ4677</t>
  </si>
  <si>
    <t>CZ4679</t>
  </si>
  <si>
    <t>CZ4681</t>
  </si>
  <si>
    <t>CZ4683</t>
  </si>
  <si>
    <t>CZ4685</t>
  </si>
  <si>
    <t>CZ4687</t>
  </si>
  <si>
    <t>CZ4689</t>
  </si>
  <si>
    <t>CZ4691</t>
  </si>
  <si>
    <t>CZ4693</t>
  </si>
  <si>
    <t>CZ4695</t>
  </si>
  <si>
    <t>CZ4697</t>
  </si>
  <si>
    <t>CZ4699</t>
  </si>
  <si>
    <t>CZ4701</t>
  </si>
  <si>
    <t>CZ4703</t>
  </si>
  <si>
    <t>CZ4705</t>
  </si>
  <si>
    <t>BOMBEIROS DF</t>
  </si>
  <si>
    <t>SPRINKLERS</t>
  </si>
  <si>
    <t>EXTINTORES E SINALIZAÇÃO</t>
  </si>
  <si>
    <t>MOTOBOMBAS</t>
  </si>
  <si>
    <t>SISTEMA DE HIDRANTES</t>
  </si>
  <si>
    <t>MATERIAIS ESPECÍFICOS</t>
  </si>
  <si>
    <t>VÁLVULAS E REGISTROS</t>
  </si>
  <si>
    <t>MATERIAL ESPECÍFICO</t>
  </si>
  <si>
    <t>ADAPT. P/ CX. D´AGUA DE CONCRETO 200 MM - 3"</t>
  </si>
  <si>
    <t>TUBO DE AÇO GALVANIZADO D= 65 MM - 2.1/2"</t>
  </si>
  <si>
    <t>TUBO DE AÇO GALVANIZADO D= 80 MM - 3"</t>
  </si>
  <si>
    <t>UNIÃO ASS. DE FERRO CONICO MACHO-FÊMEA D= 2.1/2"</t>
  </si>
  <si>
    <t>UNIÃO ASS. DE FERRO CONICO MACHO-FÊMEA D= 3"</t>
  </si>
  <si>
    <t>ADAPTADOR STORZ - ROSCAS INTERNA D= 2.1/2"</t>
  </si>
  <si>
    <t>CAIXA PARA ABRIGO DE MANGUEIRAS 70 X 50 X 25 CM</t>
  </si>
  <si>
    <t>CHAVE PARA CONEXÃO  DE MANGOTE TIPO ROSCA - PINO DUPLA - 1.1/2" X 2.1/2"</t>
  </si>
  <si>
    <t>ESGUICHO JÁTO SÓLIDO D= 2 1/2" 16 MM</t>
  </si>
  <si>
    <t>MANGUEIRAS 2.1/2 "  15 M</t>
  </si>
  <si>
    <t>NIPLE PARALELO EM FERRO MALEÁVEL D= 2.1/2"</t>
  </si>
  <si>
    <t>REGISTRO DE GAVETA COM HASTE ASCENDENTE DE BRONZE D= 2 1/2"</t>
  </si>
  <si>
    <t>TAMPÃO CEGO COM CORRENTE TIPO STORZ D= 2.1/2"</t>
  </si>
  <si>
    <t>TAMPÃO DE FERRO FUNDIDO PARA PASSEIO COM INSCRIÇÃO "HIDRANTE" (70X60) CM</t>
  </si>
  <si>
    <t>VÁLVULA DE ALARME  D= 3" - 80MM</t>
  </si>
  <si>
    <t>REGISTRO BRUTO DE GAVETA INDUSTRIAL D= 2.1/2"</t>
  </si>
  <si>
    <t>REGISTRO BRUTO DE GAVETA INDUSTRIAL D= 3"</t>
  </si>
  <si>
    <t>VÁLVULA DE RETENÇÃO HORIZ C/ PORTINHOLA D= 2.1/2"</t>
  </si>
  <si>
    <t>VÁLVULA DE RETENÇÃO HORIZ C/ PORTINHOLA D= 3"</t>
  </si>
  <si>
    <t>BOMBAS SCHNEIDER ME-32125 B146 12.5 CV OU EQUIV. TÉCNICO</t>
  </si>
  <si>
    <t>BOMBAS SCHNEIDER BPI-22 R/F 2.1/2 10CV OU EQUIV. TÉCNICO</t>
  </si>
  <si>
    <t>BOMBAS THEBE THB-18 15CV OU EQUIV. TÉCNICO</t>
  </si>
  <si>
    <t>COTOVELO DE REDUÇÃO D= 1 X 1/2"</t>
  </si>
  <si>
    <t>SPRINKLER DN 15 - FATOR K 40</t>
  </si>
  <si>
    <t>TUBO DE AÇO GALVANIZADO D= 100 MM - 4"</t>
  </si>
  <si>
    <t>TUBO DE AÇO GALVANIZADO D= 125 MM - 5"</t>
  </si>
  <si>
    <t>TUBO DE AÇO GALVANIZADO D= 150 MM - 6"</t>
  </si>
  <si>
    <t>TUBO DE AÇO GALVANIZADO D= 25 MM - 1"</t>
  </si>
  <si>
    <t>TUBO DE AÇO GALVANIZADO D= 32 MM - 1.1/4"</t>
  </si>
  <si>
    <t>TUBO DE AÇO GALVANIZADO D= 40 MM - 1.1/2"</t>
  </si>
  <si>
    <t>TUBO DE AÇO GALVANIZADO D= 50 MM - 2"</t>
  </si>
  <si>
    <t>UNIÃO ASS. DE FERRO CONICO MACHO-FÊMEA D= 4"</t>
  </si>
  <si>
    <t>VÁLVULA DE ALARME SPRINKLER D= 4" - 100MM</t>
  </si>
  <si>
    <t>VÁLVULA DE ALARME SPRINKLER D= 6" - 150MM</t>
  </si>
  <si>
    <t>REGISTRO BRUTO DE GAVETA INDUSTRIAL D= 4"</t>
  </si>
  <si>
    <t>VÁLVULA DE RETENÇÃO HORIZ C/ PORTINHOLA D= 4"</t>
  </si>
  <si>
    <t>VÁLVULA DE SUCÇÃO D= 4"</t>
  </si>
  <si>
    <t>LUMINARIA DE EMERGENCIA (LED)</t>
  </si>
  <si>
    <t>EXTINTOR DE PÓ QUIMICO SECO - 6KG</t>
  </si>
  <si>
    <t>EXTINTOR DE CO 2 - 6 KG</t>
  </si>
  <si>
    <t>PLACA DE SINALIZAÇÃO SAIDAS DE EMERGENCIA (17)</t>
  </si>
  <si>
    <t>PLACA DE SINALIZAÇÃO DE ORIENTAÇÃO DE ESCADA (16)</t>
  </si>
  <si>
    <t>PLACA DE SINALIZAÇÃO DE ORIENTAÇÃO DE ANDAR (19)</t>
  </si>
  <si>
    <t>PLACA DE SINALIZAÇÃO DE NÃO USE O ELEVADOR (4)</t>
  </si>
  <si>
    <t>PLACA DE SINALIZAÇÃO DE ORIENTAÇÃO DE ESCADA (28)</t>
  </si>
  <si>
    <t>SINALIZAÇÃO DE EXTINTOR (23)</t>
  </si>
  <si>
    <t>SINALIZAÇÃO DE HIDRANTE (26)</t>
  </si>
  <si>
    <t>SINALIZAÇÃO DE ROTA DE FUGA (23)</t>
  </si>
  <si>
    <t>COTOVELO FERRO GALV. 90o D= 2.1/2"</t>
  </si>
  <si>
    <t>COTOVELO FERRO GALV. 90o D= 3"</t>
  </si>
  <si>
    <t>COTOVELO FERRO GALV. 90o D= 1"</t>
  </si>
  <si>
    <t>COTOVELO FERRO GALV. 90o D= 1.1/2"</t>
  </si>
  <si>
    <t>COTOVELO FERRO GALV. 90o D= 1.1/4"</t>
  </si>
  <si>
    <t>COTOVELO FERRO GALV. 90o D= 2"</t>
  </si>
  <si>
    <t>COTOVELO FERRO GALV. 90o D= 4"</t>
  </si>
  <si>
    <t>COTOVELO FERRO GALV. 90o D= 5"</t>
  </si>
  <si>
    <t>COTOVELO FERRO GALV. 90o D= 6"</t>
  </si>
  <si>
    <t>REGISTRO GLOBO D= 2 1/2" 45o</t>
  </si>
  <si>
    <t>COTOVELO FERRO GALV. 45o D= 1"</t>
  </si>
  <si>
    <t>BUCHA DE REDUÇÃO FERRO GALV. 3" X 2.1/2"</t>
  </si>
  <si>
    <t>BUCHA DE REDUÇÃO FERRO GALV. D= 1" X 1/2"</t>
  </si>
  <si>
    <t>BUCHA DE REDUÇÃO FERRO GALV. D= 1.1/2" X 1"</t>
  </si>
  <si>
    <t>BUCHA DE REDUÇÃO FERRO GALV. D= 1.1/2" X 1.1/4"</t>
  </si>
  <si>
    <t>BUCHA DE REDUÇÃO FERRO GALV. D= 1.1/4" X 1"</t>
  </si>
  <si>
    <t>BUCHA DE REDUÇÃO FERRO GALV. D= 2" X 1"</t>
  </si>
  <si>
    <t>BUCHA DE REDUÇÃO FERRO GALV. D= 2" X 1.1/2"</t>
  </si>
  <si>
    <t>BUCHA DE REDUÇÃO FERRO GALV. D= 2" X 1.1/4"</t>
  </si>
  <si>
    <t>BUCHA DE REDUÇÃO FERRO GALV. D= 2.1/2" X 2"</t>
  </si>
  <si>
    <t>BUCHA DE REDUÇÃO FERRO GALV. D= 3" X 1.1/2"</t>
  </si>
  <si>
    <t>BUCHA DE REDUÇÃO FERRO GALV. D= 3" X 2"</t>
  </si>
  <si>
    <t>BUCHA DE REDUÇÃO FERRO GALV. D= 3" X 2.1/2"</t>
  </si>
  <si>
    <t>BUCHA DE REDUÇÃO FERRO GALV. D= 4" X 2"</t>
  </si>
  <si>
    <t>BUCHA DE REDUÇÃO FERRO GALV. D= 4" X 3"</t>
  </si>
  <si>
    <t>BUCHA DE REDUÇÃO FERRO GALV. D= 5" X 4"</t>
  </si>
  <si>
    <t>BUCHA DE REDUÇÃO FERRO GALV. D= 6" X 4"</t>
  </si>
  <si>
    <t>LUVA DE REDUÇÃO FERRO GALV. D= 1.1/2" X 1.1/4"</t>
  </si>
  <si>
    <t>LUVA DE REDUÇÃO FERRO GALV. D= 1.1/4" X 1"</t>
  </si>
  <si>
    <t>LUVA DE REDUÇÃO FERRO GALV. D= 2" X 1.1/2"</t>
  </si>
  <si>
    <t>LUVA DE REDUÇÃO FERRO GALV. D= 2 1/2"X 2"</t>
  </si>
  <si>
    <t>LUVA DE REDUÇÃO FERRO GALV. D= 3" X 2.1/2"</t>
  </si>
  <si>
    <t>LUVA FERRO GALV. D= 2.1/2"</t>
  </si>
  <si>
    <t>LUVA FERRO GALV. D= 3"</t>
  </si>
  <si>
    <t>LUVA FERRO GALV. D= 4"</t>
  </si>
  <si>
    <t>LUVA FERRO GALV. D= 5"</t>
  </si>
  <si>
    <t>NIPLE DUPLO FERRO GALV. D= 2.1/2"</t>
  </si>
  <si>
    <t>NIPLE DUPLO FERRO GALV. D= 3"</t>
  </si>
  <si>
    <t>NIPLE DUPLO FERRO GALV. D= 1.1/2"</t>
  </si>
  <si>
    <t>NIPLE DUPLO FERRO GALV. D= 1.1/4"</t>
  </si>
  <si>
    <t>NIPLE DUPLO FERRO GALV. D= 2"</t>
  </si>
  <si>
    <t>NIPLE DUPLO FERRO GALV. D= 4"</t>
  </si>
  <si>
    <t>TAMPÃO FERRO GALV. D= 2.1/2"</t>
  </si>
  <si>
    <t>TÊ FERRO GALV. D= 2.1/2"</t>
  </si>
  <si>
    <t>TÊ FERRO GALV. D= 3"</t>
  </si>
  <si>
    <t>QUANT A</t>
  </si>
  <si>
    <t>QUANT B</t>
  </si>
  <si>
    <t>TÊ FERRO GALV. D= 1"</t>
  </si>
  <si>
    <t>TÊ FERRO GALV. D= 2"</t>
  </si>
  <si>
    <t>TÊ FERRO GALV. D= 4"</t>
  </si>
  <si>
    <t>TÊ FERRO GALV. D= 5"</t>
  </si>
  <si>
    <t>TÊ DE REDUÇÃO FERRO GALV. D= 3" X 2.1/2"</t>
  </si>
  <si>
    <t>TÊ DE REDUÇÃO FERRO GALV. D= 1" X 1/2"</t>
  </si>
  <si>
    <t>TÊ DE REDUÇÃO FERRO GALV. D= 1.1/2" X 1"</t>
  </si>
  <si>
    <t>TÊ DE REDUÇÃO FERRO GALV. D= 1.1/2" X 1/2"</t>
  </si>
  <si>
    <t>TÊ DE REDUÇÃO FERRO GALV. D= 1.1/4" X 1"</t>
  </si>
  <si>
    <t>TÊ DE REDUÇÃO FERRO GALV. D= 1.1/4" X 1/2"</t>
  </si>
  <si>
    <t>TÊ DE REDUÇÃO FERRO GALV. D= 2" X 1"</t>
  </si>
  <si>
    <t>TÊ DE REDUÇÃO FERRO GALV. D= 2" X 1.1/2"</t>
  </si>
  <si>
    <t>TÊ DE REDUÇÃO FERRO GALV. D= 2" X 1/2"</t>
  </si>
  <si>
    <t>TÊ DE REDUÇÃO FERRO GALV. D= 2.1/2" X 1"</t>
  </si>
  <si>
    <t>TÊ DE REDUÇÃO FERRO GALV. D= 2.1/2" X 1.1/2"</t>
  </si>
  <si>
    <t>TÊ DE REDUÇÃO FERRO GALV. D= 2.1/2" X 1.1/4"</t>
  </si>
  <si>
    <t>TÊ DE REDUÇÃO FERRO GALV. D= 3" X 1"</t>
  </si>
  <si>
    <t>TÊ DE REDUÇÃO FERRO GALV. D= 3" X 1.1/2"</t>
  </si>
  <si>
    <t>TÊ DE REDUÇÃO FERRO GALV. D= 3" X 1.1/4"</t>
  </si>
  <si>
    <t>TÊ DE REDUÇÃO FERRO GALV. D= 3" X 2"</t>
  </si>
  <si>
    <t>TÊ DE REDUÇÃO FERRO GALV. D= 4" X 3"</t>
  </si>
  <si>
    <t>TUBULAÇÃO EM FERRO GALVANIZADO</t>
  </si>
  <si>
    <t>CRUZETA FERRO GALV. D= 3"</t>
  </si>
  <si>
    <t>CRUZETA FERRO GALV. D= 4"</t>
  </si>
  <si>
    <t>CURVA MACHO - FÊMEA FERRO GALV. D= 2.1/2"</t>
  </si>
  <si>
    <t>01</t>
  </si>
  <si>
    <t>AVISADOR AUDIO VISUAL DE ALARME DE INCÊNDIO</t>
  </si>
  <si>
    <t>ACIONADOR TIPO BOTOEIRA DO ALARME DE INCÊNDIO MANUAL</t>
  </si>
  <si>
    <t>CENTRAL DE ALARME DE INCÊNDIO CONVENCIONAL</t>
  </si>
  <si>
    <t>01.02.03</t>
  </si>
  <si>
    <t>01.02.04</t>
  </si>
  <si>
    <t>01.02.05</t>
  </si>
  <si>
    <t>01.02.06</t>
  </si>
  <si>
    <t>01.02.07</t>
  </si>
  <si>
    <t>01.02.08</t>
  </si>
  <si>
    <t>01.02.09</t>
  </si>
  <si>
    <t>01.02.10</t>
  </si>
  <si>
    <t>01.02.11</t>
  </si>
  <si>
    <t>01.02.12</t>
  </si>
  <si>
    <t>01.02.13</t>
  </si>
  <si>
    <t>01.02.14</t>
  </si>
  <si>
    <t>01.02.15</t>
  </si>
  <si>
    <t>01.02.16</t>
  </si>
  <si>
    <t>01.02.17</t>
  </si>
  <si>
    <t>01.03.04</t>
  </si>
  <si>
    <t>01.03.05</t>
  </si>
  <si>
    <t>01.03.06</t>
  </si>
  <si>
    <t>01.03.07</t>
  </si>
  <si>
    <t>01.03.08</t>
  </si>
  <si>
    <t>01.03.09</t>
  </si>
  <si>
    <t>01.03.10</t>
  </si>
  <si>
    <t>01.03.11</t>
  </si>
  <si>
    <t>02.01.02</t>
  </si>
  <si>
    <t>02.01.03</t>
  </si>
  <si>
    <t>02.02.03</t>
  </si>
  <si>
    <t>02.02.04</t>
  </si>
  <si>
    <t>02.02.05</t>
  </si>
  <si>
    <t>02.02.06</t>
  </si>
  <si>
    <t>02.02.07</t>
  </si>
  <si>
    <t>02.02.08</t>
  </si>
  <si>
    <t>02.02.09</t>
  </si>
  <si>
    <t>02.02.10</t>
  </si>
  <si>
    <t>02.02.11</t>
  </si>
  <si>
    <t>02.02.12</t>
  </si>
  <si>
    <t>02.02.13</t>
  </si>
  <si>
    <t>02.02.14</t>
  </si>
  <si>
    <t>02.02.15</t>
  </si>
  <si>
    <t>02.02.16</t>
  </si>
  <si>
    <t>02.02.17</t>
  </si>
  <si>
    <t>02.02.18</t>
  </si>
  <si>
    <t>02.02.19</t>
  </si>
  <si>
    <t>02.02.20</t>
  </si>
  <si>
    <t>02.02.21</t>
  </si>
  <si>
    <t>02.02.22</t>
  </si>
  <si>
    <t>02.02.23</t>
  </si>
  <si>
    <t>02.02.24</t>
  </si>
  <si>
    <t>02.02.25</t>
  </si>
  <si>
    <t>02.02.26</t>
  </si>
  <si>
    <t>02.02.27</t>
  </si>
  <si>
    <t>02.02.28</t>
  </si>
  <si>
    <t>02.02.29</t>
  </si>
  <si>
    <t>02.02.30</t>
  </si>
  <si>
    <t>02.02.31</t>
  </si>
  <si>
    <t>02.02.32</t>
  </si>
  <si>
    <t>02.02.33</t>
  </si>
  <si>
    <t>02.02.34</t>
  </si>
  <si>
    <t>02.02.35</t>
  </si>
  <si>
    <t>02.02.36</t>
  </si>
  <si>
    <t>02.02.37</t>
  </si>
  <si>
    <t>02.02.38</t>
  </si>
  <si>
    <t>02.02.39</t>
  </si>
  <si>
    <t>02.02.40</t>
  </si>
  <si>
    <t>02.02.41</t>
  </si>
  <si>
    <t>02.02.42</t>
  </si>
  <si>
    <t>02.02.43</t>
  </si>
  <si>
    <t>02.02.44</t>
  </si>
  <si>
    <t>02.02.45</t>
  </si>
  <si>
    <t>02.02.46</t>
  </si>
  <si>
    <t>02.02.47</t>
  </si>
  <si>
    <t>02.02.48</t>
  </si>
  <si>
    <t>02.02.49</t>
  </si>
  <si>
    <t>02.02.50</t>
  </si>
  <si>
    <t>02.02.51</t>
  </si>
  <si>
    <t>02.02.52</t>
  </si>
  <si>
    <t>02.02.53</t>
  </si>
  <si>
    <t>02.02.54</t>
  </si>
  <si>
    <t>02.02.55</t>
  </si>
  <si>
    <t>02.02.56</t>
  </si>
  <si>
    <t>02.02.57</t>
  </si>
  <si>
    <t>02.02.58</t>
  </si>
  <si>
    <t>02.02.59</t>
  </si>
  <si>
    <t>02.02.60</t>
  </si>
  <si>
    <t>02.02.61</t>
  </si>
  <si>
    <t>02.02.62</t>
  </si>
  <si>
    <t>02.02.63</t>
  </si>
  <si>
    <t>02.02.64</t>
  </si>
  <si>
    <t>02.02.65</t>
  </si>
  <si>
    <t>02.02.66</t>
  </si>
  <si>
    <t>02.02.67</t>
  </si>
  <si>
    <t>02.02.68</t>
  </si>
  <si>
    <t>02.02.69</t>
  </si>
  <si>
    <t>02.02.70</t>
  </si>
  <si>
    <t>02.02.71</t>
  </si>
  <si>
    <t>02.02.72</t>
  </si>
  <si>
    <t>02.02.73</t>
  </si>
  <si>
    <t>02.02.74</t>
  </si>
  <si>
    <t>02.03</t>
  </si>
  <si>
    <t>02.03.01</t>
  </si>
  <si>
    <t>02.03.02</t>
  </si>
  <si>
    <t>02.03.03</t>
  </si>
  <si>
    <t>02.03.04</t>
  </si>
  <si>
    <t>02.03.05</t>
  </si>
  <si>
    <t>02.03.06</t>
  </si>
  <si>
    <t>02.04</t>
  </si>
  <si>
    <t>02.04.01</t>
  </si>
  <si>
    <t>02.04.02</t>
  </si>
  <si>
    <t>02.04.03</t>
  </si>
  <si>
    <t>02.04.04</t>
  </si>
  <si>
    <t>03.05</t>
  </si>
  <si>
    <t>03.06</t>
  </si>
  <si>
    <t>03.07</t>
  </si>
  <si>
    <t>03.08</t>
  </si>
  <si>
    <t>03.09</t>
  </si>
  <si>
    <t>03.10</t>
  </si>
  <si>
    <t>03.11</t>
  </si>
  <si>
    <t>03.12</t>
  </si>
  <si>
    <t>03.13</t>
  </si>
  <si>
    <t>03.14</t>
  </si>
  <si>
    <t>BOMBA SCHNEIDER BPI-21 R/F 2.1/2 (141 MM) 5 CV OU EQUIV. TÉCNICO</t>
  </si>
  <si>
    <t>Fonte*</t>
  </si>
  <si>
    <t>Quantidade</t>
  </si>
  <si>
    <t>Código</t>
  </si>
  <si>
    <t>Custo Unitário – Total</t>
  </si>
  <si>
    <t>Custo Total</t>
  </si>
  <si>
    <t>Descrição</t>
  </si>
  <si>
    <t>Unidade</t>
  </si>
  <si>
    <t>CONTRATANTE</t>
  </si>
  <si>
    <t>CONTRATADO</t>
  </si>
  <si>
    <t>PROJETO/OBRA</t>
  </si>
  <si>
    <t>LOCAL :</t>
  </si>
  <si>
    <t>REVISÃO :</t>
  </si>
  <si>
    <t>REFERÊNCIA :</t>
  </si>
  <si>
    <t>DATA :</t>
  </si>
  <si>
    <t>LOCACAO CONVENCIONAL DE OBRA, ATRAVÉS DE GABARITO DE TABUAS CORRIDAS em geral incluindo fundação, superestrutura e alvenarias</t>
  </si>
  <si>
    <t>CONCRETO ESTRUTURAL USINADO BOMBEADO FCK &gt;= 20 MPA, BRITA 1, SOBRECONSUMO NO QUANTITATIVO</t>
  </si>
  <si>
    <t>FÔRMA PARA BLOCO DE COROAMENTO EM MADEIRA SERRADA, E=25 MM, 2X</t>
  </si>
  <si>
    <t>CZ4326</t>
  </si>
  <si>
    <t>FÔRMA PARA VIGA BALDRAME EM MADEIRA SERRADA, E=25 MM, 2X</t>
  </si>
  <si>
    <t>03.02.01.10</t>
  </si>
  <si>
    <t>FÔRMA PARA RESERVATÓRIO ENTERRADO, EM CHAPA DE MADEIRA COMPENSADA RESINADA, E=17 MM, 2 UTILIZAÇÕES</t>
  </si>
  <si>
    <t>CZ4332</t>
  </si>
  <si>
    <t>03.02.02.10</t>
  </si>
  <si>
    <t>06.02.01.09</t>
  </si>
  <si>
    <t>06.02.01.10</t>
  </si>
  <si>
    <t>06.02.01.11</t>
  </si>
  <si>
    <t>10.45</t>
  </si>
  <si>
    <t>11.03.01</t>
  </si>
  <si>
    <t>11.03.01.01</t>
  </si>
  <si>
    <t>11.03.01.01.01</t>
  </si>
  <si>
    <t>11.03.01.02</t>
  </si>
  <si>
    <t>11.03.01.02.01</t>
  </si>
  <si>
    <t>11.03.01.02.02</t>
  </si>
  <si>
    <t>11.03.01.02.03</t>
  </si>
  <si>
    <t>11.03.01.02.04</t>
  </si>
  <si>
    <t>11.03.01.02.05</t>
  </si>
  <si>
    <t>11.03.01.02.06</t>
  </si>
  <si>
    <t>11.03.01.02.07</t>
  </si>
  <si>
    <t>11.03.01.02.08</t>
  </si>
  <si>
    <t>11.03.01.02.09</t>
  </si>
  <si>
    <t>11.03.01.02.10</t>
  </si>
  <si>
    <t>11.03.01.02.11</t>
  </si>
  <si>
    <t>11.03.01.02.12</t>
  </si>
  <si>
    <t>11.03.01.02.13</t>
  </si>
  <si>
    <t>11.03.01.02.14</t>
  </si>
  <si>
    <t>11.03.01.02.15</t>
  </si>
  <si>
    <t>11.03.01.02.16</t>
  </si>
  <si>
    <t>11.03.01.02.17</t>
  </si>
  <si>
    <t>11.03.01.03</t>
  </si>
  <si>
    <t>11.03.01.03.01</t>
  </si>
  <si>
    <t>11.03.01.03.02</t>
  </si>
  <si>
    <t>11.03.01.03.03</t>
  </si>
  <si>
    <t>11.03.01.03.04</t>
  </si>
  <si>
    <t>11.03.01.03.05</t>
  </si>
  <si>
    <t>11.03.01.03.06</t>
  </si>
  <si>
    <t>11.03.01.03.07</t>
  </si>
  <si>
    <t>11.03.01.03.08</t>
  </si>
  <si>
    <t>11.03.01.03.09</t>
  </si>
  <si>
    <t>11.03.01.03.10</t>
  </si>
  <si>
    <t>11.03.01.03.11</t>
  </si>
  <si>
    <t>11.03.01.04</t>
  </si>
  <si>
    <t>11.03.01.04.01</t>
  </si>
  <si>
    <t>11.03.01.04.02</t>
  </si>
  <si>
    <t>11.03.01.04.03</t>
  </si>
  <si>
    <t>11.03.01.04.04</t>
  </si>
  <si>
    <t>11.03.02.</t>
  </si>
  <si>
    <t>11.03.02.01</t>
  </si>
  <si>
    <t>11.03.02.01.01</t>
  </si>
  <si>
    <t>11.03.02.01.02</t>
  </si>
  <si>
    <t>11.03.02.01.03</t>
  </si>
  <si>
    <t>11.03.02.02</t>
  </si>
  <si>
    <t>11.03.02.02.01</t>
  </si>
  <si>
    <t>11.03.02.02.02</t>
  </si>
  <si>
    <t>11.03.02.02.03</t>
  </si>
  <si>
    <t>11.03.02.02.04</t>
  </si>
  <si>
    <t>11.03.02.02.05</t>
  </si>
  <si>
    <t>11.03.02.02.06</t>
  </si>
  <si>
    <t>11.03.02.02.07</t>
  </si>
  <si>
    <t>11.03.02.02.08</t>
  </si>
  <si>
    <t>11.03.02.02.09</t>
  </si>
  <si>
    <t>11.03.02.02.10</t>
  </si>
  <si>
    <t>11.03.02.02.11</t>
  </si>
  <si>
    <t>11.03.02.02.12</t>
  </si>
  <si>
    <t>11.03.02.02.13</t>
  </si>
  <si>
    <t>11.03.02.02.14</t>
  </si>
  <si>
    <t>11.03.02.02.15</t>
  </si>
  <si>
    <t>11.03.02.02.16</t>
  </si>
  <si>
    <t>11.03.02.02.17</t>
  </si>
  <si>
    <t>11.03.02.02.18</t>
  </si>
  <si>
    <t>11.03.02.02.19</t>
  </si>
  <si>
    <t>11.03.02.02.20</t>
  </si>
  <si>
    <t>11.03.02.02.21</t>
  </si>
  <si>
    <t>11.03.02.02.22</t>
  </si>
  <si>
    <t>11.03.02.02.23</t>
  </si>
  <si>
    <t>11.03.02.02.24</t>
  </si>
  <si>
    <t>11.03.02.02.25</t>
  </si>
  <si>
    <t>11.03.02.02.26</t>
  </si>
  <si>
    <t>11.03.02.02.27</t>
  </si>
  <si>
    <t>11.03.02.02.28</t>
  </si>
  <si>
    <t>11.03.02.02.29</t>
  </si>
  <si>
    <t>11.03.02.02.31</t>
  </si>
  <si>
    <t>11.03.02.02.32</t>
  </si>
  <si>
    <t>11.03.02.02.33</t>
  </si>
  <si>
    <t>11.03.02.02.34</t>
  </si>
  <si>
    <t>11.03.02.02.35</t>
  </si>
  <si>
    <t>11.03.02.02.36</t>
  </si>
  <si>
    <t>11.03.02.02.38</t>
  </si>
  <si>
    <t>11.03.02.02.39</t>
  </si>
  <si>
    <t>11.03.02.02.40</t>
  </si>
  <si>
    <t>11.03.02.02.41</t>
  </si>
  <si>
    <t>11.03.02.02.42</t>
  </si>
  <si>
    <t>11.03.02.02.45</t>
  </si>
  <si>
    <t>11.03.02.02.46</t>
  </si>
  <si>
    <t>11.03.02.02.47</t>
  </si>
  <si>
    <t>11.03.02.02.48</t>
  </si>
  <si>
    <t>11.03.02.02.50</t>
  </si>
  <si>
    <t>11.03.02.02.51</t>
  </si>
  <si>
    <t>11.03.02.02.52</t>
  </si>
  <si>
    <t>11.03.02.02.53</t>
  </si>
  <si>
    <t>11.03.02.02.54</t>
  </si>
  <si>
    <t>11.03.02.02.55</t>
  </si>
  <si>
    <t>11.03.02.02.56</t>
  </si>
  <si>
    <t>11.03.02.02.57</t>
  </si>
  <si>
    <t>11.03.02.02.58</t>
  </si>
  <si>
    <t>11.03.02.02.59</t>
  </si>
  <si>
    <t>11.03.02.02.60</t>
  </si>
  <si>
    <t>11.03.02.02.61</t>
  </si>
  <si>
    <t>11.03.02.02.62</t>
  </si>
  <si>
    <t>11.03.02.02.63</t>
  </si>
  <si>
    <t>11.03.02.02.64</t>
  </si>
  <si>
    <t>11.03.02.02.65</t>
  </si>
  <si>
    <t>11.03.02.02.66</t>
  </si>
  <si>
    <t>11.03.02.02.67</t>
  </si>
  <si>
    <t>11.03.02.02.69</t>
  </si>
  <si>
    <t>11.03.02.02.70</t>
  </si>
  <si>
    <t>11.03.02.02.71</t>
  </si>
  <si>
    <t>11.03.02.02.72</t>
  </si>
  <si>
    <t>11.03.02.02.73</t>
  </si>
  <si>
    <t>11.03.02.02.74</t>
  </si>
  <si>
    <t>11.03.02.03</t>
  </si>
  <si>
    <t>11.03.02.03.01</t>
  </si>
  <si>
    <t>11.03.02.03.02</t>
  </si>
  <si>
    <t>11.03.02.03.03</t>
  </si>
  <si>
    <t>11.03.02.03.04</t>
  </si>
  <si>
    <t>11.03.02.03.05</t>
  </si>
  <si>
    <t>11.03.02.03.06</t>
  </si>
  <si>
    <t>11.03.02.04</t>
  </si>
  <si>
    <t>11.03.02.04.01</t>
  </si>
  <si>
    <t>11.03.02.04.02</t>
  </si>
  <si>
    <t>11.03.02.04.03</t>
  </si>
  <si>
    <t>11.03.02.04.04</t>
  </si>
  <si>
    <t>11.03.03.</t>
  </si>
  <si>
    <t>11.03.03.01</t>
  </si>
  <si>
    <t>11.03.03.02</t>
  </si>
  <si>
    <t>11.03.03.03</t>
  </si>
  <si>
    <t>11.03.03.04</t>
  </si>
  <si>
    <t>11.03.03.05</t>
  </si>
  <si>
    <t>11.03.03.06</t>
  </si>
  <si>
    <t>11.03.03.07</t>
  </si>
  <si>
    <t>11.03.03.08</t>
  </si>
  <si>
    <t>11.03.03.09</t>
  </si>
  <si>
    <t>11.03.03.10</t>
  </si>
  <si>
    <t>11.03.03.11</t>
  </si>
  <si>
    <t>11.03.03.12</t>
  </si>
  <si>
    <t>11.03.03.13</t>
  </si>
  <si>
    <t>11.03.03.14</t>
  </si>
  <si>
    <t>PREÇO GLOBAL</t>
  </si>
  <si>
    <t>PESSOAL DE PRODUÇÃO</t>
  </si>
  <si>
    <t>CHEFE DE ESCRITÓRIO</t>
  </si>
  <si>
    <t>LOCAÇÃO MENSAL DE ANDAIME METÁLICO TIPO FACHADEIRO, INCL. MONTAGEM</t>
  </si>
  <si>
    <t>PROTEÇÃO DE FACHADA COM TELA DE POLIPROPILENO</t>
  </si>
  <si>
    <t>TARIFAS DE ENERGIA ELÉTRICA</t>
  </si>
  <si>
    <t>CONSTRUÇÕES PROVISÓRIAS, PROTEÇÃO E SINALIZAÇÃO</t>
  </si>
  <si>
    <t>PLACA DE OBRA EM CHAPA DE AÇO GALVANIZADO</t>
  </si>
  <si>
    <t>INSTALAÇÃO PROVISÓRIA DE AGUA / ESGOTO</t>
  </si>
  <si>
    <t>INSTALAÇÃO PROVISÓRIA DE ENERGIA ELÉTRICA</t>
  </si>
  <si>
    <t>CONSTRUÇÕES PROVISÓRIAS</t>
  </si>
  <si>
    <t>EXTINTOR INCÊNDIO AGUA-PRESSURIZADA 10L</t>
  </si>
  <si>
    <t>EXTINTOR INCÊNDIO TP PÓ QUÍMICO 4KG</t>
  </si>
  <si>
    <t>MOBILIZAÇÃO E DESMOBILIZAÇÃO</t>
  </si>
  <si>
    <t>MOBILIZAÇÃO DA OBRA E DESMOBILIZAÇÃO OBRA - se restringirá a cobrir as despesas
com transporte, carga e descarga necessários à mobilização e à desmobilização dos equipamentos e mão de obra utilizados no canteiro</t>
  </si>
  <si>
    <t>LOCAÇÃO DA OBRA</t>
  </si>
  <si>
    <t>LOCAÇÃO CONVENCIONAL DE OBRA, ATRAVÉS DE GABARITO DE TABUAS CORRIDAS em geral incluindo fundação, superestrutura e alvenarias</t>
  </si>
  <si>
    <t>ESCAVAÇÃO E CARGA MECANIZADA EM MATERIAL DE 1a. CATEGORIA</t>
  </si>
  <si>
    <t>CARGA E DESCARGA MECÂNICA DE SOLO DE 1a. CATEGORIA</t>
  </si>
  <si>
    <t>TRANSPORTE DE MATERIAL DE QUALQUER NATUREZA EM CAMINHÃO DMT &gt; 5 KM</t>
  </si>
  <si>
    <t>COMPACTAÇÃO MECÂNICA, SEM CONTROLE DO GC (C/COMPACTADOR PLACA 400 KG)</t>
  </si>
  <si>
    <t>MOVIMENTO DE TERRA PARA FUNDAÇÕES E CONTENÇÕES</t>
  </si>
  <si>
    <t>ESCAVAÇÃO MANUAL DE VALAS H &lt;= 1,50 M</t>
  </si>
  <si>
    <t>REMOÇÃO MANUAL DE MATERIAL EXCEDENTE DA ESCAVAÇÃO</t>
  </si>
  <si>
    <t>CONTROLE TECNOLÓGICO DO CONCRETO</t>
  </si>
  <si>
    <t>ENSAIO DE RESISTENCIA A COMPRESSÃO SIMPLES - CONCRETO</t>
  </si>
  <si>
    <t>CONCRETO USINADO BOMBEADO FCK=35MPA, INC. LANÇAMENTO E ADENSAMENTO</t>
  </si>
  <si>
    <t>CONTENÇÕES</t>
  </si>
  <si>
    <t>DIVISÓRIAS</t>
  </si>
  <si>
    <t>BRISE 1 - BRISE METÁLICO EM LIGA DE ALUMÍNIO E ZINCO MICROPERFURADO, PADRÃO #103, SISTEMA LINEAR FIXO. PROTÓTIPO SISTEMA LINEAR CELOSCREEN 120, NA COR PRATA, FAB. HUNTER DOUGLAS, OU REFAX, OU SUL METAIS, OU EQUIVALENTE TÉCNICO. PAINÉIS LINEARES ENCAIXADOS AO PORTA-PAINEL - INCLUSIVE SUPORTE</t>
  </si>
  <si>
    <t>BRISE 2 - BRISE METÁLICO EM ALUMÍNIO, SISTEMA LINEAR . PROTÓTIPO SISTEMA LINEAR RB 60, NA COR BRANCO, FAB. REFAX, OU HUNTER DOUGLAS, OU SUL METAIS, OU EQUIVALENTE TÉCNICO. PAINÉIS ENCAIXADOS AO PORTA-PAINEL AUTOTRAVA PARA FORMAR PLANOS CONTÍNUOS - INCLUSIVE ESTRUTURA DE SUPORTE</t>
  </si>
  <si>
    <t>ALÇAPÃO EM CHAPA METÁLICA #18 - 70X70CM</t>
  </si>
  <si>
    <t>CORRIMÃO EM TUBO AÇO GALVANIZADO 1 1/4"</t>
  </si>
  <si>
    <t>ESPELHO DE PRATA, INCOLOR, ESPESSURA 3 MM, COM ACABAMENTO DA BORDA DO TIPO BISOTÊ POLIDO INSTALAÇÃO MECÂNICA COM BOTÃO FRANCÊS CROMADO</t>
  </si>
  <si>
    <t>IMPERMEABILIZAÇÕES</t>
  </si>
  <si>
    <t>IMPERMEABILIZANTE SEMI-FLEXÍVEL, BI-COMPONENTE A BASE DE CIMENTOS ESPECIAIS, ADITIVOS MINERAIS E POLÍMEROS, FAB. VIAPOL, REF.: VIAPLUS 1000, OU MASTERSEAL 550 OU EQUIV.</t>
  </si>
  <si>
    <t>TELA DE POLIÉSTER REF.: VEDATEX, FABR.: VEDACIT OU MANTEX, FABR.: VIAPOL, OU EQUIV. TECNICO</t>
  </si>
  <si>
    <t>EMBOCO PARA RECEBIMENTO DE CERÂMICA ARGAMASSA 1:2:8 - E= 2CM</t>
  </si>
  <si>
    <t>MASSA ÚNICA PARA RECEBIMENTO DE PINTURA ARGAMASSA 1:2:8 - E= 2CM</t>
  </si>
  <si>
    <t>REVESTIMENTO EM LA DE ROCHA ACÚSTICO E= 30MM</t>
  </si>
  <si>
    <t>EMBOCO PARA RECEBIMENTO DE CERÂMICA ARGAMASSA 1:2:8 - E= 2CM -EXTERNO</t>
  </si>
  <si>
    <t>APLICAÇÃO MANUAL DE PINTURA C/ TEXTURA ACRÍLICA EM PAREDES, DUAS DEMÃOS - EXTERNA</t>
  </si>
  <si>
    <t>LAJE DE TRANSIÇÃO EM CONCRETO SIMPLES E=6CM</t>
  </si>
  <si>
    <t>CONTRAPISO TRAÇO 1:3 (CIMENTO E AREIA) ACABAMENTO RUSTICO E= 2CM</t>
  </si>
  <si>
    <t>PISO CIMENTADO LISO TRAÇO 1:3 (CIMENTO E AREIA) ACABAMENTO LISO ESPESSURA 2,5 CM</t>
  </si>
  <si>
    <t>PISOS CERÂMICOS. EM PEDRA E OUTROS</t>
  </si>
  <si>
    <t>PISO PODOTATIL DE ALERTA INTERNO EM BORRACHA, DIMENSÃO DE 25X25CM, COR CINZA</t>
  </si>
  <si>
    <t>PISO PODOTATIL DIRECIONAL INTERNO EM BORRACHA, DIMENSÃO DE 25X25CM, COR AZUL</t>
  </si>
  <si>
    <t>PISO EM LADRILHO HIDRÁULICO PODOTATIL DE ALERTA - ÁREA EXTERNA</t>
  </si>
  <si>
    <t>PISO EM LADRILHO HIDRÁULICO PODOTATIL DIRECIONAL - ÁREA EXTERNA</t>
  </si>
  <si>
    <t>SOLEIRAS, RODAPÉS, PEITORIS E ESPALAS</t>
  </si>
  <si>
    <t>RODAPÉ EM GRANITO BRANCO CEARÁ POLIDO - H=10CM</t>
  </si>
  <si>
    <t>APLICAÇÃO MANUAL DE PINTURA C/ TEXTURA ACRÍLICA EM PAREDES, DUAS DEMÃOS</t>
  </si>
  <si>
    <t>PINTURA ACRÍLICA EM PISO CIMENTADO DUAS DEMÃOS</t>
  </si>
  <si>
    <t>PINTURA EPÓXI DE DEMARCAÇÃO DE VAGAS - IDOSO</t>
  </si>
  <si>
    <t>PINTURA EPÓXI DE DEMARCAÇÃO DE VAGAS - PNE</t>
  </si>
  <si>
    <t>PINTURA EPÓXI DE DEMARCAÇÃO DE VAGAS L= 10CM</t>
  </si>
  <si>
    <t>PINTURA ESMALTE BRILHANTE (2 DEMÃOS) SOBRE SUPERFÍCIE METÁLICA</t>
  </si>
  <si>
    <t>PINTURA VERNIZ POLIURETANO BRILHANTE EM MADEIRA, TRÊS DEMÃOS</t>
  </si>
  <si>
    <t>CUBA DE SEMI-ENCAIXE Q2, EM LOUÇA BRANCA; REFERÊNCIA CÓDIGO 73025, LINHA BASIC CELITE OU EQUIVALENTES TÉCNICOS</t>
  </si>
  <si>
    <t>MICTÓRIO SIFONADO DE LOUÇA BRANCA; REFERÊNCIA CÓDIGO 08280, LINHA AZALEIA - CELITE OU EQUIVALENTE, ACOMPANHADO COM VÁLVULA DE DESCARGA Ø 1/2 ”, COM ACESSÓRIOS</t>
  </si>
  <si>
    <t>TORNEIRA DE PAREDE PARA TANQUE COM ACABAMENTO CROMADO, LINHA PRÁTICA CÓD.. 1157-P - FABRIMAR OU EQUIVALENTE</t>
  </si>
  <si>
    <t>VÁLVULA CROMADA P/ LAVATÓRIO</t>
  </si>
  <si>
    <t>VÁLVULA CROMADA P/ PIA AMERICANA</t>
  </si>
  <si>
    <t>VÁLVULA CROMADA P/ TANQUE</t>
  </si>
  <si>
    <t>ASSENTO SANITÁRIO NA COR BRANCA, REFERÊNCIA CÓDIGO AP.50.17 "DECA LINHA VOGUE PLUS"  - DECA, CELITE OU EQUIVALENTES TÉCNICOS</t>
  </si>
  <si>
    <t>DUCHA HIGIÊNICA CÓD..: 1984C ACT LNK CR, DECA OU EQUIVALENTES TÉCNICOS</t>
  </si>
  <si>
    <t>CESTO DE LIXO PLÁSTICO SEM TAMPA 20L, COM PINTURA PADRÃO INOX</t>
  </si>
  <si>
    <t>INSTALAÇÃO HIDROSSANITÁRIAS - AGUA FRIA / ESGOTO / DRENAGEM</t>
  </si>
  <si>
    <t>AMORTECEDOR DE VIBRAÇÃO 1.1/2" CPVC</t>
  </si>
  <si>
    <t>CAIXA PARA TORNEIRA DE LIMPEZA (CX-TL) OU REGISTROS (CX-RE) OU HIDRÔMETRO (CX-HI) , EM CONCRETO ARMADO (CONFORME PROJETO ESTRUTURAL) E REVESTIDO EM ARGAMASSA INDUSTRIALIZADA COM IMPERMEABILIZANTE COM TINTA ASFÁLTICA (REF.: IGOL-S), FUNDO EM BRITA Nº3 (CAMADA DE 10CM) COM CAIXILHO, TAMPA EM FERRO FUNDIDO (REF.: IMPERFER OU EQUIVALENTE) - ( DIMENSÕES CONFORME DIMENSIONAMENTO DAS CAIXAS NAS SEGUINTES DIMENSÕES INTERNAS: CAIXA 40X40CM - COM TAMPA CLASSE DE RESISTÊNCIA B125 40X40CM</t>
  </si>
  <si>
    <t>CAIXA DE INSPEÇÃO DE ESGOTO SANITÁRIO, EM CONCRETO ARMADO, REVESTIDA COM ARGAMASSA 1:2:5 (CIMENTO, CAL E AREIA) E IMPERMEABILIZADA COM TINTA ASFÁLTICA (REF.: IGOL-S), COM CAIXILHO E TAMPA EM FERRO FUNDIDO (REF.: IMPERFER OU EQUIVALENTE) - PROFUNDIDADES CONFORME PROJETO 60X60CM - COM TAMPA CLASSE DE RESISTÊNCIA B125 60X60CM</t>
  </si>
  <si>
    <t>POÇO DE VISITA PARA ESGOTO SANITÁRIO; EM MANILHA DE CONCRETO PRÉ-MOLDADO Ø120CM E CHAMINÉ DE ACESSO EM ALVENARIA DE TIJOLO MACIÇO, REVESTIDO COM ARGAMASSA 1:2:5 (CIMENTO, CAL E AREIA) E IMPERMEABILIZADO COM TINTA ASFÁLTICA (REF.: IGOL-S), COM CAIXILHO/ARO E TAMPA FERRO FUNDIDO, (REF.: IMPERFER OU EQUIVALENTE). PROFUNDIDADES CONFORME PROJETO. Ø120CM - COM TAMPA E ARO EM FERRO FUNDIDO DE RESISTÊNCIA C250 Ø60CM</t>
  </si>
  <si>
    <t>TUBO - GEOTÊXTIL (PERFURADO) D= 100MM</t>
  </si>
  <si>
    <t>CAIXA DE PASSAGEM PARA ÁGUAS PLUVIAIS, EM CONCRETO ARMADO, REVESTIDA COM ARGAMASSA 1:2:5 (CIMENTO, CAL E AREIA) E IMPERMEABILIZADA COM TINTA ASFÁLTICA (REF.: IGOL-S), COM CAIXILHO E TAMPA EM FERRO FUNDIDO (REF.: IMPERFER OU EQUIVALENTE) - PROFUNDIDADES CONFORME PROJETO 80X80CM - COM TAMPA CLASSE DE RESISTÊNCIA B125 80X80CM</t>
  </si>
  <si>
    <t>CAIXA DE PASSAGEM PARA ÁGUAS PLUVIAIS, EM CONCRETO ARMADO, REVESTIDA COM ARGAMASSA 1:2:5 (CIMENTO, CAL E AREIA) E IMPERMEABILIZADA COM TINTA ASFÁLTICA (REF.: IGOL-S), COM CAIXILHO E TAMPA EM FERRO FUNDIDO (REF.: IMPERFER OU EQUIVALENTE) - PROFUNDIDADES CONFORME PROJETO. 80X80CM - COM GRELHA QUADRICULADA B125 80X80CM</t>
  </si>
  <si>
    <t>CAIXA DE PASSAGEM PARA ÁGUAS PLUVIAIS, EM CONCRETO ARMADO, REVESTIDA COM ARGAMASSA 1:2:5 (CIMENTO, CAL E AREIA) E IMPERMEABILIZADA COM TINTA ASFÁLTICA (REF.: IGOL-S), COM CAIXILHO E TAMPA EM FERRO FUNDIDO (REF.: IMPERFER OU EQUIVALENTE) - PROFUNDIDADES CONFORME PROJETO 80X80CM - COM GRELHA QUADRICULADA C250 80X80CM</t>
  </si>
  <si>
    <t>CANALETA PARA DRENAGEM PLUVIAL, EM CONCRETO PRÉ MOLDADO, REVESTIDA COM ARGAMASSA 1:2:5 (CIMENTO, CAL E AREIA) E IMPERMEABILIZADA COM TINTA ASFÁLTICA (REF.: IGOL-S), COM CAIXILHO E TAMPA EM FERRO FUNDIDO (REF.: IMPERFER OU EQUIVALENTE) LARGURA 20 CM - COM GRELHA CLASSE DE RESISTÊNCIA C250</t>
  </si>
  <si>
    <t>CANALETA PARA DRENAGEM PLUVIAL, EM CONCRETO PRÉ MOLDADO, REVESTIDA COM ARGAMASSA 1:2:5 (CIMENTO, CAL E AREIA) E IMPERMEABILIZADA COM TINTA ASFÁLTICA (REF.: IGOL-S), COM CAIXILHO E TAMPA EM FERRO FUNDIDO (REF.: IMPERFER OU EQUIVALENTE) LARGURA 15 CM - COM GRELHA CLASSE DE RESISTÊNCIA C250</t>
  </si>
  <si>
    <t>POÇO DE VISITA PARA ÁGUAS PLUVIAIS; EM MANILHA DE CONCRETO PRÉ-MOLDADO Ø120CM E CHAMINÉ DE ACESSO EM ALVENARIA DE TIJOLO MACIÇO, REVESTIDO COM ARGAMASSA 1:2:5 (CIMENTO, CAL E AREIA) E IMPERMEABILIZADO COM TINTA ASFÁLTICA (REF.: IGOL-S), COM CAIXILHO/ARO E TAMPA FERRO FUNDIDO, (REF.: IMPERFER OU EQUIVALENTE). PROFUNDIDADES CONFORME PROJETO Ø120CM - COM TAMPA E ARO EM FERRO FUNDIDO DE RESISTÊNCIA B125 Ø60CM</t>
  </si>
  <si>
    <t>POÇO DE VISITA PARA ÁGUAS PLUVIAIS; EM MANILHA DE CONCRETO PRÉ-MOLDADO Ø120CM E CHAMINÉ DE ACESSO EM ALVENARIA DE TIJOLO MACIÇO, REVESTIDO COM ARGAMASSA 1:2:5 (CIMENTO, CAL E AREIA) E IMPERMEABILIZADO COM TINTA ASFÁLTICA (REF.: IGOL-S), COM CAIXILHO/ARO E TAMPA FERRO FUNDIDO, (REF.: IMPERFER OU EQUIVALENTE). PROFUNDIDADES CONFORME PROJETO Ø120CM - COM TAMPA E ARO EM FERRO FUNDIDO DE RESISTÊNCIA C250 Ø60CM</t>
  </si>
  <si>
    <t>BOMBA CENTRÍFUGA MULTIESTÁGIO, BOCAIS ROSQUEADOS (BSP). MOTOR 3 CV / 3F / 60HZ / 220V. ALTURA MANOMÉTRICA 65 MCA, VAZÃO MÁXIMA 4,7 M3/H, SUCÇÃO Ø1.1/2", RECALQUE Ø 1.1/2", INCLUINDO ELETROBÓIAS E CONJUNTO FLUTUANTE DE SUCÇÃO NA LÂMINA D'AGUA REF.: SCHNEIDER (VER QUADRO DE COMANDOS NO PROJETO DE INSTALAÇÕES ELÉTRICAS)</t>
  </si>
  <si>
    <t>BOMBA CENTRÍFUGA SUBMERSÍVEL, BOCAIS ROSQUEADOS (BSP). MOTOR 3 CV / 3F / 60HZ / 220V. ALTURA MANOMÉTRICA 22 MCA, VAZÃO MÁXIMA 9,8 M3/H, SUCÇÃO Ø1.1/2", RECALQUE Ø 1.1/2", REF.: SCHNEIDER (VER QUADRO DE COMANDOS NO PROJETO DE INSTALAÇÕES ELÉTRICAS)</t>
  </si>
  <si>
    <t>KIT DE INTERLIGAÇÃO DE REABASTECIMENTO AUTOMÁTICO - REF.: WISY OU EQUIVALENTE D= 3/4"</t>
  </si>
  <si>
    <t>INSTALAÇÕES ELÉTRICAS, SPDA, CABEAMENTO ESTRUTURADO E SEGURANÇA</t>
  </si>
  <si>
    <t>MUFLA TERMINAL PRIMÁRIA UNIPOLAR, USO INTERNO, TERMOCONTRATIL, TENSÃO NOMINAL DE 15KV, COM SUPORTE METÁLICO PARA FIXAÇÃO</t>
  </si>
  <si>
    <t>TAMPÃO EM PVC PARA FECHAMENTO DE SAÍDA NÃO UTILIZADA DE CONDULETE MÚLTIPLO Ø 3/4"</t>
  </si>
  <si>
    <t>TAMPÃO EM PVC PARA FECHAMENTO DE SAÍDA NÃO UTILIZADA DE CONDULETE MÚLTIPLO Ø 1.1/4"</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</si>
  <si>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PRETO</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</si>
  <si>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AZUL</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</si>
  <si>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CINZA</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</si>
  <si>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VERDE</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</si>
  <si>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PRETO</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</si>
  <si>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AZUL</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</si>
  <si>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CINZA</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</si>
  <si>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2,5MM² - VERDE</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</si>
  <si>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#6,0MM² - PRETO</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</si>
  <si>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#6,0MM² - AZUL</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</si>
  <si>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13.248, NBR NM 247-2, NBR NM 247-3 E NBR NM 280, GRAU DE FLAMABILIDADE LSZH, NAS SEÇÕES E CORES. REF.: PRYSMIAN-AFUMEX OU EQUIVALENTE #6,0MM² - VERDE</t>
  </si>
  <si>
    <t>FITA ISOLANTE 19MMX10M. REF.: TIGRE OU EQUIVALENTE.</t>
  </si>
  <si>
    <t>CONJUNTO DE TAMPA ANTIDERRAPANTE COM ARO, DE FERRO FUNDIDO, PARA CAIXA DE PASSAGEM. DIMENSÕES: 30X30CM. REF.: MODELO 20-19 FUNDIÇÃO VESÚVIO OU EQUIVALENTE</t>
  </si>
  <si>
    <t>CONJUNTO ALARME ÁUDIO/VISUAL PARA ISPNE - 220V. COMPLETO INCLUINDO SINALIZADORES, SIRENE, TRANSFORMADORES E BOTÃO FOSFORESCENTE, TIPO COGUMELO, PARA ACIONAMENTO MANUAL DO ALARME. REF.: BOSCH OU EQUIVALENTE</t>
  </si>
  <si>
    <t>LUMINÁRIA LINEAR LED 13,5W. CORPO EM POLICARBONATO EXTRUDADO E TAMPA ÓPTICA EM POLICARBONATO CLARO, IP20. REF. ESSENTIAL BATTEN PHILIPS OU EQUIVALENTE</t>
  </si>
  <si>
    <t>SINALIZADOR NOTURNO PARA DUAS LÂMPADAS 60W INCLUINDO RELÉ FOTOELÉTRICO EM 220V. REF.: TEL 600-TERMOTÉCNICA OU EQUIVALENTE</t>
  </si>
  <si>
    <t>CONECTOR DE PRESSÃO TIPO SPLIT-BOLT PARA CABO DE COBRE 35MM². REF.: TEL 5015 - TERMOTECNICA OU EQUIVALENTE</t>
  </si>
  <si>
    <t>PARAFUSO AUTO PERFURANTE, SEXTAVADO, COM VEDAÇÃO, 1/4" X 7/8". REF.: TEL 5396-TERMOTÉCNICA OU EQUIVALENTE</t>
  </si>
  <si>
    <t>CAIXA DE EQUALIZAÇÃO DE POTENCIAL 21X21X9CM EM AÇO COM CHAPA DE COBRE INTERNA, BARRAMENTO E 9 TERMINAIS. REF.: TEL 901-TERMOTÉCNICA OU EQUIVALENTE</t>
  </si>
  <si>
    <t>MOLDE PARA CONEXÃO ENTRE CABO DE COBRE NU DE 16MM² E SUPERFÍCIES PLANAS. REF.: TEL SBE 25-3 TERMOTECNICA OU EQUIVALENTE</t>
  </si>
  <si>
    <t>ALICATE PARA MOLDE DE SOLDA EXOTÉRMICA. REF.: Z-201 TERMOTECNICA OU EQUIVALENTE</t>
  </si>
  <si>
    <t>CARTUCHO PARA SOLDA EXOTÉRMICA. REF.: CART. 90 TERMOTECNICA OU EQUIVALENTE</t>
  </si>
  <si>
    <t>LIMPADOR DE MOLDE PARA SOLDA EXOTÉRMICA. REF.: Z-91 TERMOTECNICA OU EQUIVALENTE</t>
  </si>
  <si>
    <t>ESCOVA PLANA PARA LIMPEZA DOS CABOS, HASTE E SUPERFÍCIES PLANAS. REF.: Z-85 TERMOTECNICA OU EQUIVALENTE</t>
  </si>
  <si>
    <t>CABO ISOLADO FLEXÍVEL 750V, CONDUTOR EM FIOS DE COBRE NU, TÊMPERA MOLE, ENCORDOAMENTO CLASSE 5 (EXTRA FLEXÍVEL), ISOLAÇÃO PARA 450/750V COMPOSTO TERMOPLÁSTICO EM DUPLA CAMADA DE POLIOLEFÍNICO NÃO HALOGENADO, NÃO PROPAGANTE À CHAMA EXTRA DESLIZANTE, TEMPERATURAS MÁXIMAS DO CONDUTOR: 70ºC EM SERVIÇO CONTÍNUO, 100ºC EM SOBRECARGA E 160ºC EM CURTO-CIRCUITO, CONFORME NBR NM 247-2, NBR NM 247-3 E NBR NM 280, GRAU DE FLAMABILIDADE LSZH E NA COR VERDE. REF.: PRYSMIAN-AFUMEX OU EQUIVALENTE, BITOLA: #16,0MM² - VERDE</t>
  </si>
  <si>
    <t>CABO DE COBRE NU 16MM2, COM 7 FIOS X ∅1,7MM - NBR-6524. REF.: TEL-5716 TERMOTECNICA OU EQUIVALENTE</t>
  </si>
  <si>
    <t>CABO DE COBRE NU 35MM2, COM 7 FIOS X ∅2,5MM - NBR-6524. REF.: TEL-5735 TERMOTECNICA OU EQUIVALENTE.</t>
  </si>
  <si>
    <t>ELETRODUTO CORRUGADO TIPO KANAFLEX-PEAD (POLIETILENO DE ALTA DENSIDADE). REF.: KANAFLEX OU EQUIVALENTE, DIÂMETRO: Ø 4"</t>
  </si>
  <si>
    <t>DIO B48 - MODULO BÁSICO DISTRIBUIDOR ÓPTICO, PADRÃO 19", ALTURA DE 1U, COM CAPACIDADE PARA ATÉ 24 FIBRAS MM OM3. FORNECIDO COMPLETO. DEMAIS CARACTERÍSTICAS VER MEMORIAL DESCRITIVO. REF.: FURUKAWA OU EQUIVALENTE</t>
  </si>
  <si>
    <t>DIO B48 - MODULO BÁSICO DISTRIBUIDOR ÓPTICO, PADRÃO 19", ALTURA DE 1U, COM CAPACIDADE PARA ATÉ 8 FIBRAS MM OM3. FORNECIDO COMPLETO. DEMAIS CARACTERÍSTICAS VER MEMORIAL DESCRITIVO. REF.: FURUKAWA OU EQUIVALENTE</t>
  </si>
  <si>
    <t>ALICATE CALIBRADOR DE DUTOS. REF.: DUTOTEC DT-90020, OU EQUIVALENTE</t>
  </si>
  <si>
    <t>ALICATE PARA REMOÇÃO DE TAMPA DAS CANALETAS METÁLICAS. REF.: LINHA STANDARD DT-90090 DE FABRICAÇÃO DA DUTOTEC, OU EQUIVALENTE</t>
  </si>
  <si>
    <t>ABRAÇADEIRA TIPO VELCRO P/ CHICOTEAMENTO DE CABOS UTP. DIÂMETRO DE AMARRAÇÃO DE 44MM (PACOTES COM 100 PEÇAS). REF.: HELLERMANN TYTON OU EQUIVALENTE</t>
  </si>
  <si>
    <t>CÂMERA DE VÍDEO, COM TECNOLOGIA IP-CFTV, PARA USO INTERNO GRAU DE PROTEÇÃO IP-54. INCL. SUPORTE P/ INSTALAÇÃO NA PAREDE. REF.: BOSCH OU EQUIVALENTE</t>
  </si>
  <si>
    <t>INSTALAÇÃO DE PREVENÇÃO E COMBATE A INCÊNDIO</t>
  </si>
  <si>
    <t>UNIÃO ASS. DE FERRO CÔNICO MACHO-FÊMEA D= 2.1/2"</t>
  </si>
  <si>
    <t>UNIÃO ASS. DE FERRO CÔNICO MACHO-FÊMEA D= 3"</t>
  </si>
  <si>
    <t>ESGUICHO JATO SÓLIDO D= 2 1/2" 16 MM</t>
  </si>
  <si>
    <t>UNIÃO ASS. DE FERRO CÔNICO MACHO-FÊMEA D= 4"</t>
  </si>
  <si>
    <t>LUMINÁRIA DE EMERGÊNCIA (LED)</t>
  </si>
  <si>
    <t>EXTINTOR DE PÓ QUÍMICO SECO - 6KG</t>
  </si>
  <si>
    <t>PLACA DE SINALIZAÇÃO SAÍDAS DE EMERGÊNCIA (17)</t>
  </si>
  <si>
    <t>INSTALAÇÃO DO SISTEMA DE AR CONDICIONADO</t>
  </si>
  <si>
    <t>TUBO DE COBRE FLEXÍVEL DIAM. 1/2" - 12,70MM - ESP. 1/32" - 266 G/M</t>
  </si>
  <si>
    <t>TUBO DE COBRE FLEXÍVEL DIAM. 1/4" - 6,35MM - ESP. 1/32" - 124 G/M</t>
  </si>
  <si>
    <t>TUBO DE COBRE FLEXÍVEL DIAM. 3/8" - 9,53MM - ESP. 1/32" - 195 G/M</t>
  </si>
  <si>
    <t>TUBO DE COBRE FLEXÍVEL DIAM. 5/8" - 15,9MM - ESP. 1/16" - 625 G/M</t>
  </si>
  <si>
    <t>TUBO DE COBRE FLEXÍVEL ISOLADO DIAM. 1/2" - 12,70MM - ESP. 1/32" - 266 G/M</t>
  </si>
  <si>
    <t>TUBO DE COBRE FLEXÍVEL ISOLADO DIAM. 1/4" - 6,35MM - ESP. 1/32" - 124 G/M</t>
  </si>
  <si>
    <t>TUBO DE COBRE FLEXÍVEL ISOLADO DIAM. 3/8" - 9,53MM - ESP. 1/32" - 195 G/M</t>
  </si>
  <si>
    <t>TUBO DE COBRE FLEXÍVEL ISOLADO DIAM. 5/8" - 15,9MM - ESP. 1/16" - 625 G/M</t>
  </si>
  <si>
    <t>TUBO DE COBRE RÍGIDO DIAM. 1.1/4" - 31,75MM - ESP. 1/16" - 1.347 G/M</t>
  </si>
  <si>
    <t>TUBO DE COBRE RÍGIDO DIAM. 1.1/8" - 28,50MM - ESP. 1/16" - 1.205 G/M</t>
  </si>
  <si>
    <t>TUBO DE COBRE RÍGIDO DIAM. 1.3/8" - 34,92MM - ESP. 1/16" - 1.489 G/M</t>
  </si>
  <si>
    <t>TUBO DE COBRE RÍGIDO DIAM. 3/4" - 19,05MM - ESP. 1/16" - 780 G/M</t>
  </si>
  <si>
    <t>TUBO DE COBRE RÍGIDO DIAM. 7/8" - 22,20MM - ESP. 1/16" - 922 G/M</t>
  </si>
  <si>
    <t>TUBO DE COBRE RÍGIDO ISOLADO DIAM. 1.3/8" - 34,92MM - ESP. 1/16" - 1.489 G/M</t>
  </si>
  <si>
    <t>TUBO DE COBRE RÍGIDO ISOLADO DIAM. 1.1/4" - 31,75MM - ESP. 1/16" - 1.347 G/M</t>
  </si>
  <si>
    <t>TUBO DE COBRE RÍGIDO ISOLADO DIAM. 1.1/8" - 28,50MM - ESP. 1/16" - 1.205 G/M</t>
  </si>
  <si>
    <t>TUBO DE COBRE RÍGIDO ISOLADO DIAM. 1.5/8" - 41,28MM - ESP. 1/16" - 1.728 G/M</t>
  </si>
  <si>
    <t>TUBO DE COBRE RÍGIDO ISOLADO DIAM. 3/4" - 19,05MM - ESP. 1/16" - 780 G/M</t>
  </si>
  <si>
    <t>TUBO DE COBRE RÍGIDO ISOLADO DIAM. 7/8" - 22,20MM - ESP. 1/16" - 922 G/M</t>
  </si>
  <si>
    <t>DUTOS (FORNECIMENTO E INSTALAÇÃO - INCLUI: ISOLAMENTO, SUPORTE, FIXADOR, PINTURA, CURVAS, REDUÇÕES, AMPLIAÇÕES...)</t>
  </si>
  <si>
    <t>DUTOS FLEXÍVEL DO TIPO SONODEC Ø150MM</t>
  </si>
  <si>
    <t>INSTALAÇÃO DE ELEVADOR C/ 3 PARADAS CONF. ESPECIFICAÇÃO</t>
  </si>
  <si>
    <t>PLANTIO DE FORRAÇÃO EXCLUSIVE MUDA</t>
  </si>
  <si>
    <t>TOTEM INTERNO (TI) 144X48X30CM</t>
  </si>
  <si>
    <t>MASTRO EM TUBO DE AÇO CARBONO SAE 1010/1020 - H=7,00M</t>
  </si>
  <si>
    <t>BALCÃO DA RECEPÇÃO CONFORME DET. 10</t>
  </si>
  <si>
    <t>BICICLETÁRIO</t>
  </si>
  <si>
    <t>CAPTOR TIPO FRANKLIN COM DUAS DESCIDAS, ROSCA Ø 3/4" X 250MM. REF.: TEL 012-TERMOTÉCNICA OU EQUIVALENTE</t>
  </si>
  <si>
    <t>BANCO ARTICULÁVEL PARA BANHO EM ALTA RESISTÊNCIA, NA COR BRANCA. FABRICAÇÃO DOCOL, REF. BANQUETA ARTICULÁVEL BENEFIT, 00490626, OU DECA OU EQUIVALENTE TÉCNICO</t>
  </si>
  <si>
    <t>ROUPEIRO EM AÇO, 3 PORTAS GRANDES COM VENEZIANA PARA AREJAMENTO, PÉ PLÁSTICO DE ALTA RESISTÊNCIA, COM REGULAGEM PARA PEQUENOS DESNÍVEIS NO PISO, CORPO E PORTAS CONFECCIONADOS EM CHAPA "22" (0.75MM) E MOLDURA FRONTAL EM CHAPA "18" (1.20MM). CHAPA TRATADA CONTRA OXIDAÇÃO, COM FOSFATO DE ZINCO E PINTURA ELETROSTÁTICA A PÓ. CÓDIGO GRF6 - 1.98M (ALTURA) X 1.00M (LARGURA) X 0.40M (PROFUNDIDADE), FABRICANTE FUNCIONAL MÓVEIS DE AÇO, OU EQUIVALENTES TÉCNICOS</t>
  </si>
  <si>
    <t>CZ5575</t>
  </si>
  <si>
    <t>CZ5577</t>
  </si>
  <si>
    <t>CZ5583</t>
  </si>
  <si>
    <t>CZ5585</t>
  </si>
  <si>
    <t>CZ5591</t>
  </si>
  <si>
    <t>CZ5597</t>
  </si>
  <si>
    <t>CZ5599</t>
  </si>
  <si>
    <t>CZ5611</t>
  </si>
  <si>
    <t>CZ5615</t>
  </si>
  <si>
    <t>CZ5617</t>
  </si>
  <si>
    <t>CZ5627</t>
  </si>
  <si>
    <t>CZ5565</t>
  </si>
  <si>
    <t>CZ5567</t>
  </si>
  <si>
    <t>CZ4707</t>
  </si>
  <si>
    <t>CZ4709</t>
  </si>
  <si>
    <t>CZ4711</t>
  </si>
  <si>
    <t>CZ4713</t>
  </si>
  <si>
    <t>CZ4715</t>
  </si>
  <si>
    <t>CZ4717</t>
  </si>
  <si>
    <t>CZ4719</t>
  </si>
  <si>
    <t>CZ4721</t>
  </si>
  <si>
    <t>CZ4723</t>
  </si>
  <si>
    <t>CZ4725</t>
  </si>
  <si>
    <t>CZ4727</t>
  </si>
  <si>
    <t>CZ4729</t>
  </si>
  <si>
    <t>CZ4731</t>
  </si>
  <si>
    <t>CZ4733</t>
  </si>
  <si>
    <t>CZ4735</t>
  </si>
  <si>
    <t>CZ4737</t>
  </si>
  <si>
    <t>CZ4739</t>
  </si>
  <si>
    <t>CZ4741</t>
  </si>
  <si>
    <t>CZ4743</t>
  </si>
  <si>
    <t>CZ4745</t>
  </si>
  <si>
    <t>CZ4747</t>
  </si>
  <si>
    <t>CZ4749</t>
  </si>
  <si>
    <t>CZ4751</t>
  </si>
  <si>
    <t>CZ4753</t>
  </si>
  <si>
    <t>CZ4755</t>
  </si>
  <si>
    <t>CZ4757</t>
  </si>
  <si>
    <t>CZ4759</t>
  </si>
  <si>
    <t>CZ4761</t>
  </si>
  <si>
    <t>CZ4763</t>
  </si>
  <si>
    <t>CZ4765</t>
  </si>
  <si>
    <t>CZ4767</t>
  </si>
  <si>
    <t>CZ4769</t>
  </si>
  <si>
    <t>CZ4771</t>
  </si>
  <si>
    <t>CZ4773</t>
  </si>
  <si>
    <t>CZ4775</t>
  </si>
  <si>
    <t>CZ4777</t>
  </si>
  <si>
    <t>CZ4779</t>
  </si>
  <si>
    <t>CZ4781</t>
  </si>
  <si>
    <t>CZ4783</t>
  </si>
  <si>
    <t>CZ4785</t>
  </si>
  <si>
    <t>CZ4787</t>
  </si>
  <si>
    <t>CZ4789</t>
  </si>
  <si>
    <t>CZ4791</t>
  </si>
  <si>
    <t>CZ4793</t>
  </si>
  <si>
    <t>CZ4795</t>
  </si>
  <si>
    <t>CZ4797</t>
  </si>
  <si>
    <t>CZ4799</t>
  </si>
  <si>
    <t>CZ4801</t>
  </si>
  <si>
    <t>CZ4803</t>
  </si>
  <si>
    <t>CZ4805</t>
  </si>
  <si>
    <t>CZ4807</t>
  </si>
  <si>
    <t>CZ4809</t>
  </si>
  <si>
    <t>CZ4811</t>
  </si>
  <si>
    <t>CZ4813</t>
  </si>
  <si>
    <t>CZ4815</t>
  </si>
  <si>
    <t>CZ4817</t>
  </si>
  <si>
    <t>CZ4819</t>
  </si>
  <si>
    <t>CZ4821</t>
  </si>
  <si>
    <t>CZ4823</t>
  </si>
  <si>
    <t>CZ4825</t>
  </si>
  <si>
    <t>CZ4827</t>
  </si>
  <si>
    <t>CZ4829</t>
  </si>
  <si>
    <t>CZ4831</t>
  </si>
  <si>
    <t>CZ4833</t>
  </si>
  <si>
    <t>CZ4835</t>
  </si>
  <si>
    <t>CZ4837</t>
  </si>
  <si>
    <t>CZ4839</t>
  </si>
  <si>
    <t>CZ4841</t>
  </si>
  <si>
    <t>CZ4843</t>
  </si>
  <si>
    <t>CZ4845</t>
  </si>
  <si>
    <t>CZ4847</t>
  </si>
  <si>
    <t>CZ4849</t>
  </si>
  <si>
    <t>CZ4851</t>
  </si>
  <si>
    <t>CZ4853</t>
  </si>
  <si>
    <t>CZ4855</t>
  </si>
  <si>
    <t>CZ4857</t>
  </si>
  <si>
    <t>CZ4859</t>
  </si>
  <si>
    <t>CZ4861</t>
  </si>
  <si>
    <t>CZ4863</t>
  </si>
  <si>
    <t>CZ4865</t>
  </si>
  <si>
    <t>CZ4867</t>
  </si>
  <si>
    <t>CZ4869</t>
  </si>
  <si>
    <t>CZ4871</t>
  </si>
  <si>
    <t>CZ4873</t>
  </si>
  <si>
    <t>CZ4875</t>
  </si>
  <si>
    <t>CZ4877</t>
  </si>
  <si>
    <t>CZ4879</t>
  </si>
  <si>
    <t>CZ4881</t>
  </si>
  <si>
    <t>CZ4883</t>
  </si>
  <si>
    <t>CZ4885</t>
  </si>
  <si>
    <t>CZ4887</t>
  </si>
  <si>
    <t>CZ4889</t>
  </si>
  <si>
    <t>CZ4891</t>
  </si>
  <si>
    <t>CZ4893</t>
  </si>
  <si>
    <t>CZ4895</t>
  </si>
  <si>
    <t>CZ4897</t>
  </si>
  <si>
    <t>CZ4899</t>
  </si>
  <si>
    <t>CZ4901</t>
  </si>
  <si>
    <t>CZ4903</t>
  </si>
  <si>
    <t>CZ4905</t>
  </si>
  <si>
    <t>CZ4907</t>
  </si>
  <si>
    <t>CZ4909</t>
  </si>
  <si>
    <t>CZ4911</t>
  </si>
  <si>
    <t>CZ4913</t>
  </si>
  <si>
    <t>CZ4915</t>
  </si>
  <si>
    <t>CZ4917</t>
  </si>
  <si>
    <t>CZ4919</t>
  </si>
  <si>
    <t>CZ4921</t>
  </si>
  <si>
    <t>CZ4923</t>
  </si>
  <si>
    <t>CZ4925</t>
  </si>
  <si>
    <t>CZ4927</t>
  </si>
  <si>
    <t>CZ4929</t>
  </si>
  <si>
    <t>CZ4931</t>
  </si>
  <si>
    <t>CZ4933</t>
  </si>
  <si>
    <t>CZ4935</t>
  </si>
  <si>
    <t>CZ4937</t>
  </si>
  <si>
    <t>CZ4939</t>
  </si>
  <si>
    <t>CZ4941</t>
  </si>
  <si>
    <t>CZ4943</t>
  </si>
  <si>
    <t>CZ4945</t>
  </si>
  <si>
    <t>CZ4947</t>
  </si>
  <si>
    <t>CZ4949</t>
  </si>
  <si>
    <t>CZ4951</t>
  </si>
  <si>
    <t>CZ4953</t>
  </si>
  <si>
    <t>CZ4955</t>
  </si>
  <si>
    <t>CZ4957</t>
  </si>
  <si>
    <t>CZ4959</t>
  </si>
  <si>
    <t>CZ4961</t>
  </si>
  <si>
    <t>CZ4963</t>
  </si>
  <si>
    <t>CZ4965</t>
  </si>
  <si>
    <t>CZ4967</t>
  </si>
  <si>
    <t>CZ4969</t>
  </si>
  <si>
    <t>CZ4971</t>
  </si>
  <si>
    <t>CZ4973</t>
  </si>
  <si>
    <t>CZ4975</t>
  </si>
  <si>
    <t>CZ4977</t>
  </si>
  <si>
    <t>CZ4979</t>
  </si>
  <si>
    <t>CZ4981</t>
  </si>
  <si>
    <t>CZ4983</t>
  </si>
  <si>
    <t>CZ4985</t>
  </si>
  <si>
    <t>CZ4987</t>
  </si>
  <si>
    <t>CZ4989</t>
  </si>
  <si>
    <t>CZ4991</t>
  </si>
  <si>
    <t>CZ4993</t>
  </si>
  <si>
    <t>CZ4995</t>
  </si>
  <si>
    <t>CZ4997</t>
  </si>
  <si>
    <t>CZ4999</t>
  </si>
  <si>
    <t>CZ5001</t>
  </si>
  <si>
    <t>CZ5003</t>
  </si>
  <si>
    <t>CZ5005</t>
  </si>
  <si>
    <t>CZ5007</t>
  </si>
  <si>
    <t>CZ5009</t>
  </si>
  <si>
    <t>CZ5011</t>
  </si>
  <si>
    <t>CZ5013</t>
  </si>
  <si>
    <t>CZ5015</t>
  </si>
  <si>
    <t>CZ5017</t>
  </si>
  <si>
    <t>CZ5019</t>
  </si>
  <si>
    <t>CZ5021</t>
  </si>
  <si>
    <t>CZ5023</t>
  </si>
  <si>
    <t>CZ5025</t>
  </si>
  <si>
    <t>CZ5027</t>
  </si>
  <si>
    <t>CZ5029</t>
  </si>
  <si>
    <t>CZ5031</t>
  </si>
  <si>
    <t>CZ5033</t>
  </si>
  <si>
    <t>CZ5035</t>
  </si>
  <si>
    <t>CZ5037</t>
  </si>
  <si>
    <t>CZ5039</t>
  </si>
  <si>
    <t>CZ5041</t>
  </si>
  <si>
    <t>CZ5043</t>
  </si>
  <si>
    <t>CZ5045</t>
  </si>
  <si>
    <t>CZ5047</t>
  </si>
  <si>
    <t>CZ5049</t>
  </si>
  <si>
    <t>CZ5051</t>
  </si>
  <si>
    <t>CZ5053</t>
  </si>
  <si>
    <t>CZ5055</t>
  </si>
  <si>
    <t>CZ5057</t>
  </si>
  <si>
    <t>CZ5059</t>
  </si>
  <si>
    <t>CZ5061</t>
  </si>
  <si>
    <t>CZ5063</t>
  </si>
  <si>
    <t>CZ5065</t>
  </si>
  <si>
    <t>CZ5067</t>
  </si>
  <si>
    <t>CZ5069</t>
  </si>
  <si>
    <t>CZ5071</t>
  </si>
  <si>
    <t>CZ5073</t>
  </si>
  <si>
    <t>CZ5075</t>
  </si>
  <si>
    <t>CZ5077</t>
  </si>
  <si>
    <t>CZ5079</t>
  </si>
  <si>
    <t>CZ5081</t>
  </si>
  <si>
    <t>CZ5083</t>
  </si>
  <si>
    <t>CZ5085</t>
  </si>
  <si>
    <t>CZ5087</t>
  </si>
  <si>
    <t>CZ5089</t>
  </si>
  <si>
    <t>CZ5091</t>
  </si>
  <si>
    <t>CZ5093</t>
  </si>
  <si>
    <t>CZ5095</t>
  </si>
  <si>
    <t>CZ5097</t>
  </si>
  <si>
    <t>CZ5099</t>
  </si>
  <si>
    <t>CZ5101</t>
  </si>
  <si>
    <t>CZ5103</t>
  </si>
  <si>
    <t>CZ5105</t>
  </si>
  <si>
    <t>CZ5107</t>
  </si>
  <si>
    <t>CZ5109</t>
  </si>
  <si>
    <t>CZ5111</t>
  </si>
  <si>
    <t>CZ5113</t>
  </si>
  <si>
    <t>CZ5115</t>
  </si>
  <si>
    <t>CZ5117</t>
  </si>
  <si>
    <t>CZ5119</t>
  </si>
  <si>
    <t>CZ5121</t>
  </si>
  <si>
    <t>CZ5123</t>
  </si>
  <si>
    <t>CZ5125</t>
  </si>
  <si>
    <t>CZ5127</t>
  </si>
  <si>
    <t>CZ5129</t>
  </si>
  <si>
    <t>CZ5131</t>
  </si>
  <si>
    <t>CZ5133</t>
  </si>
  <si>
    <t>CZ5135</t>
  </si>
  <si>
    <t>CZ5137</t>
  </si>
  <si>
    <t>CZ5139</t>
  </si>
  <si>
    <t>CZ5141</t>
  </si>
  <si>
    <t>CZ5143</t>
  </si>
  <si>
    <t>CZ5145</t>
  </si>
  <si>
    <t>CZ5147</t>
  </si>
  <si>
    <t>CZ5149</t>
  </si>
  <si>
    <t>CZ5151</t>
  </si>
  <si>
    <t>CZ5153</t>
  </si>
  <si>
    <t>CZ5155</t>
  </si>
  <si>
    <t>CZ5157</t>
  </si>
  <si>
    <t>CZ5159</t>
  </si>
  <si>
    <t>CZ5161</t>
  </si>
  <si>
    <t>CZ5163</t>
  </si>
  <si>
    <t>CZ5165</t>
  </si>
  <si>
    <t>CZ5167</t>
  </si>
  <si>
    <t>CZ5169</t>
  </si>
  <si>
    <t>CZ5171</t>
  </si>
  <si>
    <t>CZ5173</t>
  </si>
  <si>
    <t>CZ5175</t>
  </si>
  <si>
    <t>CZ5177</t>
  </si>
  <si>
    <t>CZ5179</t>
  </si>
  <si>
    <t>CZ5181</t>
  </si>
  <si>
    <t>CZ5183</t>
  </si>
  <si>
    <t>CZ5185</t>
  </si>
  <si>
    <t>CZ5187</t>
  </si>
  <si>
    <t>CZ5189</t>
  </si>
  <si>
    <t>CZ5191</t>
  </si>
  <si>
    <t>CZ5193</t>
  </si>
  <si>
    <t>CZ5195</t>
  </si>
  <si>
    <t>CZ5197</t>
  </si>
  <si>
    <t>CZ5199</t>
  </si>
  <si>
    <t>CZ5201</t>
  </si>
  <si>
    <t>CZ5203</t>
  </si>
  <si>
    <t>CZ5205</t>
  </si>
  <si>
    <t>CZ5207</t>
  </si>
  <si>
    <t>CZ5209</t>
  </si>
  <si>
    <t>CZ5211</t>
  </si>
  <si>
    <t>CZ5213</t>
  </si>
  <si>
    <t>CZ5215</t>
  </si>
  <si>
    <t>CZ5217</t>
  </si>
  <si>
    <t>CZ5219</t>
  </si>
  <si>
    <t>CZ5221</t>
  </si>
  <si>
    <t>CZ5223</t>
  </si>
  <si>
    <t>CZ5225</t>
  </si>
  <si>
    <t>CZ5227</t>
  </si>
  <si>
    <t>CZ5229</t>
  </si>
  <si>
    <t>CZ5231</t>
  </si>
  <si>
    <t>CZ5233</t>
  </si>
  <si>
    <t>CZ5235</t>
  </si>
  <si>
    <t>CZ5237</t>
  </si>
  <si>
    <t>CZ5239</t>
  </si>
  <si>
    <t>CZ5241</t>
  </si>
  <si>
    <t>CZ5243</t>
  </si>
  <si>
    <t>CZ5245</t>
  </si>
  <si>
    <t>CZ5247</t>
  </si>
  <si>
    <t>CZ5249</t>
  </si>
  <si>
    <t>CZ5251</t>
  </si>
  <si>
    <t>CZ5253</t>
  </si>
  <si>
    <t>CZ5255</t>
  </si>
  <si>
    <t>CZ5257</t>
  </si>
  <si>
    <t>CZ5259</t>
  </si>
  <si>
    <t>CZ5261</t>
  </si>
  <si>
    <t>CZ5263</t>
  </si>
  <si>
    <t>CZ5265</t>
  </si>
  <si>
    <t>CZ5267</t>
  </si>
  <si>
    <t>CZ5269</t>
  </si>
  <si>
    <t>CZ5271</t>
  </si>
  <si>
    <t>CZ5273</t>
  </si>
  <si>
    <t>CZ5275</t>
  </si>
  <si>
    <t>CZ5277</t>
  </si>
  <si>
    <t>CZ5279</t>
  </si>
  <si>
    <t>CZ5281</t>
  </si>
  <si>
    <t>CZ5283</t>
  </si>
  <si>
    <t>CZ5285</t>
  </si>
  <si>
    <t>CZ5287</t>
  </si>
  <si>
    <t>CZ5289</t>
  </si>
  <si>
    <t>CZ5291</t>
  </si>
  <si>
    <t>CZ5293</t>
  </si>
  <si>
    <t>CZ5295</t>
  </si>
  <si>
    <t>CZ5297</t>
  </si>
  <si>
    <t>CZ5299</t>
  </si>
  <si>
    <t>CZ5301</t>
  </si>
  <si>
    <t>CZ5303</t>
  </si>
  <si>
    <t>CZ5305</t>
  </si>
  <si>
    <t>CZ5307</t>
  </si>
  <si>
    <t>CZ5309</t>
  </si>
  <si>
    <t>CZ5311</t>
  </si>
  <si>
    <t>CZ5313</t>
  </si>
  <si>
    <t>CZ5315</t>
  </si>
  <si>
    <t>CZ5317</t>
  </si>
  <si>
    <t>CZ5319</t>
  </si>
  <si>
    <t>CZ5321</t>
  </si>
  <si>
    <t>CZ5323</t>
  </si>
  <si>
    <t>CZ5325</t>
  </si>
  <si>
    <t>CZ5327</t>
  </si>
  <si>
    <t>CZ5329</t>
  </si>
  <si>
    <t>CZ5331</t>
  </si>
  <si>
    <t>CZ5333</t>
  </si>
  <si>
    <t>CZ5335</t>
  </si>
  <si>
    <t>CZ5337</t>
  </si>
  <si>
    <t>CZ5339</t>
  </si>
  <si>
    <t>CZ5341</t>
  </si>
  <si>
    <t>CZ5343</t>
  </si>
  <si>
    <t>CZ5345</t>
  </si>
  <si>
    <t>CZ5347</t>
  </si>
  <si>
    <t>CZ5349</t>
  </si>
  <si>
    <t>CZ5351</t>
  </si>
  <si>
    <t>CZ5353</t>
  </si>
  <si>
    <t>CZ5355</t>
  </si>
  <si>
    <t>CZ5357</t>
  </si>
  <si>
    <t>CZ5359</t>
  </si>
  <si>
    <t>CZ5361</t>
  </si>
  <si>
    <t>CZ5363</t>
  </si>
  <si>
    <t>CZ5365</t>
  </si>
  <si>
    <t>CZ5367</t>
  </si>
  <si>
    <t>CZ5369</t>
  </si>
  <si>
    <t>CZ5371</t>
  </si>
  <si>
    <t>CZ5373</t>
  </si>
  <si>
    <t>CZ5375</t>
  </si>
  <si>
    <t>CZ5377</t>
  </si>
  <si>
    <t>CZ5379</t>
  </si>
  <si>
    <t>CZ5381</t>
  </si>
  <si>
    <t>CZ5383</t>
  </si>
  <si>
    <t>CZ5385</t>
  </si>
  <si>
    <t>CZ5387</t>
  </si>
  <si>
    <t>CZ5389</t>
  </si>
  <si>
    <t>CZ5391</t>
  </si>
  <si>
    <t>CZ5393</t>
  </si>
  <si>
    <t>CZ5395</t>
  </si>
  <si>
    <t>CZ5397</t>
  </si>
  <si>
    <t>CZ5399</t>
  </si>
  <si>
    <t>CZ5401</t>
  </si>
  <si>
    <t>CZ5403</t>
  </si>
  <si>
    <t>CZ5405</t>
  </si>
  <si>
    <t>CZ5407</t>
  </si>
  <si>
    <t>CZ5409</t>
  </si>
  <si>
    <t>CZ5411</t>
  </si>
  <si>
    <t>CZ5413</t>
  </si>
  <si>
    <t>CZ5415</t>
  </si>
  <si>
    <t>CZ5417</t>
  </si>
  <si>
    <t>CZ5419</t>
  </si>
  <si>
    <t>CZ5421</t>
  </si>
  <si>
    <t>CZ5423</t>
  </si>
  <si>
    <t>CZ5425</t>
  </si>
  <si>
    <t>CZ5427</t>
  </si>
  <si>
    <t>CZ5429</t>
  </si>
  <si>
    <t>CZ5431</t>
  </si>
  <si>
    <t>CZ5433</t>
  </si>
  <si>
    <t>CZ5435</t>
  </si>
  <si>
    <t>CZ5437</t>
  </si>
  <si>
    <t>CZ5439</t>
  </si>
  <si>
    <t>CZ5441</t>
  </si>
  <si>
    <t>CZ5443</t>
  </si>
  <si>
    <t>CZ5445</t>
  </si>
  <si>
    <t>CZ5447</t>
  </si>
  <si>
    <t>CZ5449</t>
  </si>
  <si>
    <t>CZ5451</t>
  </si>
  <si>
    <t>CZ5453</t>
  </si>
  <si>
    <t>CZ5455</t>
  </si>
  <si>
    <t>CZ5457</t>
  </si>
  <si>
    <t>CZ5459</t>
  </si>
  <si>
    <t>CZ5461</t>
  </si>
  <si>
    <t>CZ5463</t>
  </si>
  <si>
    <t>CZ5465</t>
  </si>
  <si>
    <t>CZ5467</t>
  </si>
  <si>
    <t>CZ5469</t>
  </si>
  <si>
    <t>CZ5471</t>
  </si>
  <si>
    <t>CZ5473</t>
  </si>
  <si>
    <t>CZ5475</t>
  </si>
  <si>
    <t>CZ5477</t>
  </si>
  <si>
    <t>CZ5479</t>
  </si>
  <si>
    <t>CZ5481</t>
  </si>
  <si>
    <t>CZ5563</t>
  </si>
  <si>
    <t>CZ5569</t>
  </si>
  <si>
    <t>CZ5571</t>
  </si>
  <si>
    <t>CZ5573</t>
  </si>
  <si>
    <t>CZ5579</t>
  </si>
  <si>
    <t>CZ5581</t>
  </si>
  <si>
    <t>CZ5587</t>
  </si>
  <si>
    <t>CZ5589</t>
  </si>
  <si>
    <t>CZ5593</t>
  </si>
  <si>
    <t>CZ5595</t>
  </si>
  <si>
    <t>CZ5601</t>
  </si>
  <si>
    <t>CZ5603</t>
  </si>
  <si>
    <t>CZ5605</t>
  </si>
  <si>
    <t>CZ5607</t>
  </si>
  <si>
    <t>CZ5609</t>
  </si>
  <si>
    <t>CZ5613</t>
  </si>
  <si>
    <t>CZ5619</t>
  </si>
  <si>
    <t>CZ5621</t>
  </si>
  <si>
    <t>CZ5623</t>
  </si>
  <si>
    <t>CZ5625</t>
  </si>
  <si>
    <t>CZ5629</t>
  </si>
  <si>
    <t>CZ5631</t>
  </si>
  <si>
    <t>CZ5633</t>
  </si>
  <si>
    <t>CZ5635</t>
  </si>
  <si>
    <t>CZ5637</t>
  </si>
  <si>
    <t>CZ5639</t>
  </si>
  <si>
    <t>CZ5641</t>
  </si>
  <si>
    <t>CZ5643</t>
  </si>
  <si>
    <t>CZ5645</t>
  </si>
  <si>
    <t>CZ5647</t>
  </si>
  <si>
    <t>CZ5649</t>
  </si>
  <si>
    <t>CZ5651</t>
  </si>
  <si>
    <t>CZ5653</t>
  </si>
  <si>
    <t>CZ5655</t>
  </si>
  <si>
    <t>CZ5657</t>
  </si>
  <si>
    <t>CZ5659</t>
  </si>
  <si>
    <t>CZ5661</t>
  </si>
  <si>
    <t>CZ5663</t>
  </si>
  <si>
    <t>CZ5665</t>
  </si>
  <si>
    <t>CZ5667</t>
  </si>
  <si>
    <t>CZ5669</t>
  </si>
  <si>
    <t>CZ5671</t>
  </si>
  <si>
    <t>CZ5673</t>
  </si>
  <si>
    <t>CZ5675</t>
  </si>
  <si>
    <t>CZ5677</t>
  </si>
  <si>
    <t>CZ5679</t>
  </si>
  <si>
    <t>CZ5681</t>
  </si>
  <si>
    <t>CZ5683</t>
  </si>
  <si>
    <t>CZ5685</t>
  </si>
  <si>
    <t>CZ5687</t>
  </si>
  <si>
    <t>CZ5689</t>
  </si>
  <si>
    <t>CZ5691</t>
  </si>
  <si>
    <t>CZ5693</t>
  </si>
  <si>
    <t>CZ5695</t>
  </si>
  <si>
    <t>CZ5697</t>
  </si>
  <si>
    <t>CZ5699</t>
  </si>
  <si>
    <t>CZ5701</t>
  </si>
  <si>
    <t>CZ5703</t>
  </si>
  <si>
    <t>CZ5705</t>
  </si>
  <si>
    <t>CZ5707</t>
  </si>
  <si>
    <t>CZ5709</t>
  </si>
  <si>
    <t>CZ5711</t>
  </si>
  <si>
    <t>CZ5713</t>
  </si>
  <si>
    <t>CZ5715</t>
  </si>
  <si>
    <t>CZ5717</t>
  </si>
  <si>
    <t>CZ5719</t>
  </si>
  <si>
    <t>CZ5721</t>
  </si>
  <si>
    <t>CZ5723</t>
  </si>
  <si>
    <t>CZ5725</t>
  </si>
  <si>
    <t>CZ5727</t>
  </si>
  <si>
    <t>CZ5729</t>
  </si>
  <si>
    <t>CZ5731</t>
  </si>
  <si>
    <t>CZ5733</t>
  </si>
  <si>
    <t>CZ5735</t>
  </si>
  <si>
    <t>CZ5737</t>
  </si>
  <si>
    <t>CZ5739</t>
  </si>
  <si>
    <t>CZ5741</t>
  </si>
  <si>
    <t>CZ5743</t>
  </si>
  <si>
    <t>CZ5745</t>
  </si>
  <si>
    <t>CZ5747</t>
  </si>
  <si>
    <t>CZ5749</t>
  </si>
  <si>
    <t>CZ5751</t>
  </si>
  <si>
    <t>CZ5753</t>
  </si>
  <si>
    <t>CZ5755</t>
  </si>
  <si>
    <t>CZ5757</t>
  </si>
  <si>
    <t>CZ5759</t>
  </si>
  <si>
    <t>CZ5761</t>
  </si>
  <si>
    <t>CZ5763</t>
  </si>
  <si>
    <t>CZ5765</t>
  </si>
  <si>
    <t>CZ5767</t>
  </si>
  <si>
    <t>CZ5769</t>
  </si>
  <si>
    <t>CZ5771</t>
  </si>
  <si>
    <t>CZ5773</t>
  </si>
  <si>
    <t>CZ5775</t>
  </si>
  <si>
    <t>CZ5777</t>
  </si>
  <si>
    <t>CZ5779</t>
  </si>
  <si>
    <t>CZ5781</t>
  </si>
  <si>
    <t>CZ5783</t>
  </si>
  <si>
    <t>CZ5785</t>
  </si>
  <si>
    <t>CZ5787</t>
  </si>
  <si>
    <t>CZ5789</t>
  </si>
  <si>
    <t>CZ5791</t>
  </si>
  <si>
    <t>CZ5793</t>
  </si>
  <si>
    <t>CZ5795</t>
  </si>
  <si>
    <t>CZ5797</t>
  </si>
  <si>
    <t>CZ5799</t>
  </si>
  <si>
    <t>CZ5801</t>
  </si>
  <si>
    <t>CZ5803</t>
  </si>
  <si>
    <t>CZ5483</t>
  </si>
  <si>
    <t>CZ5485</t>
  </si>
  <si>
    <t>CZ5487</t>
  </si>
  <si>
    <t>CZ5489</t>
  </si>
  <si>
    <t>CZ5491</t>
  </si>
  <si>
    <t>CZ5493</t>
  </si>
  <si>
    <t>CZ5495</t>
  </si>
  <si>
    <t>CZ5497</t>
  </si>
  <si>
    <t>CZ5499</t>
  </si>
  <si>
    <t>CZ5501</t>
  </si>
  <si>
    <t>CZ5503</t>
  </si>
  <si>
    <t>CZ5505</t>
  </si>
  <si>
    <t>CZ5507</t>
  </si>
  <si>
    <t>CZ5509</t>
  </si>
  <si>
    <t>CZ5511</t>
  </si>
  <si>
    <t>CZ5513</t>
  </si>
  <si>
    <t>CZ5515</t>
  </si>
  <si>
    <t>CZ5517</t>
  </si>
  <si>
    <t>CZ5519</t>
  </si>
  <si>
    <t>CZ5521</t>
  </si>
  <si>
    <t>CZ5523</t>
  </si>
  <si>
    <t>CZ5525</t>
  </si>
  <si>
    <t>CZ5527</t>
  </si>
  <si>
    <t>CZ5529</t>
  </si>
  <si>
    <t>CZ5531</t>
  </si>
  <si>
    <t>CZ5533</t>
  </si>
  <si>
    <t>CZ5535</t>
  </si>
  <si>
    <t>CZ5537</t>
  </si>
  <si>
    <t>CZ5539</t>
  </si>
  <si>
    <t>CZ5541</t>
  </si>
  <si>
    <t>CZ5543</t>
  </si>
  <si>
    <t>CZ5545</t>
  </si>
  <si>
    <t>CZ5547</t>
  </si>
  <si>
    <t>CZ5549</t>
  </si>
  <si>
    <t>CZ5551</t>
  </si>
  <si>
    <t>CZ5553</t>
  </si>
  <si>
    <t>CZ5555</t>
  </si>
  <si>
    <t>CZ5557</t>
  </si>
  <si>
    <t>CZ5559</t>
  </si>
  <si>
    <t>CZ5561</t>
  </si>
  <si>
    <t>CZ5805</t>
  </si>
  <si>
    <t>CZ5807</t>
  </si>
  <si>
    <t>CZ5809</t>
  </si>
  <si>
    <t>CZ5811</t>
  </si>
  <si>
    <t>CZ5813</t>
  </si>
  <si>
    <t>CZ5815</t>
  </si>
  <si>
    <t>CZ5817</t>
  </si>
  <si>
    <t>CZ5819</t>
  </si>
  <si>
    <t>CZ5821</t>
  </si>
  <si>
    <t>CZ5823</t>
  </si>
  <si>
    <t>CZ5825</t>
  </si>
  <si>
    <t>CZ5827</t>
  </si>
  <si>
    <t>CZ5829</t>
  </si>
  <si>
    <t>CZ5831</t>
  </si>
  <si>
    <t>CZ5833</t>
  </si>
  <si>
    <t>CZ5835</t>
  </si>
  <si>
    <t>CZ5837</t>
  </si>
  <si>
    <t>CZ5839</t>
  </si>
  <si>
    <t>CZ5841</t>
  </si>
  <si>
    <t>CZ5843</t>
  </si>
  <si>
    <t>CZ5845</t>
  </si>
  <si>
    <t>CZ5847</t>
  </si>
  <si>
    <t>CZ5849</t>
  </si>
  <si>
    <t>CZ5851</t>
  </si>
  <si>
    <t>CZ5853</t>
  </si>
  <si>
    <t>CZ5855</t>
  </si>
  <si>
    <t>CZ5857</t>
  </si>
  <si>
    <t>CZ5859</t>
  </si>
  <si>
    <t>CZ5861</t>
  </si>
  <si>
    <t>CZ5863</t>
  </si>
  <si>
    <t>CZ5865</t>
  </si>
  <si>
    <t>CZ5867</t>
  </si>
  <si>
    <t>CZ5869</t>
  </si>
  <si>
    <t>CZ5871</t>
  </si>
  <si>
    <t>CZ5873</t>
  </si>
  <si>
    <t>CZ5875</t>
  </si>
  <si>
    <t>CZ5877</t>
  </si>
  <si>
    <t>CZ5879</t>
  </si>
  <si>
    <t>CZ5881</t>
  </si>
  <si>
    <t>CZ5883</t>
  </si>
  <si>
    <t>CZ5885</t>
  </si>
  <si>
    <t>CZ5887</t>
  </si>
  <si>
    <t>CZ5889</t>
  </si>
  <si>
    <t>CZ5891</t>
  </si>
  <si>
    <t>CZ5893</t>
  </si>
  <si>
    <t>CZ5895</t>
  </si>
  <si>
    <t>CZ5897</t>
  </si>
  <si>
    <t>CZ5899</t>
  </si>
  <si>
    <t>CZ5901</t>
  </si>
  <si>
    <t>CZ5903</t>
  </si>
  <si>
    <t>CZ5905</t>
  </si>
  <si>
    <t>CZ5907</t>
  </si>
  <si>
    <t>CZ5909</t>
  </si>
  <si>
    <t>CZ5911</t>
  </si>
  <si>
    <t>CZ5913</t>
  </si>
  <si>
    <t>CZ5915</t>
  </si>
  <si>
    <t>CZ5917</t>
  </si>
  <si>
    <t>CZ5919</t>
  </si>
  <si>
    <t>CZ5921</t>
  </si>
  <si>
    <t>CZ5923</t>
  </si>
  <si>
    <t>CZ5925</t>
  </si>
  <si>
    <t>CZ5927</t>
  </si>
  <si>
    <t>CZ5929</t>
  </si>
  <si>
    <t>CZ5931</t>
  </si>
  <si>
    <t>CZ5933</t>
  </si>
  <si>
    <t>CZ5935</t>
  </si>
  <si>
    <t>CZ5937</t>
  </si>
  <si>
    <t>CZ5939</t>
  </si>
  <si>
    <t>CZ5941</t>
  </si>
  <si>
    <t>CZ5943</t>
  </si>
  <si>
    <t>CZ5945</t>
  </si>
  <si>
    <t>CZ5947</t>
  </si>
  <si>
    <t>CZ5949</t>
  </si>
  <si>
    <t>CZ5951</t>
  </si>
  <si>
    <t>CZ5953</t>
  </si>
  <si>
    <t>CZ5955</t>
  </si>
  <si>
    <t>CZ5957</t>
  </si>
  <si>
    <t>CZ5959</t>
  </si>
  <si>
    <t>CZ5961</t>
  </si>
  <si>
    <t>CZ5963</t>
  </si>
  <si>
    <t>CZ5965</t>
  </si>
  <si>
    <t>CZ5967</t>
  </si>
  <si>
    <t>CZ5969</t>
  </si>
  <si>
    <t>CZ5971</t>
  </si>
  <si>
    <t>CZ5973</t>
  </si>
  <si>
    <t>CZ5975</t>
  </si>
  <si>
    <t>CZ5977</t>
  </si>
  <si>
    <t>CZ5979</t>
  </si>
  <si>
    <t>CZ5981</t>
  </si>
  <si>
    <t>CZ5983</t>
  </si>
  <si>
    <t>CZ5985</t>
  </si>
  <si>
    <t>CZ5987</t>
  </si>
  <si>
    <t>CZ5989</t>
  </si>
  <si>
    <t>CZ5991</t>
  </si>
  <si>
    <t>CZ5993</t>
  </si>
  <si>
    <t>CZ5995</t>
  </si>
  <si>
    <t>CZ5997</t>
  </si>
  <si>
    <t>CZ5999</t>
  </si>
  <si>
    <t>CZ6001</t>
  </si>
  <si>
    <t>CZ6003</t>
  </si>
  <si>
    <t>CZ6005</t>
  </si>
  <si>
    <t>CZ6007</t>
  </si>
  <si>
    <t>CZ6009</t>
  </si>
  <si>
    <t>CZ6011</t>
  </si>
  <si>
    <t>CZ6013</t>
  </si>
  <si>
    <t>CZ6015</t>
  </si>
  <si>
    <t>CZ6017</t>
  </si>
  <si>
    <t>CZ6019</t>
  </si>
  <si>
    <t>CZ6021</t>
  </si>
  <si>
    <t>CZ6023</t>
  </si>
  <si>
    <t>CZ6025</t>
  </si>
  <si>
    <t>CZ6027</t>
  </si>
  <si>
    <t>CZ6029</t>
  </si>
  <si>
    <t>CZ6031</t>
  </si>
  <si>
    <t>CZ6033</t>
  </si>
  <si>
    <t>CZ6035</t>
  </si>
  <si>
    <t>CZ6037</t>
  </si>
  <si>
    <t>CZ6039</t>
  </si>
  <si>
    <t>CZ6041</t>
  </si>
  <si>
    <t>CZ6043</t>
  </si>
  <si>
    <t>CZ6045</t>
  </si>
  <si>
    <t>CZ6047</t>
  </si>
  <si>
    <t>CZ6049</t>
  </si>
  <si>
    <t>CZ6051</t>
  </si>
  <si>
    <t>CZ6053</t>
  </si>
  <si>
    <t>RFSL</t>
  </si>
  <si>
    <t>VIGIA NOTURNO (2X-TURNO 12/36)</t>
  </si>
  <si>
    <t>FECHAMENTO DE CONSTRUÇÃO TEMPORÁRIA EM CHAPA DE MADEIRA COMPENSADA E=10MM</t>
  </si>
  <si>
    <t>nt RFSL</t>
  </si>
  <si>
    <t>ok rfsl</t>
  </si>
  <si>
    <t>novo civil CBMDF</t>
  </si>
  <si>
    <t>MOBILIZAÇÃO DA OBRA E DESMOBILIZAÇÃO OBRA - se restringirá a cobrir as despesas em geral com transporte, carga e descarga e outras necessárias à mobilização e à desmobilização dos equipamentos e mão de obra utilizados no canteiro</t>
  </si>
  <si>
    <t>CONCRETO ESTRUTURAL USINADO BOMBEADO FCK &gt;= 20 MPA, BRITA 1, SOBRECONSUMO NO ÍNDICE DA COMPOSIÇÃO</t>
  </si>
  <si>
    <t>ALVENARIA COM BLOCOS DE CONCRETO CELULAR 20X30X60CM, ESPESSURA 20CM</t>
  </si>
  <si>
    <t>PROTEÇÃO TÉRMICA EM PLACAS DE POLIESTIRENO EXTRUDADO, COM DENSIDADE APROXIMADA DE 35 KG / M3, COEFICIENTE DE ABSORÇÃO TÉRMICA K&lt; 0,028 KCAL / M H º C, ESPESSURA 25 MM, REFERÊNCIA COMERCIAL “STYROFOAM  (DOWN CORNING)”, OU EQUIVALENTES TÉCNICOS</t>
  </si>
  <si>
    <t>CAMADA SEPARADORA COM FILME DE POLIETILENO, ESPESSURA DE 24 MICRAS, REFERÊNCIA COMERCIAL “VIAPOL”, OU “DENVER”, OU EQUIVALENTES TÉCNICOS</t>
  </si>
  <si>
    <t>CAMADA DE ADERÊNCIA (CHAPISCO) COM PRODUTO INDUSTRIALIZADO REF.: QUARTZOLIT – “CHAPISCO ROLADO”,  OU EQUIVALENTES TÉCNICOS</t>
  </si>
  <si>
    <t>IMPERMEABILIZANTE SEMI-FLEXÍVEL, BI-COMPONENTE A BASE DE CIMENTOS ESPECIAIS, ADITIVOS MINERAIS E POLÍMEROS, FAB. VIAPOL, REF.: VIAPLUS 1000, OU MASTERSEAL 550  OU EQUIVALENTES TÉCNICOS</t>
  </si>
  <si>
    <t>TELA DE POLIÉSTER REF.: VEDATEX, FABR.: VEDACIT OU MANTEX, FABR.: VIAPOL, OU  OU EQUIVALENTES TÉCNICOS</t>
  </si>
  <si>
    <t>XYPEX MODIFICADO ESPESSURA MÁXIMO 1,25 MM - CORTINAS  OU EQUIVALENTES TÉCNICOS</t>
  </si>
  <si>
    <t>XYPEX CONCENTRADO, ESPESSURA MÁXIMO 1,25 MM - CORTINAS OU EQUIVALENTES TÉCNICOS</t>
  </si>
  <si>
    <t>XYPEX CONCENTRADO DS-1 - PISO OU EQUIVALENTES TÉCNICOS</t>
  </si>
  <si>
    <t>FRISO EM ALUMÍNIO ANOD. NATURAL "U" 10MM</t>
  </si>
  <si>
    <t>CHAPISCO COM ARGAMASSA 1:3 CIMENTO E AREIA, CONTRA BARRANCO</t>
  </si>
  <si>
    <t>FORRO MODULAR EM PLACAS DE AGREGADO MINERAL, COM ACABAMENTO EM PINTURA ACRÍLICA DE AÇÃO BACTERIOSTÁTICA NA COR BRANCA, DIMENSÃO 62,5X62,5CM, ESPESSURA 15MM, FIXADAS COM SISTEMA DE PERFIS CLICADOS, PADRÃO "T" INVERTIDO 24 MM, COM ACABAMENTO EM PINTURA ELETROSTÁTICA A PÓ NA COR BRANCA. FABRICAÇÃO HUNTER DOUGLAS, LINHA NAVI, OU OWA BRASIL, OU EQUIVALENTES TÉCNICOS</t>
  </si>
  <si>
    <t>LAVATÓRIO SUSPENSO EM LOUÇA BRANCA; REFERÊNCIA CÓDIGO 91038, LINHA AZALÉA CELITE OU EQUIVALENTES TÉCNICOS</t>
  </si>
  <si>
    <t>LAVATÓRIO SUSPENSO DE CANTO P, EM LOUÇA NA COR BRANCA , REFERÊNCIA CÓDIGO 04014, LINHA LAVATÓRIOS, CELITE OU EQUIVALENTES TÉCNICOS</t>
  </si>
  <si>
    <t>CUBA EM AÇO INOX AISI 304, 78X39X14CM, ACABAMENTO POLIDO. (REFERÊNCIA TRAMONTINA 94061402) OU EQUIVALENTES TÉCNICOS</t>
  </si>
  <si>
    <t>MICTÓRIO SIFONADO DE LOUÇA BRANCA; REFERÊNCIA CÓDIGO 08280, LINHA AZALEIA - CELITE OU EQUIVALENTES TÉCNICOS, ACOMPANHADO COM VÁLVULA DE DESCARGA Ø 1/2 ”, COM ACESSÓRIOS</t>
  </si>
  <si>
    <t>TANQUE COM COLUNA EM LOUÇA NA COR BRANCA, 18 LITROS; REFERÊNCIA TANQUE M 51260 E COLUNA PARA TANQUE M CÓDIGO 51203 - CELITE OU EQUIVALENTE. CONJUNTO DE FIXAÇÃO, REFERÊNCIA CONJUNTO FIXAÇÃO PARA TANQUE 18L CÓDIGO 009759-02 CELITE OU EQUIVALENTES TÉCNICOS</t>
  </si>
  <si>
    <t>VÁLVULA DE DESCARGA COM ALAVANCA PARA ACIONAMENTO, ACABAMENTO CROMADO, Ø 1. ½”; REFERÊNCIA CÓDIGO 184906 LINHA PRESSMATIC BENEFIT - DOCOL OU EQUIVALENTES TÉCNICOS</t>
  </si>
  <si>
    <t>TORNEIRA DE MESA PARA LAVATÓRIO, COM BOTÃO PARA ACIONAMENTO HIDROMECÂNICO, ACABAMENTO CROMADO, Ø ½”; REFERÊNCIA CÓDIGO 1170.C LINHA DECAMATIC - DECA OU EQUIVALENTES TÉCNICOS</t>
  </si>
  <si>
    <t>TORNEIRA DE MESA PARA LAVATÓRIO, COM ACIONAMENTO HIDROMECÂNICO, ACABAMENTO CROMADO,  ½”; REFERÊNCIA CÓDIGO 00490706 DOCOL PRESSMATIC BENEFIT OU EQUIVALENTES TÉCNICOS</t>
  </si>
  <si>
    <t>TORNEIRA DE PAREDE LONGA, ACABAMENTO CROMADO, Ø ½”; REFERÊNCIA 1158 LINHA PERTUTTI CÓDIGO 00224706 - DOCOL OU EQUIVALENTES TÉCNICOS</t>
  </si>
  <si>
    <t>SIFÃO PARA LAVATÓRIO: 1¼” X 1”; ACABAMENTO CROMADO; REFERÊNCIA 3 CÓDIGO 22606, LINHA BÁSICOS - DOCOL OU EQUIVALENTES TÉCNICOS</t>
  </si>
  <si>
    <t>SIFÃO PARA CUBA: 1/2” X 1”, ACABAMENTO CROMADO; REFERÊNCIA CÓDIGO 322606, LINHA BÁSICOS - DOCOL OU EQUIVALENTES TÉCNICOS</t>
  </si>
  <si>
    <t>BARRA DE APOIO PARA PORTADORES DE NECESSIDADES ESPECIAIS, RETA, EM AÇO INOX, HORIZONTAL DIM.=80cm, VERTICAL DIM.=70cm; REFERÊNCIA CÓDIGO 00454316 LINHA BENEFIT - DOCOL OU EQUIVALENTES TÉNICOS</t>
  </si>
  <si>
    <t>DISPENSER PARA PAPEL HIGIÊNICO EM ROLO NA COR BRANCA, DIMENSÕES 26,5 X 13,0 X 27,0 CM, CAPACIDADE 300 M; REFERÊNCIA: CÓDIGO 30175768 LINHA LAKEKLA, KIMBERLY-CLARK OU EQUIVALENTES TÉCNICOS PARA SANITÁRIOS</t>
  </si>
  <si>
    <t>DISPENSER PARA TOALHA DE PAPEL INTERFOLHADA EM ABS NA COR BRANCA; REFERÊNCIA: CÓDIGO 30180225 LINHA LALEKLA, KIMBERLY-CLARK OU EQUIVALENTES TÉCNICOS - PARA COPA E SANITÁRIOS</t>
  </si>
  <si>
    <t>DISPENSER SABONETEIRA SPRAY EM ABS NA COR BRANCA; REFERÊNCIA: CÓDIGO 30152702 KIMBERLY-CLARK OU EQUIVALENTES TÉCNICOS - PARA SANITÁRIOS</t>
  </si>
  <si>
    <t>DUCHA HIGIÊNICA COD.: 1984C ACT LNK CR, DECA OU EQUIVALENTES TÉCNICOS</t>
  </si>
  <si>
    <t>CONTRAPISO EM ARGAMASSA TRAÇO 1:4 (CIMENTO E AREIA), PREPARO MECÂNICO COM BETONEIRA 400 L, APLICADO EM ÁREAS SECAS SOBRE LAJE, ADERIDO, E= 2CM</t>
  </si>
  <si>
    <t>TUBO LEVE DE PVC RÍGIDO SOLDÁVEL 250MM</t>
  </si>
  <si>
    <t>CILINDRO DE AÇO COM GÁS GLP CAPACIDADE 45KG</t>
  </si>
  <si>
    <t>PIG-TAIL DE BORRACHA P-45/P-90 - 500MM</t>
  </si>
  <si>
    <t>REGISTRO DE ESFERA 3/4"</t>
  </si>
  <si>
    <t>TAMPÃO (CAP) FERRO MALEÁVEL NPT 3/4"</t>
  </si>
  <si>
    <t>TUBO DE AÇO 3/4" CLASSE PESADA SEM COSTURA</t>
  </si>
  <si>
    <t>VÁLVULA REGULADORA DE PRESSÃO DE 1º ESTÁGIO</t>
  </si>
  <si>
    <t>ELETROCALHA PERFURADA EM AÇO GALVANIZADO 150X100MM, COM TAMPA, 18 MICRA. REF. MOPA OU EQUIVALENTES TÉCNICOS - INCLUSIVE CONEXÕES</t>
  </si>
  <si>
    <t>LEITO PARA CABOS TIPO ESCADA, EM AÇO GALVANIZADO TIPO PESADO, NAS DIMENSÕES 300X100MM. REF. MOPA OU EQUIVALENTES TÉCNICOS - INCLUSIVE CONEXÕES</t>
  </si>
  <si>
    <t>FORNECIMENTO E INSTALAÇÃO DE CAIXA EM ALUMÍNIO. DIMENSÕES 200X200X10CM</t>
  </si>
  <si>
    <t>FORNECIMENTO E LANÇAMENTO DE CABO DE COBRE FLEXÍVEL #16,0MM², FIOS DE COBRE NU, TÊMPERA MOLE, ENCORDOAMENTO EXTRA FLEXÍVEL (CLASSE 5), COM ISOLAMENTO TERMOPLÁSTICO EM PVC FLEXÍVEL SEM CHUMBO, ANTICHAMA 0,6/1KV. REFERÊNCIA PRYSMIAN SUPERASTIC FLEX OU EQUIVALENTES TÉCNICOS</t>
  </si>
  <si>
    <t>FORNECIMENTO E INSTALAÇÃO DE CABO DE FIBRA ÓPTICA, 12 PARES, MULTI MODO, TIPO CFOMM12F</t>
  </si>
  <si>
    <t>FORNECIMENTO E INSTALAÇÃO DE CABO TELEFÔNICO 150 PARES, TIPO CA-SN-50-150</t>
  </si>
  <si>
    <t>RACK DE DADOS 19", 22 U</t>
  </si>
  <si>
    <t>QUADRO DE DISTRIBUIÇÃO PARA TV/RADIO CONFERENCIA, EM AÇO, COM PORTA ARTICULÁVEL, NAS DIMENSÕES 30X30X10CM</t>
  </si>
  <si>
    <t>PATCH CORD CERTIFICADO, CAT. 6, COM 1,5M</t>
  </si>
  <si>
    <t>DVR PARA GRAVAÇÃO DE SISTEMA DE MONITORAMENTO INTEGRADO A REDE DE DADOS, COM POSSIBILIDADE DE CONEXÃO DE 18 CÂMERAS NO MÍNIMO. QUALIDADE HD. PARA INSTALAÇÃO EM RACK</t>
  </si>
  <si>
    <t>CABO HDMI TERMINADO COM CONTATOS BANHADOS A OURO - 30M</t>
  </si>
  <si>
    <t>CENTRAL DE CHOQUE PARA SISTEMA DE CERCA ELÉTRICA ELC 5002 HIGH POWER. REFERENCIA INTELBRAS OU EQUIVALENTES TÉCNICOS</t>
  </si>
  <si>
    <t>HASTE DE ALUMÍNIO COM 1 M DE COMPRIMENTO,  COM 4 ISOLADORES 75CM</t>
  </si>
  <si>
    <t>GRUPO DIESEL GERADOR NA POTÊNCIA DE 150KVA, 220/127V TRIFÁSICO, 60 HZ, COM QUADRO DE COMANDO AUTOMÁTICO - CONFORME DETALHAMENTO EM PROJETO E ESPECIFICAÇÕES - FORNECIMENTO, INSTALAÇÃO E START-UP</t>
  </si>
  <si>
    <t>FORNECIMENTO E INSTALAÇÃO DE REBAR DE AÇO GALVANIZADO A FOGO, Ø50MM²</t>
  </si>
  <si>
    <t>FORNECIMENTO E INSTALAÇÃO DE ELETRODUTO DE PVC Ø3/4" , INCLUSIVE CONEXÕES</t>
  </si>
  <si>
    <t>FORNECIMENTO E INSTALAÇÃO DE CONECTOR ATERRINSERT, COM DISCO EM LATÃO, ROSCA FÊMEA M12 E DISTÂNCIA DO CONDUTOR REGULÁVEL DE 25MM A 41MM. REFERÊNCIA TERMOTÉCNICA TEL-656  OU EQUIVALENTES TÉCNICOS</t>
  </si>
  <si>
    <t>FORNECIMENTO E INSTALAÇÃO DE CONECTOR ESTANHADO PARA ATERRINSERT COM PINO M12 PARA CABOS 16 A 70MM². REFERÊNCIA TERMOTÉCNICA TEL-630 OU EQUIVALENTES TÉCNICOS</t>
  </si>
  <si>
    <t>FORNECIMENTO E INSTALAÇÃO DE CAIXA DE EQUALIZAÇÃO</t>
  </si>
  <si>
    <t>COMPACTACAO MECANICA C/ CONTROLE DO GC&gt;=95% DO PN</t>
  </si>
  <si>
    <t>GUARDA CORPO EM ALUMÍNIO ANODIZADO NATURAL COM FECHAMENTO EM VIDRO LAMINADO INCOLOR E= 8MM</t>
  </si>
  <si>
    <t xml:space="preserve">PGÁS - PORTA TIPO VENEZIANA EM AÇO GALVANIZADO - 185X185CM </t>
  </si>
  <si>
    <t>ACIONAMENTO AUTOMÁTICO PARA PORTÃO DE CORRER/DESLIZANTE - ROSSI 1/4HP OU EQUIVALENTE TÉCNICO</t>
  </si>
  <si>
    <t>PLACA BRAILE (X)</t>
  </si>
  <si>
    <t>CONJUNTO DE LIXEIRAS PARA COLETA SELETIVA , EM POLIETILENO DE MÉDIA DENSIDADE (PEMD)</t>
  </si>
  <si>
    <t>ESCAVAÇÃO DA ESTACA A TRADO MECANIZADO D= 40CM</t>
  </si>
  <si>
    <t>DESMATAMENTO E LIMPEZA MECANIZADA DE TERRENO COM REMOCAO DE CAMADA VEGETAL, UTILIZANDO TRATOR DE ESTEIRAS</t>
  </si>
  <si>
    <t>ESCADA MARINHEIRO METÁLICA EM BARRAS DE AÇO CHATA C/ PROTEÇÃO TIPO GAIOLA</t>
  </si>
  <si>
    <t>FAIXA ALERTA (ADESIVO JATEADO EM POLIÉSTER). FABRICAÇÃO 3M, OU ALLTAPE, OU DIRECT, OU EQUIVALENTE TÉCNICO</t>
  </si>
  <si>
    <t>CANALETA DE CONCRETO MOLDADA "IN LOCO" FECHADA COM TAMPA EM CHAPA DE AÇO - 40X30CM - GERADOR</t>
  </si>
  <si>
    <t>VIDRO COLORIDO TEMPERADO 10MM COLADO SOBRE ALVENARIA, NA COR AZUL</t>
  </si>
  <si>
    <t>ARMAÇÃO EM TELA SOLDADA TIPO Q138 (2,2KG/M2)</t>
  </si>
  <si>
    <t>TUBO PVC D=2 COM MATERIAL DRENANTE PARA DRENO</t>
  </si>
  <si>
    <t>RACK DE DADOS 19", 30 U</t>
  </si>
  <si>
    <t>PATCH PANEL DESCARREGADO, MONTADO COM 12 PONTOS DE TOMADA RJ-45 CAT 6</t>
  </si>
  <si>
    <t>KIT DE VENTILAÇÃO PARA RACK COM 4 VENTILADORES</t>
  </si>
  <si>
    <t>ORGANIZADOR DE CABOS HORIZONTAL COM ALTURA DE 1U</t>
  </si>
  <si>
    <t>PROJETO EXECUTIVO – ARQUITETÔNICO</t>
  </si>
  <si>
    <t>PROJETO EXECUTIVO – ELÉTRICO</t>
  </si>
  <si>
    <t>PROJETOS AS BUILT</t>
  </si>
  <si>
    <t>BALCÃO DE TRIAGEM - BA1 - CONFORME PROJETO PADRÃO MARCENARIA</t>
  </si>
  <si>
    <t>MAPA TÁTIL AÇO INOX, GRAVADO EM BAIXO E ALTO RELEVO (BRAILLE) 60X50CM</t>
  </si>
  <si>
    <t>MURETA DA ENTRADA DE ENERGIA ELÉTRICA CONFORME DETALHAMENTO</t>
  </si>
  <si>
    <t>TIRANTE ROSQUEADO Ø1/4"</t>
  </si>
  <si>
    <t>CHUMBADOR Ø1/4"</t>
  </si>
  <si>
    <t>ABRAÇADEIRA TIPO "D" 1"</t>
  </si>
  <si>
    <t>ABRAÇADEIRA TIPO "D" 1.1/2"</t>
  </si>
  <si>
    <t>ABRAÇADEIRA TIPO "D" 2.1/2"</t>
  </si>
  <si>
    <t>ABRAÇADEIRA TIPO "D" 4"</t>
  </si>
  <si>
    <t>SUPORTE ZZ PARA PERFILADO</t>
  </si>
  <si>
    <t>QUADRO ELÉTRICO - AR CONDICIONADO</t>
  </si>
  <si>
    <t>OITI, FORNECIMENTO INCLUSIVE PLANTIO</t>
  </si>
  <si>
    <t>GRAMA ESMERALDA EM ROLO, FORNECIMENTO INCLUSIVE PLANTIO</t>
  </si>
  <si>
    <t>TAMPÃO EM PVC PARA FECHAMENTO DE SAÍDA NÃO UTILIZADA DE CONDULETE MÚLTIPLO 100MM - 4". REF.: DAISA OU EQUIVALENTE</t>
  </si>
  <si>
    <t>TAMPÃO EM PVC PARA FECHAMENTO DE SAÍDA NÃO UTILIZADA DE CONDULETE MÚLTIPLO. REF.: DAISA OU EQUIVALENTE Ø 1"</t>
  </si>
  <si>
    <t>VENTILADORES E ACESSÓRIOS (FORNECIMENTO E INSTALAÇÃO)</t>
  </si>
  <si>
    <t>CAIXA DE VENTILAÇÃO AR EXTERNO MOD. BBT160 COM FILTROS G3+F5 VAZÃO 675 M3/H PEE 20 mmCa -PONTO DE FORÇA 31/11380V 160HZ 10,12KW</t>
  </si>
  <si>
    <t>CAIXA DE VENTILAÇÃO AR EXTERNO MOD. BBT160 COM FILTROS G3+F5 VAZÃO 1617 M3/H PEE 33 mmCa -PONTO DE FORÇA 31/11380V 160HZ 10,55KW</t>
  </si>
  <si>
    <t>11.04.04.05</t>
  </si>
  <si>
    <t>11.04.04.06</t>
  </si>
  <si>
    <t>11.04.04.07</t>
  </si>
  <si>
    <t>11.04.04.08</t>
  </si>
  <si>
    <t>11.04.04.11</t>
  </si>
  <si>
    <t>11.04.04.13</t>
  </si>
  <si>
    <t>DIFUSOR DE INSUFLAMENTO MOD. ADK AG (COM CAIXA PLENUM) TAMANHO 3 - MARCA TROX DO BRASIL OU EQUIVALENTES TÉCNICOS</t>
  </si>
  <si>
    <t>GRELHA DE INSUFLAMENTO MOD. VAT DG 225X125 MM - MARCA TROX DO BRASIL OU EQUIVALENTES TÉCNICOS</t>
  </si>
  <si>
    <t>VENEZIANA PARA TOMADA DE AR EXTERNO MOD. AWK - 425X225 MM - MARCA TROX DO BRASIL OU EQUIVALENTES TÉCNICOS</t>
  </si>
  <si>
    <t>DAMPER CONTROLADOR DE VAZÃO MOD RL B + FILTRO G3 600X700 MM - MARCA TROX DO BRASIL OU EQUIVALENTES TÉCNICOS</t>
  </si>
  <si>
    <t>DUTOS FLEXÍVEL DO TIPO SONODEC Ø150MM OU EQUIVALENTES TÉCNICOS</t>
  </si>
  <si>
    <t>UNIDADE CONDENSADORA VRF CAPACIDADE DE REFRIGERAÇÃO DE 20 HP - MARCA LG  OU EQUIVALENTES TÉCNICOS</t>
  </si>
  <si>
    <t>UNIDADE CONDENSADORA VRF CAPACIDADE DE REFRIGERAÇÃO DE 32 HP - MARCA LG  OU EQUIVALENTES TÉCNICOS</t>
  </si>
  <si>
    <t>UNIDADE EVAPORADORA CASSETE 4 VIAS 24000 BTU/H - MARCA LG  OU EQUIVALENTES TÉCNICOS</t>
  </si>
  <si>
    <t>UNIDADE EVAPORADORA CASSETE 4 VIAS 36000 BTU/H - MARCA LG  OU EQUIVALENTES TÉCNICOS</t>
  </si>
  <si>
    <t>UNIDADE EVAPORADORA PARA DUTO 12000 BTU/H - MARCA LG  OU EQUIVALENTES TÉCNICOS</t>
  </si>
  <si>
    <t>UNIDADE EVAPORADORA PARA DUTO 18000 BTU/H - MARCA LG  OU EQUIVALENTES TÉCNICOS</t>
  </si>
  <si>
    <t>UNIDADE EVAPORADORA PARA DUTO 24000 BTU/H - MARCA LG  OU EQUIVALENTES TÉCNICOS</t>
  </si>
  <si>
    <t>UNIDADE EVAPORADORA PARA DUTO 28000 BTU/H - MARCA LG  OU EQUIVALENTES TÉCNICOS</t>
  </si>
  <si>
    <t>UNIDADE EVAPORADORA PISO TETO 24000 BTU/H - MARCA LG  OU EQUIVALENTES TÉCNICOS</t>
  </si>
  <si>
    <t>CZ6055</t>
  </si>
  <si>
    <t>CZ6057</t>
  </si>
  <si>
    <t>CZ6059</t>
  </si>
  <si>
    <t>CZ6061</t>
  </si>
  <si>
    <t>CZ6067</t>
  </si>
  <si>
    <t>CZ6071</t>
  </si>
  <si>
    <t>MATERIAIS ESPECÍFICOS PARA HIDRANTES</t>
  </si>
  <si>
    <t>MATERIAL ESPECÍFICO PARA SPRINKLERS</t>
  </si>
  <si>
    <t>OBRA :</t>
  </si>
  <si>
    <t>BRASÍLIA / DF</t>
  </si>
  <si>
    <t>C R O N O G R A M A   F Í S I C  O  -  F I N A N C E I R O</t>
  </si>
  <si>
    <t>Data :</t>
  </si>
  <si>
    <t>DISCRIMINACAO</t>
  </si>
  <si>
    <t>TOTAL</t>
  </si>
  <si>
    <t>MESES</t>
  </si>
  <si>
    <t>SERVIÇO</t>
  </si>
  <si>
    <t>02</t>
  </si>
  <si>
    <t>03</t>
  </si>
  <si>
    <t>04</t>
  </si>
  <si>
    <t>05</t>
  </si>
  <si>
    <t>06</t>
  </si>
  <si>
    <t>07</t>
  </si>
  <si>
    <t>08</t>
  </si>
  <si>
    <t>09</t>
  </si>
  <si>
    <t>10</t>
  </si>
  <si>
    <t>11</t>
  </si>
  <si>
    <t>12</t>
  </si>
  <si>
    <t>13</t>
  </si>
  <si>
    <t>14</t>
  </si>
  <si>
    <t>15</t>
  </si>
  <si>
    <t>16</t>
  </si>
  <si>
    <t>17</t>
  </si>
  <si>
    <t>18</t>
  </si>
  <si>
    <t>19</t>
  </si>
  <si>
    <t>20</t>
  </si>
  <si>
    <t>21</t>
  </si>
  <si>
    <t>22</t>
  </si>
  <si>
    <t>23</t>
  </si>
  <si>
    <t>24</t>
  </si>
  <si>
    <t>TOTAIS SIMPLES    (%)</t>
  </si>
  <si>
    <t>TOTAIS ACUMULADOS    (%)</t>
  </si>
  <si>
    <t>TOTAIS SIMPLES    (R$)</t>
  </si>
  <si>
    <t>TOTAIS ACUMULADOS (R$)</t>
  </si>
  <si>
    <t>ADAPTADOR DE UNIÃO ELETRODUTO EM CONDULETE, EM LIGA DE ALUMÍNIO SILÍCIO, COM PARAFUSO ZINCADO / BICROMATIZADO EM UMA EXTREMIDADE E ROSCA NA OUTRA EXTREMIDADE, DIÂMETROS. Ø 1"</t>
  </si>
  <si>
    <t>ADAPTADOR DE UNIÃO ELETRODUTO EM CONDULETE, EM LIGA DE ALUMÍNIO SILÍCIO, COM PARAFUSO ZINCADO/BICROMATIZADO EM UMA EXTREMIDADE E ROSCA NA OUTRA EXTREMIDADE. DIÂMETRO: Ø 4"</t>
  </si>
  <si>
    <t>ADAPTADOR DE UNIÃO ELETRODUTO EM CONDULETE, EM LIGA DE ALUMÍNIO SILÍCIO, COM PARAFUSO ZINCADO/BICROMATIZADO EM UMA EXTREMIDADE E ROSCA NA OUTRA EXTREMIDADE, DIÂMETRO: Ø 1.1/2"</t>
  </si>
  <si>
    <t>ADAPTADOR DE UNIÃO ELETRODUTO EM CONDULETE, EM LIGA DE ALUMÍNIO SILÍCIO, COM PARAFUSO ZINCADO/BICROMATIZADO EM UMA EXTREMIDADE E ROSCA NA OUTRA EXTREMIDADE. DIÂMETRO: Ø 2"</t>
  </si>
  <si>
    <t>ADAPTADOR DE UNIÃO ELETRODUTO EM CONDULETE, EM LIGA DE ALUMÍNIO SILÍCIO, COM PARAFUSO ZINCADO/BICROMATIZADO EM UMA EXTREMIDADE E ROSCA NA OUTRA EXTREMIDADE, DIÂMETRO: Ø 2.1/2"</t>
  </si>
  <si>
    <t>PINTURA EPÓXI DE DEMARCAÇÃO ZEBRADA PARA RECUO DA VAGA DE PNE</t>
  </si>
  <si>
    <t>09.04.05</t>
  </si>
  <si>
    <t>GUARDA-CORPO EM VIDRO LAMINADO 10MM</t>
  </si>
  <si>
    <t>05.01.78</t>
  </si>
  <si>
    <t>LAVATÓRIO SUSPENSO, EM LOUÇA NA COR BRANCA, FABRICAÇÃO DECA, REF. LINHA IZY, L.101, OU CELITE, OU INCEPA, OU EQUIVALENTE TÉCNICO.</t>
  </si>
  <si>
    <t>P09 - PORTA TIPO ABRIR EM VIDRO TEMPERADO E=10MM - 140X210CM</t>
  </si>
  <si>
    <t>PROTEÇÃO TÉRMICA EM PLACAS DE POLIESTIRENO EXTRUDADO, COM DENSIDADE APROXIMADA DE 35 KG / M3, COEFICIENTE DE ABSORÇÃO TÉRMICA K&lt; 0,028 KCAL / M H º C, ESPESSURA 25 MM, REFERÊNCIA COMERCIAL “STYROFOAM (DOWN CORNING)”, OU EQUIVALENTES TÉCNICOS.</t>
  </si>
  <si>
    <t>RODABANCA EM TODA A EXTENSÃO DO ENGASTAMENTO DO TAMPO COM A ALVENARIA, EM GRANITO BRANCO CEARÁ, DIMENSÕES DE 10X2 CM, COM QUINAS ARREDONDADAS NAS FACES APARENTES E REBAIXO DE 1 X 1 CM PARA ASSENTAMENTO DO AZULEJO E VEDAÇÃO COM SILICONE</t>
  </si>
  <si>
    <t>SABONETEIRA DE EMBUTIR DE LOUÇA, NA COR BRANCA, REFERÊNCIA COMERCIAL “DECA CÓDIGO A. 380 COR GE17 BRANCO GELO”, OU “INCEPA” OU EQUIVALENTES TÉCNICOS</t>
  </si>
  <si>
    <t>ÁRVORE DO TIPO QUARESMEIRA (TIBOUCHINA GRANULOSA)</t>
  </si>
  <si>
    <t>ÁRVORE DO TIPO PEQUIZEIRO (CARYOCAR BRASILIENSE CAMBESS)</t>
  </si>
  <si>
    <t>MOVIMENTO DE TERRA E DEMOLIÇÕES</t>
  </si>
  <si>
    <t>02.02.03.01</t>
  </si>
  <si>
    <t>DEMOLIÇÕES E REMOÇÕES</t>
  </si>
  <si>
    <t>DEMOLIÇÃO DE EDIFICAÇÕES EM ALVENARIA</t>
  </si>
  <si>
    <t>DEMOLIÇÃO DE MURO DE DIVISA</t>
  </si>
  <si>
    <t>DEMOLIÇÃO DE QUADRA POLIESPORTIVA</t>
  </si>
  <si>
    <t>DEMOLIÇÃO DE MEIO-FIO</t>
  </si>
  <si>
    <t>REMOÇÃO DE POSTE</t>
  </si>
  <si>
    <t>CORTE DE ÁRVORE</t>
  </si>
  <si>
    <t>RELOCAÇÃO DE HIDRANTE</t>
  </si>
  <si>
    <t>RELOCAÇÃO DE ÁRVORE</t>
  </si>
  <si>
    <t>RELOCAÇÃO DE POSTE</t>
  </si>
  <si>
    <t>02.02.03.05</t>
  </si>
  <si>
    <t>02.02.03.06</t>
  </si>
  <si>
    <t>02.02.03.07</t>
  </si>
  <si>
    <t>02.02.03.08</t>
  </si>
  <si>
    <t>02.02.03.09</t>
  </si>
  <si>
    <t>DEMOLIÇÃO DE PAVIMENTAÇÃO ASFÁLTICA</t>
  </si>
  <si>
    <t>02.02.03.10</t>
  </si>
  <si>
    <t>02.02.03.11</t>
  </si>
  <si>
    <t>02.02.03.12</t>
  </si>
  <si>
    <t>PLACA TIPO - PLC - A</t>
  </si>
  <si>
    <t>PLACA TIPO - PLC - B</t>
  </si>
  <si>
    <t>PLACA TIPO - PLC - C</t>
  </si>
  <si>
    <t>PLACA TIPO - PLC - D</t>
  </si>
  <si>
    <t>PLACA TIPO - PLC - E</t>
  </si>
  <si>
    <t>PLACA TIPO - PLC - H</t>
  </si>
  <si>
    <t>PLACA TIPO - PLC - K</t>
  </si>
  <si>
    <t>PLACA TIPO - PB - C</t>
  </si>
  <si>
    <t>PLACA TIPO - PB - H</t>
  </si>
  <si>
    <t>PLACA TIPO - D</t>
  </si>
  <si>
    <t>PLACA TIPO - O</t>
  </si>
  <si>
    <t>13.10</t>
  </si>
  <si>
    <t>13.11</t>
  </si>
  <si>
    <t>IMPRIMAÇÃO COM RR - 1C</t>
  </si>
  <si>
    <t>PINTURA DE LIGAÇÃO COM CM-30</t>
  </si>
  <si>
    <t>CONCRETO BETUMINOSO USINADO A QUENTE (CBUQ) CAP 50/70</t>
  </si>
  <si>
    <t>15.10</t>
  </si>
  <si>
    <t>15.12</t>
  </si>
  <si>
    <t>CAMADA DE AREIA H=7CM PARA JARDIM SECO</t>
  </si>
  <si>
    <t>BANCO EM CONCRETO MOLDADO IN LOCO H=40CM COM ACABAMENTO RESINA POLIURETÂNICA</t>
  </si>
  <si>
    <t>BANCO EM ALVENARIA REVESTIDO DE PORCELANATo PADRÃO MADEIRADO. REFERÊNCIA PORTOBELLO, DECK PEROBA ENVELHECIDA CASTANHO 60X60 OU EQUIVALENTES TÉCNICOS</t>
  </si>
  <si>
    <t>BANCO EM ALVENARIA REVESTIDO DE PORCELANATO PADRÃO MADEIRADO. REFERÊNCIA PORTOBELLO, DECK PEROBA ENVELHECIDA CASTANHO 60X60 OU EQUIVALENTES TÉCNICOS</t>
  </si>
  <si>
    <t>TRANSPORTE DE CBUQ EM RODOVIA PAVIMENTADA</t>
  </si>
  <si>
    <t>MOBILIZAÇÃO DO EQUIPAMENTO PARA ESTACA A TRADO MECANIZADO</t>
  </si>
  <si>
    <t>ESCAVAÇÃO DA ESTACA A TRADO MECANIZADO D= 30CM</t>
  </si>
  <si>
    <t>03.01.11</t>
  </si>
  <si>
    <t>03.01.11.01</t>
  </si>
  <si>
    <t>CZ6080</t>
  </si>
  <si>
    <t>CZ6082</t>
  </si>
  <si>
    <t>CZ6084</t>
  </si>
  <si>
    <t>CZ6086</t>
  </si>
  <si>
    <t>CZ6088</t>
  </si>
  <si>
    <t>CZ6090</t>
  </si>
  <si>
    <t>CZ6092</t>
  </si>
  <si>
    <t>CZ6094</t>
  </si>
  <si>
    <t>CZ6096</t>
  </si>
  <si>
    <t>CZ6098</t>
  </si>
  <si>
    <t>CZ6100</t>
  </si>
  <si>
    <t>CZ6102</t>
  </si>
  <si>
    <t>CZ6104</t>
  </si>
  <si>
    <t>CZ6106</t>
  </si>
  <si>
    <t>CZ6108</t>
  </si>
  <si>
    <t>CZ6110</t>
  </si>
  <si>
    <t>CZ6112</t>
  </si>
  <si>
    <t>CZ6114</t>
  </si>
  <si>
    <t>CZ6116</t>
  </si>
  <si>
    <t>CZ6118</t>
  </si>
  <si>
    <t>CZ6120</t>
  </si>
  <si>
    <t>CZ6122</t>
  </si>
  <si>
    <t>CZ6124</t>
  </si>
  <si>
    <t>CZ6126</t>
  </si>
  <si>
    <t>CZ6128</t>
  </si>
  <si>
    <t>CZ6130</t>
  </si>
  <si>
    <t>CZ6132</t>
  </si>
  <si>
    <t>CZ6134</t>
  </si>
  <si>
    <t>CZ6136</t>
  </si>
  <si>
    <t>CZ6138</t>
  </si>
  <si>
    <t>CZ6140</t>
  </si>
  <si>
    <t>CZ6142</t>
  </si>
  <si>
    <t>CZ6144</t>
  </si>
  <si>
    <t>CZ6146</t>
  </si>
  <si>
    <t>CZ6148</t>
  </si>
  <si>
    <t>CZ6150</t>
  </si>
  <si>
    <t>: CONSTRUÇÃO DO ANEXO II DO QUARTEL DO COMANDO GERAL DO CBMDF - ETAPA 1</t>
  </si>
  <si>
    <t>CZ2176</t>
  </si>
  <si>
    <t>CZ2177</t>
  </si>
  <si>
    <t>INSTALAÇÃO DE ELEVADOR C/ 4 PARADAS CONF. ESPECIFICAÇÃO</t>
  </si>
  <si>
    <t>bdi dif</t>
  </si>
  <si>
    <t>TOTAL DO CUSTO DA OBRA</t>
  </si>
  <si>
    <t>TUBO, PVC, SOLDÁVEL, DN 25MM, INSTALADO EM RAMAL OU SUB-RAMAL DE ÁGUA - FORNECIMENTO E INSTALAÇÃO. AF_12/2014</t>
  </si>
  <si>
    <t>TUBO, PVC, SOLDÁVEL, DN 32MM, INSTALADO EM RAMAL OU SUB-RAMAL DE ÁGUA - FORNECIMENTO E INSTALAÇÃO. AF_12/2014</t>
  </si>
  <si>
    <t>TUBO, PVC, SOLDÁVEL, DN 50MM, INSTALADO EM PRUMADA DE ÁGUA - FORNECIMENTO E INSTALAÇÃO. AF_12/2014</t>
  </si>
  <si>
    <t>TUBO, PVC, SOLDÁVEL, DN 85MM, INSTALADO EM PRUMADA DE ÁGUA - FORNECIMENTO E INSTALAÇÃO. AF_12/2014</t>
  </si>
  <si>
    <t>JOELHO 90 GRAUS, PVC, SOLDÁVEL, DN 25MM, INSTALADO EM RAMAL OU SUB-RAMAL DE ÁGUA - FORNECIMENTO E INSTALAÇÃO. AF_12/2014</t>
  </si>
  <si>
    <t>JOELHO 90 GRAUS, PVC, SOLDÁVEL, DN 32MM, INSTALADO EM RAMAL OU SUB-RAMAL DE ÁGUA - FORNECIMENTO E INSTALAÇÃO. AF_12/2014</t>
  </si>
  <si>
    <t>JOELHO 90 GRAUS, PVC, SOLDÁVEL, DN 50MM, INSTALADO EM PRUMADA DE ÁGUA - FORNECIMENTO E INSTALAÇÃO. AF_12/2014</t>
  </si>
  <si>
    <t>JOELHO 90 GRAUS, PVC, SOLDÁVEL, DN 85MM, INSTALADO EM PRUMADA DE ÁGUA - FORNECIMENTO E INSTALAÇÃO. AF_12/2014</t>
  </si>
  <si>
    <t>JOELHO 45 GRAUS, PVC, SOLDÁVEL, DN 25MM, INSTALADO EM PRUMADA DE ÁGUA - FORNECIMENTO E INSTALAÇÃO. AF_12/2014</t>
  </si>
  <si>
    <t>JOELHO 45 GRAUS, PVC, SOLDÁVEL, DN 50MM, INSTALADO EM PRUMADA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</si>
  <si>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</si>
  <si>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</si>
  <si>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TE, PVC, SOLDÁVEL, DN 50MM, INSTALADO EM PRUMADA DE ÁGUA - FORNECIMENTO E INSTALAÇÃO. AF_12/2014</t>
  </si>
  <si>
    <t>TÊ DE REDUÇÃO, PVC, SOLDÁVEL, DN 50MM X 25MM, INSTALADO EM PRUMADA DE ÁGUA - FORNECIMENTO E INSTALAÇÃO. AF_12/2014</t>
  </si>
  <si>
    <t>TE DE REDUÇÃO, PVC, SOLDÁVEL, DN 85MM X 60MM, INSTALADO EM PRUMADA DE ÁGUA - FORNECIMENTO E INSTALAÇÃO. AF_12/2014</t>
  </si>
  <si>
    <t>ADAPTADOR CURTO COM BOLSA E ROSCA PARA REGISTRO, PVC, SOLDÁVEL, DN 25MM X 3/4, INSTALADO EM RAMAL OU SUB-RAMAL DE ÁGUA - FORNECIMENTO E INSTALAÇÃO. AF_12/2014</t>
  </si>
  <si>
    <t>ADAPTADOR CURTO COM BOLSA E ROSCA PARA REGISTRO, PVC, SOLDÁVEL, DN 50MM X 1.1/2, INSTALADO EM PRUMADA DE ÁGUA - FORNECIMENTO E INSTALAÇÃO. AF_12/2014</t>
  </si>
  <si>
    <t>ADAPTADOR CURTO COM BOLSA E ROSCA PARA REGISTRO, PVC, SOLDÁVEL, DN 85MM X 3, INSTALADO EM PRUMADA DE ÁGUA - FORNECIMENTO E INSTALAÇÃO. AF_12/2014</t>
  </si>
  <si>
    <t>REGISTRO DE GAVETA BRUTO, LATÃO, ROSCÁVEL, 3/4", FORNECIDO E INSTALADO EM RAMAL DE ÁGUA. AF_12/2014</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</si>
  <si>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</si>
  <si>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</si>
  <si>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</si>
  <si>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</si>
  <si>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TUBO, CPVC, SOLDÁVEL, DN 42MM, INSTALADO EM PRUMADA DE ÁGUA  FORNECIMENTO E INSTALAÇÃO. AF_12/2014</t>
  </si>
  <si>
    <t>TUBO, CPVC, SOLDÁVEL, DN 54 MM, INSTALADO EM RESERVAÇÃO DE ÁGUA DE EDIFICAÇÃO QUE POSSUA RESERVATÓRIO DE FIBRA/FIBROCIMENTO  FORNECIMENTO E INSTALAÇÃO. AF_06/2016</t>
  </si>
  <si>
    <t>JOELHO 45 GRAUS, CPVC, SOLDÁVEL, DN 42MM, INSTALADO EM PRUMADA DE ÁGUA  FORNECIMENTO E INSTALAÇÃO. AF_12/2014</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</si>
  <si>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</si>
  <si>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</si>
  <si>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</si>
  <si>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</si>
  <si>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UNIÃO, CPVC, SOLDÁVEL, DN42MM, INSTALADO EM PRUMADA DE ÁGUA  FORNECIMENTO E INSTALAÇÃO. AF_12/2014</t>
  </si>
  <si>
    <t>UNIÃO, CPVC, SOLDÁVEL, DN 54MM, INSTALADO EM PRUMADA DE ÁGUA  FORNECIMENTO E INSTALAÇÃO. AF_12/2014</t>
  </si>
  <si>
    <t>TUBO PVC, SERIE NORMAL, ESGOTO PREDIAL, DN 100 MM, FORNECIDO E INSTALADO EM RAMAL DE DESCARGA OU RAMAL DE ESGOTO SANITÁRIO. AF_12/2014</t>
  </si>
  <si>
    <t>TUBO PVC, SERIE NORMAL, ESGOTO PREDIAL, DN 75 MM, FORNECIDO E INSTALADO EM RAMAL DE DESCARGA OU RAMAL DE ESGOTO SANITÁRIO. AF_12/2014</t>
  </si>
  <si>
    <t>TUBO PVC, SERIE NORMAL, ESGOTO PREDIAL, DN 50 MM, FORNECIDO E INSTALADO EM RAMAL DE DESCARGA OU RAMAL DE ESGOTO SANITÁRIO. AF_12/2014</t>
  </si>
  <si>
    <t>LUVA SIMPLES, PVC, SERIE NORMAL, ESGOTO PREDIAL, DN 100 MM, JUNTA ELÁSTICA, FORNECIDO E INSTALADO EM RAMAL DE DESCARGA OU RAMAL DE ESGOTO SANITÁRIO. AF_12/2014</t>
  </si>
  <si>
    <t>LUVA SIMPLES, PVC, SERIE NORMAL, ESGOTO PREDIAL, DN 75 MM, JUNTA ELÁSTICA, FORNECIDO E INSTALADO EM PRUMADA DE ESGOTO SANITÁRIO OU VENTILAÇÃO. AF_12/2014</t>
  </si>
  <si>
    <t>LUVA SIMPLES, PVC, SERIE NORMAL, ESGOTO PREDIAL, DN 50 MM, JUNTA ELÁSTICA, FORNECIDO E INSTALADO EM PRUMADA DE ESGOTO SANITÁRIO OU VENTILAÇÃO. AF_12/2014</t>
  </si>
  <si>
    <t>JOELHO 45 GRAUS, PVC, SERIE NORMAL, ESGOTO PREDIAL, DN 100 MM, JUNTA ELÁSTICA, FORNECIDO E INSTALADO EM SUBCOLETOR AÉREO DE ESGOTO SANITÁRIO. AF_12/2014</t>
  </si>
  <si>
    <t>JOELHO 45 GRAUS, PVC, SERIE NORMAL, ESGOTO PREDIAL, DN 75 MM, JUNTA ELÁSTICA, FORNECIDO E INSTALADO EM RAMAL DE DESCARGA OU RAMAL DE ESGOTO SANITÁRIO. AF_12/2014</t>
  </si>
  <si>
    <t>JOELHO 45 GRAUS, PVC, SERIE NORMAL, ESGOTO PREDIAL, DN 50 MM, JUNTA ELÁSTICA, FORNECIDO E INSTALADO EM PRUMADA DE ESGOTO SANITÁRIO OU VENTILAÇÃO. AF_12/2014</t>
  </si>
  <si>
    <t>JOELHO 90 GRAUS, PVC, SERIE NORMAL, ESGOTO PREDIAL, DN 100 MM, JUNTA ELÁSTICA, FORNECIDO E INSTALADO EM PRUMADA DE ESGOTO SANITÁRIO OU VENTILAÇÃO. AF_12/2014</t>
  </si>
  <si>
    <t>JOELHO 90 GRAUS, PVC, SERIE NORMAL, ESGOTO PREDIAL, DN 75 MM, JUNTA ELÁSTICA, FORNECIDO E INSTALADO EM RAMAL DE DESCARGA OU RAMAL DE ESGOTO SANITÁRIO. AF_12/2014</t>
  </si>
  <si>
    <t>JOELHO 90 GRAUS, PVC, SERIE NORMAL, ESGOTO PREDIAL, DN 50 MM, JUNTA ELÁSTICA, FORNECIDO E INSTALADO EM PRUMADA DE ESGOTO SANITÁRIO OU VENTILAÇÃO. AF_12/2014</t>
  </si>
  <si>
    <t>TE, PVC, SERIE NORMAL, ESGOTO PREDIAL, DN 100 X 100 MM, JUNTA ELÁSTICA, FORNECIDO E INSTALADO EM RAMAL DE DESCARGA OU RAMAL DE ESGOTO SANITÁRIO. AF_12/2014</t>
  </si>
  <si>
    <t>TE, PVC, SERIE NORMAL, ESGOTO PREDIAL, DN 75 X 75 MM, JUNTA ELÁSTICA, FORNECIDO E INSTALADO EM PRUMADA DE ESGOTO SANITÁRIO OU VENTILAÇÃO. AF_12/2014</t>
  </si>
  <si>
    <t>TE, PVC, SERIE NORMAL, ESGOTO PREDIAL, DN 50 X 50 MM, JUNTA ELÁSTICA, FORNECIDO E INSTALADO EM RAMAL DE DESCARGA OU RAMAL DE ESGOTO SANITÁRIO. AF_12/2014</t>
  </si>
  <si>
    <t>TÊ DE INSPEÇÃO, PVC, SERIE R, ÁGUA PLUVIAL, DN 75 MM, JUNTA ELÁSTICA, FORNECIDO E INSTALADO EM RAMAL DE ENCAMINHAMENTO. AF_12/2014</t>
  </si>
  <si>
    <t>TÊ DE INSPEÇÃO, PVC, SERIE R, ÁGUA PLUVIAL, DN 100 MM, JUNTA ELÁSTICA, FORNECIDO E INSTALADO EM RAMAL DE ENCAMINHAMENTO. AF_12/2014</t>
  </si>
  <si>
    <t>TUBO PVC, SERIE NORMAL, ESGOTO PREDIAL, DN 40 MM, FORNECIDO E INSTALADO EM RAMAL DE DESCARGA OU RAMAL DE ESGOTO SANITÁRIO. AF_12/2014</t>
  </si>
  <si>
    <t>TUBO PVC, SÉRIE R, ÁGUA PLUVIAL, DN 150 MM, FORNECIDO E INSTALADO EM CONDUTORES VERTICAIS DE ÁGUAS PLUVIAIS.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</si>
  <si>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</si>
  <si>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</si>
  <si>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50 MM, FORNECIDO E INSTALADO EM RAMAL DE ENCAMINHAMENTO. AF_12/2014</t>
  </si>
  <si>
    <t>JOELHO 45 GRAUS, PVC, SERIE R, ÁGUA PLUVIAL, DN 50 MM, JUNTA ELÁSTICA, FORNECIDO E INSTALADO EM RAMAL DE ENCAMINHAMENTO. AF_12/2014</t>
  </si>
  <si>
    <t>JOELHO 45 GRAUS, PVC, SERIE R, ÁGUA PLUVIAL, DN 75 MM, JUNTA ELÁSTICA, FORNECIDO E INSTALADO EM RAMAL DE ENCAMINHAMENTO. AF_12/2014</t>
  </si>
  <si>
    <t>JOELHO 90 GRAUS, PVC, SERIE R, ÁGUA PLUVIAL, DN 50 MM, JUNTA ELÁSTICA, FORNECIDO E INSTALADO EM RAMAL DE ENCAMINHAMENTO. AF_12/2014</t>
  </si>
  <si>
    <t>JOELHO 90 GRAUS, PVC, SERIE R, ÁGUA PLUVIAL, DN 75 MM, JUNTA ELÁSTICA, FORNECIDO E INSTALADO EM RAMAL DE ENCAMINHAMENTO. AF_12/2014</t>
  </si>
  <si>
    <t>LUVA SIMPLES, PVC, SERIE R, ÁGUA PLUVIAL, DN 50 MM, JUNTA ELÁSTICA, FORNECIDO E INSTALADO EM RAMAL DE ENCAMINHAMENTO. AF_12/2014</t>
  </si>
  <si>
    <t>LUVA SIMPLES, PVC, SERIE R, ÁGUA PLUVIAL, DN 75 MM, JUNTA ELÁSTICA, FORNECIDO E INSTALADO EM RAMAL DE ENCAMINHAMENTO. AF_12/2014</t>
  </si>
  <si>
    <t>LUVA SIMPLES, PVC, SERIE R, ÁGUA PLUVIAL, DN 100 MM, JUNTA ELÁSTICA, FORNECIDO E INSTALADO EM RAMAL DE ENCAMINHAMENTO. AF_12/2014</t>
  </si>
  <si>
    <t>LUVA SIMPLES, PVC, SERIE R, ÁGUA PLUVIAL, DN 150 MM, JUNTA ELÁSTICA, FORNECIDO E INSTALADO EM CONDUTORES VERTICAIS DE ÁGUAS PLUVIAIS. AF_12/2014</t>
  </si>
  <si>
    <t>CAP PVC ESGOTO 75MM (TAMPÃO) - FORNECIMENTO E INSTALAÇÃO</t>
  </si>
  <si>
    <t>CAP PVC ESGOTO 100MM (TAMPÃO) - FORNECIMENTO E INSTALAÇÃO</t>
  </si>
  <si>
    <t>TUBO PVC, SÉRIE R, ÁGUA PLUVIAL, DN 75 MM, FORNECIDO E INSTALADO EM RAMAL DE ENCAMINHAMENTO. AF_12/2014</t>
  </si>
  <si>
    <t>TUBO DE PVC PARA REDE COLETORA DE ESGOTO DE PAREDE MACIÇA, DN 300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</si>
  <si>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</si>
  <si>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</si>
  <si>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JOELHO 45 GRAUS, PVC, SERIE R, ÁGUA PLUVIAL, DN 150 MM, JUNTA ELÁSTICA, FORNECIDO E INSTALADO EM CONDUTORES VERTICAIS DE ÁGUAS PLUVIAIS. AF_12/2014</t>
  </si>
  <si>
    <t>JOELHO 45 GRAUS, PVC, SERIE R, ÁGUA PLUVIAL, DN 100 MM, JUNTA ELÁSTICA, FORNECIDO E INSTALADO EM RAMAL DE ENCAMINHAMENTO. AF_12/2014</t>
  </si>
  <si>
    <t>JOELHO 90 GRAUS, PVC, SERIE R, ÁGUA PLUVIAL, DN 150 MM, JUNTA ELÁSTICA, FORNECIDO E INSTALADO EM CONDUTORES VERTICAIS DE ÁGUAS PLUVIAIS. AF_12/2014</t>
  </si>
  <si>
    <t>JOELHO 90 GRAUS, PVC, SERIE R, ÁGUA PLUVIAL, DN 100 MM, JUNTA ELÁSTICA, FORNECIDO E INSTALADO EM RAMAL DE ENCAMINHAMENTO. AF_12/2014</t>
  </si>
  <si>
    <t>TÊ, PVC, SERIE R, ÁGUA PLUVIAL, DN 150 X 150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</si>
  <si>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</si>
  <si>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</si>
  <si>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REDUÇÃO EXCÊNTRICA, PVC, SERIE R, ÁGUA PLUVIAL, DN 150 X 100 MM, JUNTA ELÁSTICA, FORNECIDO E INSTALADO EM CONDUTORES VERTICAIS DE ÁGUAS PLUVIAIS. AF_12/2014</t>
  </si>
  <si>
    <t>JOELHO 45 GRAUS, PVC, SOLDÁVEL, DN 25MM, INSTALADO EM RAMAL OU SUB-RAMAL DE ÁGUA - FORNECIMENTO E INSTALAÇÃO. AF_12/2014</t>
  </si>
  <si>
    <t>CABO DE COBRE NU 25MM2 - FORNECIMENTO E INSTALACAO</t>
  </si>
  <si>
    <t>CABO DE COBRE NU 50MM2 - FORNECIMENTO E INSTALACAO</t>
  </si>
  <si>
    <t>CONDULETE DE ALUMÍNIO, TIPO X, PARA ELETRODUTO DE AÇO GALVANIZADO DN 20 MM (3/4''), APARENTE - FORNECIMENTO E INSTALAÇÃO. AF_11/2016_P</t>
  </si>
  <si>
    <t>INTERRUPTOR SIMPLES (1 MÓDULO), 10A/250V, SEM SUPORTE E SEM PLACA - FORNECIMENTO E INSTALAÇÃO. AF_12/2015</t>
  </si>
  <si>
    <t>INTERRUPTOR PARALELO (1 MÓDULO), 10A/250V,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</si>
  <si>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</si>
  <si>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</si>
  <si>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CONECTOR PARAFUSO FENDIDO SPLIT-BOLT - PARA CABO DE 35MM2 - FORNECIMENTO E INSTALACAO</t>
  </si>
  <si>
    <t>CONDULETE DE ALUMÍNIO, TIPO X, PARA ELETRODUTO DE AÇO GALVANIZADO DN 25 MM (1''), APARENTE - FORNECIMENTO E INSTALAÇÃO. AF_11/2016_P</t>
  </si>
  <si>
    <t>CABO DE COBRE NU 16MM2 - FORNECIMENTO E INSTALACAO</t>
  </si>
  <si>
    <t>CABO DE COBRE NU 35MM2 - FORNECIMENTO E INSTALACAO</t>
  </si>
  <si>
    <t>EXECUÇÃO DE ESCRITÓRIO EM CANTEIRO DE OBRA EM CHAPA DE MADEIRA COMPENSADA, NÃO INCLUSO MOBILIÁRIO E EQUIPAMENTOS. AF_02/2016</t>
  </si>
  <si>
    <t>EXECUÇÃO DE ALMOXARIFADO EM CANTEIRO DE OBRA EM CHAPA DE MADEIRA COMPENSADA, INCLUSO PRATELEIRAS. AF_02/2016</t>
  </si>
  <si>
    <t>EXECUÇÃO DE REFEITÓRIO EM CANTEIRO DE OBRA EM CHAPA DE MADEIRA COMPENSADA, NÃO INCLUSO MOBILIÁRIO E EQUIPAMENTOS. AF_02/2016</t>
  </si>
  <si>
    <t>EXECUÇÃO DE SANITÁRIO E VESTIÁRIO EM CANTEIRO DE OBRA EM CHAPA DE MADEIRA COMPENSADA, NÃO INCLUSO MOBILIÁRIO. AF_02/2016</t>
  </si>
  <si>
    <t>EXECUÇÃO DE CENTRAL DE FÔRMAS, PRODUÇÃO DE ARGAMASSA OU CONCRETO EM CANTEIRO DE OBRA, NÃO INCLUSO MOBILIÁRIO E EQUIPAMENTOS. AF_04/2016</t>
  </si>
  <si>
    <t>EXTINTOR INCENDIO TP PO QUIMICO 4KG FORNECIMENTO E COLOCACAO</t>
  </si>
  <si>
    <t>LOCACAO CONVENCIONAL DE OBRA, ATRAVÉS DE GABARITO DE TABUAS CORRIDAS PONTALETADAS A CADA 1,50M, SEM REAPROVEITAMENTO</t>
  </si>
  <si>
    <t>CARGA E DESCARGA MECANICA DE SOLO UTILIZANDO CAMINHAO BASCULANTE 6,0M3/16T E PA CARREGADEIRA SOBRE PNEUS 128 HP, CAPACIDADE DA CAÇAMBA 1,7 A 2,8 M3, PESO OPERACIONAL 11632 KG</t>
  </si>
  <si>
    <t>RETIRADA DE MEIO FIO C/ EMPILHAMENTO E S/ REMOCAO</t>
  </si>
  <si>
    <t>FABRICAÇÃO, MONTAGEM E DESMONTAGEM DE FÔRMA PARA BLOCO DE COROAMENTO, EM MADEIRA SERRADA, E=25 MM, 2 UTILIZAÇÕES. AF_06/2017</t>
  </si>
  <si>
    <t>FABRICAÇÃO, MONTAGEM E DESMONTAGEM DE FÔRMA PARA VIGA BALDRAME, EM MADEIRA SERRADA, E=25 MM, 2 UTILIZAÇÕES. AF_06/2017</t>
  </si>
  <si>
    <t>LASTRO DE CONCRETO MAGRO, APLICADO EM BLOCOS DE COROAMENTO OU SAPATAS. AF_08/2017</t>
  </si>
  <si>
    <t>MONTAGEM E DESMONTAGEM DE FÔRMA DE PILARES CIRCULARES, COM ÁREA MÉDIA DAS SEÇÕES MAIOR QUE 0,28 M², PÉ-DIREITO SIMPLES, EM MADEIRA, 2 UTILIZAÇÕES. AF_06/2017</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</si>
  <si>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</si>
  <si>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EM BETONEIRA. AF_06/2014</t>
  </si>
  <si>
    <t>ALVENARIA COM BLOCOS DE CONCRETO CELULAR 20X30X60CM, ESPESSURA 20CM, ASSENTADOS COM ARGAMASSA TRACO 1:2:9 (CIMENTO, CAL E AREIA) PREPARO MANUAL</t>
  </si>
  <si>
    <t>FIXAÇÃO (ENCUNHAMENTO) DE ALVENARIA DE VEDAÇÃO COM TIJOLO MACIÇO. AF_03/2016</t>
  </si>
  <si>
    <t>VERGA MOLDADA IN LOCO EM CONCRETO PARA JANELAS COM MAIS DE 1,5 M DE VÃO. AF_03/2016</t>
  </si>
  <si>
    <t>PINTURA COM TINTA PROTETORA ACABAMENTO GRAFITE ESMALTE SOBRE SUPERFICIE METALICA, 2 DEMAOS</t>
  </si>
  <si>
    <t>MASSA ÚNICA, PARA RECEBIMENTO DE PINTURA, EM ARGAMASSA TRAÇO 1:2:8, PREPARO MECÂNICO COM BETONEIRA 400L, APLICADA MANUALMENTE EM FACES INTERNAS DE PAREDES, ESPESSURA DE 20MM, COM EXECUÇÃO DE TALISCAS. AF_06/2014</t>
  </si>
  <si>
    <t>EMBOÇO OU MASSA ÚNICA EM ARGAMASSA TRAÇO 1:2:8, PREPARO MECÂNICO COM BETONEIRA 400 L, APLICADA MANUALMENTE EM PANOS DE FACHADA COM PRESENÇA DE VÃOS, ESPESSURA DE 35 MM. AF_06/2014</t>
  </si>
  <si>
    <t>APLICAÇÃO MANUAL DE FUNDO SELADOR ACRÍLICO EM SUPERFÍCIES EXTERNAS DE SACADA DE EDIFÍCIOS DE MÚLTIPLOS PAVIMENTOS. AF_06/2014</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</si>
  <si>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</si>
  <si>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</si>
  <si>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</si>
  <si>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</si>
  <si>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</si>
  <si>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E SAPATA UTILIZANDO AÇO CA-60 DE 5 MM - MONTAGEM. AF_06/2017</t>
  </si>
  <si>
    <t>CONTRAPISO EM ARGAMASSA TRAÇO 1:4 (CIMENTO E AREIA), PREPARO MECÂNICO COM BETONEIRA 400 L, APLICADO EM ÁREAS SECAS SOBRE LAJE, ADERIDO, ESPESSURA 2CM. AF_06/2014</t>
  </si>
  <si>
    <t>APLICAÇÃO E LIXAMENTO DE MASSA LÁTEX EM PAREDES, DUAS DEMÃOS. AF_06/2014</t>
  </si>
  <si>
    <t>APLICAÇÃO DE FUNDO SELADOR LÁTEX PVA EM PAREDES, UMA DEMÃO. AF_06/2014</t>
  </si>
  <si>
    <t>APLICAÇÃO MANUAL DE PINTURA COM TINTA LÁTEX ACRÍLICA EM PAREDES, DUAS DEMÃOS. AF_06/2014</t>
  </si>
  <si>
    <t>APLICAÇÃO E LIXAMENTO DE MASSA LÁTEX EM TETO, DUAS DEMÃOS. AF_06/2014</t>
  </si>
  <si>
    <t>APLICAÇÃO DE FUNDO SELADOR LÁTEX PVA EM TETO, UMA DEMÃO. AF_06/2014</t>
  </si>
  <si>
    <t>APLICAÇÃO MANUAL DE PINTURA COM TINTA LÁTEX ACRÍLICA EM TETO, DUAS DEMÃOS. AF_06/2014</t>
  </si>
  <si>
    <t>PINTURA ESMALTE BRILHANTE (2 DEMAOS) SOBRE SUPERFICIE METALICA, INCLUSIVE PROTECAO COM ZARCAO (1 DEMAO)</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</si>
  <si>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</si>
  <si>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</si>
  <si>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</si>
  <si>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</si>
  <si>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</si>
  <si>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</si>
  <si>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</si>
  <si>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ARRASAMENTO MECANICO DE ESTACA DE CONCRETO ARMADO, DIAMETROS DE ATÉ 40 CM. AF_11/2016</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</si>
  <si>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</si>
  <si>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</si>
  <si>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</si>
  <si>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</si>
  <si>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</si>
  <si>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</si>
  <si>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</si>
  <si>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</si>
  <si>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</si>
  <si>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</si>
  <si>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</si>
  <si>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</si>
  <si>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</si>
  <si>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</si>
  <si>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CAIACAO EM MEIO FIO</t>
  </si>
  <si>
    <t>74169/1</t>
  </si>
  <si>
    <t>73796/7</t>
  </si>
  <si>
    <t>74209/1</t>
  </si>
  <si>
    <t>TELHAMENTO COM TELHA METÁLICA TERMOACÚSTICA E = 30 MM, COM ATÉ 2 ÁGUAS, INCLUSO IÇAMENTO. AF_06/2016</t>
  </si>
  <si>
    <t>ESTRUTURA METALICA EM TESOURAS OU TRELICAS, VAO LIVRE DE 15M, FORNECIMENTO E MONTAGEM, NAO SENDO CONSIDERADOS OS FECHAMENTOS METALICOS, AS COLUNAS, OS SERVICOS GERAIS EM ALVENARIA E CONCRETO, AS TELHAS DE COBERTURA E A PINTURA DE ACABAMENTO</t>
  </si>
  <si>
    <t>73816/1</t>
  </si>
  <si>
    <t>EXECUCAO DE DRENO COM TUBOS DE PVC CORRUGADO FLEXIVEL PERFURADO - DN 100</t>
  </si>
  <si>
    <t>74224/1</t>
  </si>
  <si>
    <t>ASSENTAMENTO DE GUIA (MEIO-FIO) EM TRECHO RETO, CONFECCIONADA EM CONCRETO PRÉ-FABRICADO, DIMENSÕES 100X15X13X30 CM (COMPRIMENTO X BASE INFERIOR X BASE SUPERIOR X ALTURA), PARA VIAS URBANAS (USO VIÁRIO). AF_06/2016</t>
  </si>
  <si>
    <t>74072/3</t>
  </si>
  <si>
    <t>CORRIMAO EM TUBO ACO GALVANIZADO 1 1/4" COM BRACADEIRA</t>
  </si>
  <si>
    <t>GUARDA-CORPO COM CORRIMAO EM TUBO DE ACO GALVANIZADO 1 1/2"</t>
  </si>
  <si>
    <t>74125/2</t>
  </si>
  <si>
    <t>FABRICAÇÃO, MONTAGEM E DESMONTAGEM DE FÔRMA PARA VIGA BALDRAME, EM CHAPA DE MADEIRA COMPENSADA RESINADA, E=17 MM, 2 UTILIZAÇÕES. AF_06/2017</t>
  </si>
  <si>
    <t>ARMAÇÃO DE LAJE DE UMA ESTRUTURA CONVENCIONAL DE CONCRETO ARMADO EM UM EDIFÍCIO DE MÚLTIPLOS PAVIMENTOS UTILIZANDO AÇO CA-50 DE 20,0 MM - MONTAGEM. AF_12/2015</t>
  </si>
  <si>
    <t>IMPERMEABILIZACAO DE SUPERFICIE COM MANTA ASFALTICA (COM POLIMEROS TIPO APP), E=4 MM</t>
  </si>
  <si>
    <t>IMPERMEABILIZACAO COM VÉU DE POLIESTER</t>
  </si>
  <si>
    <t>74066/2</t>
  </si>
  <si>
    <t>IMPERMEABILIZACAO DE SUPERFICIE, COM IMPERMEABILIZANTE FLEXIVEL A BASE ACRILICA.</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</si>
  <si>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</si>
  <si>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</si>
  <si>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</si>
  <si>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</si>
  <si>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</si>
  <si>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</si>
  <si>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CABO DE COBRE FLEXÍVEL ISOLADO, 2,5 MM², ANTI-CHAMA 450/750 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</si>
  <si>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</si>
  <si>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</si>
  <si>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</si>
  <si>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</si>
  <si>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</si>
  <si>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0,6/1,0 KV, PARA DISTRIBUIÇÃO - FORNECIMENTO E INSTALAÇÃO. AF_12/2015</t>
  </si>
  <si>
    <t>CABO DE COBRE FLEXÍVEL ISOLADO, 16 MM², ANTI-CHAMA 0,6/1,0 KV, PARA DISTRIBUIÇÃO - FORNECIMENTO E INSTALAÇÃO. AF_12/2015</t>
  </si>
  <si>
    <t>CABO DE COBRE FLEXÍVEL ISOLADO, 25 MM², ANTI-CHAMA 0,6/1,0 KV, PARA DISTRIBUIÇÃO - FORNECIMENTO E INSTALAÇÃO. AF_12/2015</t>
  </si>
  <si>
    <t>CABO DE COBRE FLEXÍVEL ISOLADO, 35 MM², ANTI-CHAMA 0,6/1,0 KV, PARA DISTRIBUIÇÃO - FORNECIMENTO E INSTALAÇÃO. AF_12/2015</t>
  </si>
  <si>
    <t>CABO DE COBRE FLEXÍVEL ISOLADO, 70 MM², ANTI-CHAMA 0,6/1,0 KV, PARA DISTRIBUIÇÃO - FORNECIMENTO E INSTALAÇÃO. AF_12/2015</t>
  </si>
  <si>
    <t>CABO DE COBRE FLEXÍVEL ISOLADO, 120 MM², ANTI-CHAMA 0,6/1,0 KV, PARA DISTRIBUIÇÃO - FORNECIMENTO E INSTALAÇÃO. AF_12/2015</t>
  </si>
  <si>
    <t>CABO DE COBRE FLEXÍVEL ISOLADO, 240 MM², ANTI-CHAMA 0,6/1,0 KV, PARA DISTRIBUIÇÃO - FORNECIMENTO E INSTALAÇÃO. AF_12/2015</t>
  </si>
  <si>
    <t>CAIXA RETANGULAR 4" X 2" MÉDIA (1,30 M DO PISO), PVC, INSTALADA EM PAREDE - FORNECIMENTO E INSTALAÇÃO. AF_12/2015</t>
  </si>
  <si>
    <t>CAIXA RETANGULAR 4" X 4" MÉDIA (1,30 M DO PISO), PVC, INSTALADA EM PAREDE - FORNECIMENTO E INSTALAÇÃO. AF_12/2015</t>
  </si>
  <si>
    <t>CONDULETE DE ALUMÍNIO, TIPO X, PARA ELETRODUTO DE AÇO GALVANIZADO DN 32 MM (1 1/4''), APARENTE - FORNECIMENTO E INSTALAÇÃO. AF_11/2016_P</t>
  </si>
  <si>
    <t>DISJUNTOR MONOPOLAR TIPO DIN, CORRENTE NOMINAL DE 20A - FORNECIMENTO E INSTALAÇÃO. AF_04/2016</t>
  </si>
  <si>
    <t>DISJUNTOR MONOPOLAR TIPO DIN, CORRENTE NOMINAL DE 32A - FORNECIMENTO E INSTALAÇÃO. AF_04/2016</t>
  </si>
  <si>
    <t>DISJUNTOR TRIPOLAR TIPO DIN, CORRENTE NOMINAL DE 20A - FORNECIMENTO E INSTALAÇÃO. AF_04/2016</t>
  </si>
  <si>
    <t>DISJUNTOR TRIPOLAR TIPO DIN, CORRENTE NOMINAL DE 32A - FORNECIMENTO E INSTALAÇÃO. AF_04/2016</t>
  </si>
  <si>
    <t>DISJUNTOR TRIPOLAR TIPO DIN, CORRENTE NOMINAL DE 40A - FORNECIMENTO E INSTALAÇÃO. AF_04/2016</t>
  </si>
  <si>
    <t>INTERRUPTOR INTERMEDIÁRIO (1 MÓDULO), 10A/250V, SEM SUPORTE E SEM PLACA - FORNECIMENTO E INSTALAÇÃO. AF_09/2017</t>
  </si>
  <si>
    <t>TOMADA BAIXA DE EMBUTIR (1 MÓDULO), 2P+T 10 A, INCLUINDO SUPORTE E PLACA - FORNECIMENTO E INSTALAÇÃO. AF_12/2015</t>
  </si>
  <si>
    <t>73775/1</t>
  </si>
  <si>
    <t>73775/2</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</si>
  <si>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</si>
  <si>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</si>
  <si>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COTOVELO DE AÇO GALVANIZADO 6" - FORNECIMENTO E INSTALAÇÃO</t>
  </si>
  <si>
    <t>ADAPTADOR CURTO COM BOLSA E ROSCA PARA REGISTRO, PVC, SOLDÁVEL, DN 32MM X 1, INSTALADO EM RAMAL OU SUB-RAMAL DE ÁGUA - FORNECIMENTO E INSTALAÇÃO. AF_12/2014</t>
  </si>
  <si>
    <t>TÊ COM BUCHA DE LATÃO NA BOLSA CENTRAL, PVC, SOLDÁVEL, DN 25MM X 1/2, INSTALADO EM RAMAL OU SUB-RAMAL DE ÁGUA - FORNECIMENTO E INSTALAÇÃO. AF_12/2014</t>
  </si>
  <si>
    <t>JOELHO 90 GRAUS, PVC, SERIE NORMAL, ESGOTO PREDIAL, DN 40 MM, JUNTA SOLDÁVEL, FORNECIDO E INSTALADO EM RAMAL DE DESCARGA OU RAMAL DE ESGOTO SANITÁRIO. AF_12/2014</t>
  </si>
  <si>
    <t>JOELHO 45 GRAUS, PVC, SERIE NORMAL, ESGOTO PREDIAL, DN 40 MM, JUNTA SOLDÁVEL, FORNECIDO E INSTALADO EM RAMAL DE DESCARGA OU RAMAL DE ESGOTO SANITÁRIO.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</si>
  <si>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</si>
  <si>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</si>
  <si>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JUNÇÃO SIMPLES, PVC, SERIE NORMAL, ESGOTO PREDIAL, DN 50 X 50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</si>
  <si>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</si>
  <si>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COM BUCHA DE LATÃO, PVC, SOLDÁVEL, DN 25MM, X 1/2 INSTALADO EM RAMAL OU SUB-RAMAL DE ÁGUA - FORNECIMENTO E INSTALAÇÃO. AF_12/2014</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</si>
  <si>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</si>
  <si>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</si>
  <si>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</si>
  <si>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</si>
  <si>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</si>
  <si>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</si>
  <si>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</si>
  <si>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</si>
  <si>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</si>
  <si>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</si>
  <si>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90 GRAUS, EM FERRO GALVANIZADO, CONEXÃO ROSQUEADA, DN 32 (1 1/4"), INSTALADO EM REDE DE ALIMENTAÇÃO PARA SPRINKLER - FORNECIMENTO E INSTALAÇÃO. AF_12/2015</t>
  </si>
  <si>
    <t>JOELHO 90 GRAUS, EM FERRO GALVANIZADO, CONEXÃO ROSQUEADA, DN 40 (1 1/2"), INSTALADO EM REDE DE ALIMENTAÇÃO PARA SPRINKLER - FORNECIMENTO E INSTALAÇÃO. AF_12/2015</t>
  </si>
  <si>
    <t>JOELHO 90 GRAUS, EM FERRO GALVANIZADO, CONEXÃO ROSQUEADA, DN 50 (2"), INSTALADO EM REDE DE ALIMENTAÇÃO PARA SPRINKLER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</si>
  <si>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</si>
  <si>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</si>
  <si>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RALO SIFONADO, PVC, DN 100 X 40 MM, JUNTA SOLDÁVEL, FORNECIDO E INSTALADO EM RAMAL DE DESCARGA OU EM RAMAL DE ESGOTO SANITÁRIO. AF_12/2014</t>
  </si>
  <si>
    <t>TORNEIRA CROMADA TUBO MÓVEL, DE MESA, 1/2" OU 3/4", PARA PIA DE COZINHA, PADRÃO ALTO - FORNECIMENTO E INSTALAÇÃO. AF_12/2013</t>
  </si>
  <si>
    <t>TORNEIRA CROMADA 1/2" OU 3/4" PARA TANQUE, PADRÃO MÉDIO - FORNECIMENTO E INSTALAÇÃO. AF_12/2013</t>
  </si>
  <si>
    <t>TANQUE DE LOUÇA BRANCA SUSPENSO, 18L OU EQUIVALENTE, INCLUSO SIFÃO TIPO GARRAFA EM METAL CROMADO, VÁLVULA METÁLICA E TORNEIRA DE METAL CROMADO PADRÃO MÉDIO - FORNECIMENTO E INSTALAÇÃO. AF_12/2013</t>
  </si>
  <si>
    <t>VASO SANITÁRIO SIFONADO COM CAIXA ACOPLADA LOUÇA BRANCA - PADRÃO MÉDIO, INCLUSO ENGATE FLEXÍVEL EM METAL CROMADO, 1/2 X 40CM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</si>
  <si>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</si>
  <si>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 SIFÃO TIPO GARRAFA EM METAL CROMADO - FORNECIMENTO E INSTALAÇÃO. AF_12/2013</t>
  </si>
  <si>
    <t>VÁLVULA DE RETENÇÃO HORIZONTAL Ø 100MM (4") - FORNECIMENTO E INSTALAÇÃO</t>
  </si>
  <si>
    <t>VÁLVULA DE PÉ COM CRIVO Ø 100MM (4") - FORNECIMENTO E INSTALAÇÃO</t>
  </si>
  <si>
    <t>REGISTRO DE PRESSÃO BRUTO, LATÃO, ROSCÁVEL, 3/4", COM ACABAMENTO E CANOPLA CROMADOS. FORNECIDO E INSTALADO EM RAMAL DE ÁGUA. AF_12/2014</t>
  </si>
  <si>
    <t>REGISTRO DE GAVETA BRUTO, LATÃO, ROSCÁVEL, 3/4", COM ACABAMENTO E CANOPLA CROMADOS. FORNECIDO E INSTALADO EM RAMAL DE ÁGUA. AF_12/2014</t>
  </si>
  <si>
    <t>REGISTRO DE GAVETA BRUTO, LATÃO, ROSCÁVEL, 2 1/2,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</si>
  <si>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</si>
  <si>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</si>
  <si>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</si>
  <si>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74151/1</t>
  </si>
  <si>
    <t>ESCAVAÇÃO MECANIZADA DE VALA COM PROF. ATÉ 1,5 M (MÉDIA ENTRE MONTANTE E JUSANTE/UMA COMPOSIÇÃO POR TRECHO), COM RETROESCAVADEIRA (0,26 M3/88 HP), LARG. DE 0,8 M A 1,5 M, EM SOLO DE 1A CATEGORIA, EM LOCAIS COM ALTO NÍVEL DE INTERFERÊNCIA. AF_01/2015</t>
  </si>
  <si>
    <t>74010/1</t>
  </si>
  <si>
    <t>DIVISORIA EM GRANITO BRANCO POLIDO, ESP = 3CM, ASSENTADO COM ARGAMASSA TRACO 1:4, ARREMATE EM CIMENTO BRANCO, EXCLUSIVE FERRAGENS</t>
  </si>
  <si>
    <t>73863/2</t>
  </si>
  <si>
    <t>EXECUÇÃO DE PÁTIO/ESTACIONAMENTO EM PISO INTERTRAVADO, COM BLOCO RETANGULAR COR NATURAL DE 20 X 10 CM, ESPESSURA 8 CM. AF_12/2015</t>
  </si>
  <si>
    <t>APLICAÇÃO MANUAL DE PINTURA COM TINTA TEXTURIZADA ACRÍLICA EM PANOS CEGOS DE FACHADA (SEM PRESENÇA DE VÃOS) DE EDIFÍCIOS DE MÚLTIPLOS PAVIMENTOS, UMA COR. AF_06/2014</t>
  </si>
  <si>
    <t>73794/1</t>
  </si>
  <si>
    <t>FUNDO PREPARADOR PRIMER SINTETICO, PARA ESTRUTURA METALICA, UMA DEMÃO, ESPESSURA DE 25 MICRA</t>
  </si>
  <si>
    <t>PISO EM CONCRETO 20MPA PREPARO MECANICO, ESPESSURA 7 CM, COM ARMACAO EM TELA SOLDADA</t>
  </si>
  <si>
    <t>CONTRAPISO EM ARGAMASSA TRAÇO 1:4 (CIMENTO E AREIA), PREPARO MECÂNICO COM BETONEIRA 400 L, APLICADO EM ÁREAS MOLHADAS SOBRE IMPERMEABILIZAÇÃO, ESPESSURA 3CM. AF_06/2014</t>
  </si>
  <si>
    <t>CHAPISCO APLICADO NO TETO, COM ROLO PARA TEXTURA ACRÍLICA. ARGAMASSA INDUSTRIALIZADA COM PREPARO EM MISTURADOR 300 KG. AF_06/2014</t>
  </si>
  <si>
    <t>MASSA ÚNICA, PARA RECEBIMENTO DE PINTURA, EM ARGAMASSA TRAÇO 1:2:8, PREPARO MECÂNICO COM BETONEIRA 400L, APLICADA MANUALMENTE EM TETO, ESPESSURA DE 20MM, COM EXECUÇÃO DE TALISCAS. AF_03/2015</t>
  </si>
  <si>
    <t>REVESTIMENTO CERÂMICO PARA PAREDES INTERNAS COM PLACAS TIPO ESMALTADA EXTRA DE DIMENSÕES 20X20 CM APLICADAS EM AMBIENTES DE ÁREA MAIOR QUE 5 M² NA ALTURA INTEIRA DAS PAREDES. AF_06/2014</t>
  </si>
  <si>
    <t>FORRO EM DRYWALL, PARA AMBIENTES COMERCIAIS, INCLUSIVE ESTRUTURA DE FIXAÇÃO. AF_05/2017_P</t>
  </si>
  <si>
    <t>74022/30</t>
  </si>
  <si>
    <t>73992/1</t>
  </si>
  <si>
    <t>ALMOXARIFE COM ENCARGOS COMPLEMENTARES</t>
  </si>
  <si>
    <t>AUXILIAR DE ESCRITORIO COM ENCARGOS COMPLEMENTARES</t>
  </si>
  <si>
    <t>ENGENHEIRO CIVIL DE OBRA PLENO COM ENCARGOS COMPLEMENTARES</t>
  </si>
  <si>
    <t>MESTRE DE OBRAS COM ENCARGOS COMPLEMENTARES</t>
  </si>
  <si>
    <t>P12 - PORTA TIPO VENEZIANA EM ALUMÍNIO ANODIZADO NATURAL - 80X150CM</t>
  </si>
  <si>
    <t>P13 - PORTA TIPO ABRIR EM ALUMÍNIO ANODIZADO NATURAL - 105X250CM</t>
  </si>
  <si>
    <t>P14 - PORTA TIPO ABRIR EM ALUMÍNIO ANODIZADO NATURAL - 80X277,5CM</t>
  </si>
  <si>
    <t>P15 - PORTA TIPO ABRIR EM ALUMÍNIO ANODIZADO NATURAL - 70X277,5CM</t>
  </si>
  <si>
    <t>P16 - PORTA TIPO ABRIR EM ALUMÍNIO ANODIZADO NATURAL - 70X260CM</t>
  </si>
  <si>
    <t>P17 - PORTA TIPO ABRIR EM ALUMÍNIO ANODIZADO NATURAL - 85X260CM</t>
  </si>
  <si>
    <t>P18 - PORTA TIPO ABRIR EM ALUMÍNIO ANODIZADO NATURAL - 100X260CM</t>
  </si>
  <si>
    <t>J02 - JANELA TIPO CORRER/FIXO EM ALUMÍNIO ANODIZADO NATURAL - 879X127,5CM - VIDRO COMUM LISO E= 6MM, INCOLOR</t>
  </si>
  <si>
    <t>J03 - JANELA TIPO CORRER/FIXO EM ALUMÍNIO ANODIZADO NATURAL - 504X127,5CM - VIDRO COMUM LISO E= 6MM, INCOLOR</t>
  </si>
  <si>
    <t>J04 - JANELA TIPO CORRER/FIXO EM ALUMÍNIO ANODIZADO NATURAL - 379X127,5CM - VIDRO COMUM LISO E= 6MM, INCOLOR</t>
  </si>
  <si>
    <t>J05 - JANELA TIPO MAXIMO-AR EM ALUMÍNIO ANODIZADO NATURAL - 260X57,5CM - VIDRO COMUM LISO E= 6MM, INCOLOR</t>
  </si>
  <si>
    <t>J06 - JANELA TIPO MAXIMO-AR EM ALUMÍNIO ANODIZADO NATURAL - 140X57,5CM - VIDRO COMUM LISO E= 6MM, INCOLOR</t>
  </si>
  <si>
    <t>J07 - JANELA TIPO MAXIMO-AR EM ALUMÍNIO ANODIZADO NATURAL - 195X57,5CM - VIDRO COMUM LISO E= 6MM, INCOLOR</t>
  </si>
  <si>
    <t>J08 - JANELA TIPO MAXIMO-AR EM ALUMÍNIO ANODIZADO NATURAL - 205X57,5CM - VIDRO COMUM LISO E= 6MM, INCOLOR</t>
  </si>
  <si>
    <t>J09 - JANELA TIPO MAXIMO-AR EM ALUMÍNIO ANODIZADO NATURAL - 80X57,5CM - VIDRO COMUM LISO E= 6MM, INCOLOR</t>
  </si>
  <si>
    <t>J10 - JANELA TIPO CORRER/FIXO EM ALUMÍNIO ANODIZADO NATURAL - 680X127,5CM - VIDRO COMUM LISO E= 6MM, INCOLOR</t>
  </si>
  <si>
    <t>J11 - JANELA TIPO MAXIMO-AR EM ALUMÍNIO ANODIZADO NATURAL - 350X57,5CM - VIDRO COMUM LISO E= 6MM, INCOLOR</t>
  </si>
  <si>
    <t>J13 - JANELA TIPO CORRER/FIXO EM ALUMÍNIO ANODIZADO NATURAL - 689X140CM - VIDRO COMUM LISO E= 6MM, INCOLOR</t>
  </si>
  <si>
    <t>J14 - JANELA TIPO CORTINA/PELE VIDRO EM ALUMÍNIO ANODIZADO NATURAL - 166,5X1165CM - VIDRO LAMINADO E= 8MM, REFLETIVO, COR PRATA (SILVER NEUTRAL)</t>
  </si>
  <si>
    <t>J15 - JANELA TIPO MAXIMO-AR EM ALUMÍNIO ANODIZADO NATURAL - 253X70CM - VIDRO COMUM LISO E= 6MM, INCOLOR</t>
  </si>
  <si>
    <t>J16 - JANELA TIPO CORRER/FIXO EM ALUMÍNIO ANODIZADO NATURAL - 442X140CM - VIDRO COMUM LISO E= 6MM, INCOLOR</t>
  </si>
  <si>
    <t>J17 - JANELA TIPO CORRER/FIXO EM ALUMÍNIO ANODIZADO NATURAL - 629X140CM - VIDRO COMUM LISO E= 6MM, INCOLOR</t>
  </si>
  <si>
    <t>J18 - JANELA TIPO CORRER/FIXO EM ALUMÍNIO ANODIZADO NATURAL - 504X140CM - VIDRO COMUM LISO E= 6MM, INCOLOR</t>
  </si>
  <si>
    <t>J19 - JANELA TIPO CORRER/FIXO EM ALUMÍNIO ANODIZADO NATURAL - 317X140CM - VIDRO COMUM LISO E= 6MM, INCOLOR</t>
  </si>
  <si>
    <t>J20 - JANELA TIPO CORRER/FIXO EM ALUMÍNIO ANODIZADO NATURAL - 567X140CM - VIDRO COMUM LISO E= 6MM, INCOLOR</t>
  </si>
  <si>
    <t>J21 - JANELA TIPO CORRER/FIXO EM ALUMÍNIO ANODIZADO NATURAL - 120X70CM - VIDRO COMUM LISO E= 6MM, INCOLOR</t>
  </si>
  <si>
    <t>J22 - JANELA TIPO CORTINA/PELE VIDRO EM ALUMÍNIO ANODIZADO NATURAL - 162X1250CM - VIDRO LAMINADO E= 8MM, REFLETIVO, COR PRATA (SILVER NEUTRAL)</t>
  </si>
  <si>
    <t>J23 - JANELA TIPO CORRER/FIXO EM ALUMÍNIO ANODIZADO NATURAL - 192X140CM - VIDRO COMUM LISO E= 6MM, INCOLOR</t>
  </si>
  <si>
    <t>J24 - JANELA TIPO CORTINA/PELE VIDRO EM ALUMÍNIO ANODIZADO NATURAL - 687X307,5CM - VIDRO LAMINADO E= 8MM, REFLETIVO, COR PRATA (SILVER NEUTRAL)</t>
  </si>
  <si>
    <t>J25 - JANELA TIPO CORTINA/PELE VIDRO EM ALUMÍNIO ANODIZADO NATURAL - 705X307,5CM - VIDRO LAMINADO E= 8MM, REFLETIVO, COR PRATA (SILVER NEUTRAL)</t>
  </si>
  <si>
    <t>J25A - JANELA TIPO CORTINA/PELE VIDRO EM ALUMÍNIO ANODIZADO NATURAL - 705X257,5CM - VIDRO LAMINADO E= 8MM, REFLETIVO, COR PRATA (SILVER NEUTRAL)</t>
  </si>
  <si>
    <t>J26 - JANELA TIPO CORTINA/PELE VIDRO EM ALUMÍNIO ANODIZADO NATURAL - 455X282,5CM - VIDRO LAMINADO E= 8MM, REFLETIVO, COR PRATA (SILVER NEUTRAL)</t>
  </si>
  <si>
    <t>J26A - JANELA TIPO CORTINA/PELE VIDRO EM ALUMÍNIO ANODIZADO NATURAL - 455X257,5CM - VIDRO LAMINADO E= 8MM, REFLETIVO, COR PRATA (SILVER NEUTRAL)</t>
  </si>
  <si>
    <t>J27 - JANELA TIPO CORTINA/PELE VIDRO EM ALUMÍNIO ANODIZADO NATURAL - 580X282,5CM - VIDRO LAMINADO E= 8MM, REFLETIVO, COR PRATA (SILVER NEUTRAL)</t>
  </si>
  <si>
    <t>J27A - JANELA TIPO CORTINA/PELE VIDRO EM ALUMÍNIO ANODIZADO NATURAL - 580X257,5CM - VIDRO LAMINADO E= 8MM, REFLETIVO, COR PRATA (SILVER NEUTRAL)</t>
  </si>
  <si>
    <t>J28 - JANELA TIPO CORTINA/PELE VIDRO EM ALUMÍNIO ANODIZADO NATURAL - 465X307,5CM - VIDRO LAMINADO E= 8MM, REFLETIVO, COR PRATA (SILVER NEUTRAL)</t>
  </si>
  <si>
    <t>J28A - JANELA TIPO CORTINA/PELE VIDRO EM ALUMÍNIO ANODIZADO NATURAL - 465X257,5CM - VIDRO LAMINADO E= 8MM, REFLETIVO, COR PRATA (SILVER NEUTRAL)</t>
  </si>
  <si>
    <t>J29 - JANELA TIPO CORRER/FIXO EM ALUMÍNIO ANODIZADO NATURAL - 379X140CM - VIDRO COMUM LISO E= 6MM, INCOLOR</t>
  </si>
  <si>
    <t>J30 - JANELA TIPO CORRER/FIXO EM ALUMÍNIO ANODIZADO NATURAL - 129X140CM - VIDRO COMUM LISO E= 6MM, INCOLOR</t>
  </si>
  <si>
    <t>J31 - JANELA TIPO CORRER/FIXO EM ALUMÍNIO ANODIZADO NATURAL - 254X140CM - VIDRO COMUM LISO E= 6MM, INCOLOR</t>
  </si>
  <si>
    <t>J32 - JANELA TIPO MAXIMO-AR EM ALUMÍNIO ANODIZADO NATURAL - 90X70CM - VIDRO COMUM LISO E= 6MM, INCOLOR</t>
  </si>
  <si>
    <t>J33 - JANELA TIPO CORRER/FIXO EM ALUMÍNIO ANODIZADO NATURAL - 692X140CM - VIDRO COMUM LISO E= 6MM, INCOLOR</t>
  </si>
  <si>
    <t>J36 - JANELA TIPO CORTINA/PELE VIDRO EM ALUMÍNIO ANODIZADO NATURAL - 264X1070CM - VIDRO LAMINADO E= 8MM, REFLETIVO, COR PRATA (SILVER NEUTRAL)</t>
  </si>
  <si>
    <t>J39 - JANELA TIPO CORTINA/PELE VIDRO EM ALUMÍNIO ANODIZADO NATURAL - 687X297,5CM - VIDRO LAMINADO E= 8MM, REFLETIVO, COR PRATA (SILVER NEUTRAL)</t>
  </si>
  <si>
    <t>J40 - JANELA TIPO CORTINA/PELE VIDRO EM ALUMÍNIO ANODIZADO NATURAL - 705X297,5CM - VIDRO LAMINADO E= 8MM, REFLETIVO, COR PRATA (SILVER NEUTRAL)</t>
  </si>
  <si>
    <t>J41 - JANELA TIPO CORTINA/PELE VIDRO EM ALUMÍNIO ANODIZADO NATURAL - 455X297,5CM - VIDRO LAMINADO E= 8MM, REFLETIVO, COR PRATA (SILVER NEUTRAL)</t>
  </si>
  <si>
    <t>J42 - JANELA TIPO CORTINA/PELE VIDRO EM ALUMÍNIO ANODIZADO NATURAL - 580X297,5CM - VIDRO LAMINADO E= 8MM, REFLETIVO, COR PRATA (SILVER NEUTRAL)</t>
  </si>
  <si>
    <t>J43 - JANELA TIPO CORTINA/PELE VIDRO EM ALUMÍNIO ANODIZADO NATURAL - 465X297,5CM - VIDRO LAMINADO E= 8MM, REFLETIVO, COR PRATA (SILVER NEUTRAL)</t>
  </si>
  <si>
    <t>JUNÇÃO SIMPLES, PVC, SERIE NORMAL, ESGOTO PREDIAL, DN 100 X 50 MM, JUNTA ELÁSTICA, FORNECIDO E INSTALADO EM RAMAL DE DESCARGA OU RAMAL DE ESGOTO SANITÁRIO</t>
  </si>
  <si>
    <t>JUNÇÃO SIMPLES, PVC, SERIE NORMAL, ESGOTO PREDIAL, DN 75 X 50 MM, JUNTA ELÁSTICA, FORNECIDO E INSTALADO EM RAMAL DE DESCARGA OU RAMAL DE ESGOTO SANITÁRIO</t>
  </si>
  <si>
    <t>JUNÇÃO SIMPLES, PVC, SERIE NORMAL, ESGOTO PREDIAL, DN 100 X 75 MM, JUNTA ELÁSTICA, FORNECIDO E INSTALADO EM RAMAL DE DESCARGA OU RAMAL DE ESGOTO SANITÁRIO</t>
  </si>
  <si>
    <t>REDUÇÃO EXCÊNTRICA, PVC, DN 100 X 75 MM, JUNTA ELÁSTICA</t>
  </si>
  <si>
    <t>REDUÇÃO EXCÊNTRICA, PVC, DN 100 X 50 MM, JUNTA ELÁSTICA</t>
  </si>
  <si>
    <t>REDUÇÃO EXCÊNTRICA, PVC, DN 75 X 50 MM, JUNTA ELÁSTICA</t>
  </si>
  <si>
    <t>TE DE REDUÇÃO, PVC, SERIE NORMAL, ESGOTO PREDIAL, DN 100 X 75 MM, JUNTA ELÁSTICA, FORNECIDO E INSTALADO EM RAMAL DE DESCARGA OU RAMAL DE ESGOTO SANITÁRIO</t>
  </si>
  <si>
    <t>TE DE REDUÇÃO, PVC, SERIE NORMAL, ESGOTO PREDIAL, DN 100 X 50 MM, JUNTA ELÁSTICA, FORNECIDO E INSTALADO EM RAMAL DE DESCARGA OU RAMAL DE ESGOTO SANITÁRIO</t>
  </si>
  <si>
    <t>REDUÇÃO EXCÊNTRICA, PVC, SERIE R, ÁGUA PLUVIAL, DN 200 X 150 MM, JUNTA ELÁSTICA, FORNECIDO E INSTALADO EM CONDUTORES VERTICAIS DE ÁGUAS PLUVIAIS</t>
  </si>
  <si>
    <t>BUCHA DE REDUÇÃO, PVC, SOLDÁVEL, DN 50MM X 25MM, INSTALADO EM RAMAL OU SUB-RAMAL DE ÁGUA</t>
  </si>
  <si>
    <t>06.02.02.01</t>
  </si>
  <si>
    <t>06.02.02.02</t>
  </si>
  <si>
    <t>06.02.02.03</t>
  </si>
  <si>
    <t>06.02.02.04</t>
  </si>
  <si>
    <t>11.01.02.56</t>
  </si>
  <si>
    <t>11.01.02.57</t>
  </si>
  <si>
    <t>11.01.02.58</t>
  </si>
  <si>
    <t>QUADRO DE DISTRIBUIÇÃO - QG-1 E SEUS COMPONENTES</t>
  </si>
  <si>
    <t>DISJUNTOR TRIPOLAR, TERMOMAGNÉTICO, EM CAIXA MOLDADA, EXTRAÍVEL, COM CAPACIDADE DE 1000A, ICC MÍNIMO DE 32KA E COM CONTATOS AUXILIARES. REF.: SCHNEIDER ELECTRIC, SIEMENS OU EQUIVALENTE.</t>
  </si>
  <si>
    <t>QUADRO DE DISTRIBUIÇÃO - QG-2 E SEUS COMPONENTES</t>
  </si>
  <si>
    <t>MULTIMEDIDOR PARA SISTEMAS TRIFÁSICOS COM MEDIÇÃO DE 56 VARIÁVEIS ELÉTRICAS. POSSUI MEDIÇÃO DE HARMÔNICAS ATÉ A 63ª ORDEM, THD PARA CORRENTE E CAPTURA DE FORMA DE ONDA. TODOS OS PARÂMETROS PODEM SER CONFIGURADOS ATRAVÉS DO TECLADO FRONTAL OU ATRAVÉS DO SOFTWARE QUE ACOMPANHA O INSTRUMENTO, O QUAL TAMBÉM PERMITE VISUALIZAR AS VARIÁVEIS MEDIDAS, HARMÔNICAS E A FORMA DE ONDA. REF. IDM-96 OU EQUIVALENTE.</t>
  </si>
  <si>
    <t>PAINEL DE DISTRIBUIÇÃO, COM BARRAMENTO TRIFÁSICO EM 660V, AUTO PORTANTE,
700X2000X600MM (LXHXP), ESPELHO METÁLICO COM ALÇA DE REMOÇÃO, CHAPA 12USG, IP-54, COM TODOS SEUS COMPONENTES INTERNOS, EXCETO DISJUNTORES. O PAINEL DEVERÁ SER PTTA E ATENDER AS NORMAS NBR IEC 60439-1 E NR10. REF.: MONTADORAS DE QUADROS ELÉTRICOS VDM, ELETRIBRAS, RST OU EQUIVALENTE. PARA AS DEMAIS DESCRIÇÕES VER MEMORIAL DESCRITIVO.</t>
  </si>
  <si>
    <t>QUADRO DE DISTRIBUIÇÃO - QGBT-E1 E SEUS COMPONENTES</t>
  </si>
  <si>
    <t>DISJUNTOR TRIPOLAR, TERMOMAGNÉTICO, EM CAIXA MOLDADA, EXTRAÍVEL, COM CAPACIDADE DE 800A, ICC MÍNIMO DE 15KA E COM CONTATOS AUXILIARES. REF.: SCHNEIDER ELECTRIC, SIEMENS OU EQUIVALENTE.</t>
  </si>
  <si>
    <t>DISJUNTOR TERMOMAGNÉTICO TRIPOLAR, SEGUNDO NBR IEC 60.947-2, 100A, CURVA C, MÍNIMO 15KA. REF.: SCHNEIDER ELECTRIC, SIEMENS OU EQUIVALENTE.</t>
  </si>
  <si>
    <t>DISJUNTOR TERMOMAGNÉTICO TRIPOLAR, SEGUNDO NBR IEC 60.947-2, 80A, CURVA C, MÍNIMO 15KA. REF.: SCHNEIDER ELECTRIC, SIEMENS OU EQUIVALENTE.</t>
  </si>
  <si>
    <t>DISJUNTOR TERMOMAGNÉTICO TRIPOLAR, SEGUNDO NBR NM IEC 60.898, 63A, CURVA C, MÍNIMO 15KA. REF.: SCHNEIDER ELECTRIC, SIEMENS OU EQUIVALENTE.</t>
  </si>
  <si>
    <t>QUADRO DE DISTRIBUIÇÃO - QDC-1A E SEUS COMPONENTES</t>
  </si>
  <si>
    <t>BARRAMENTO PARA FASE, TIPO PENTE, COM 16 MÓDULOS DIN, TRIFÁSICO, IN=80A PARA LIGAÇÃO NA PONTA DO BARRAMENTO. REF.: CEMAR LEGRAND OU EQUIVALENTE.</t>
  </si>
  <si>
    <t>BARRAMENTO PARA FASE, TIPO PENTE, COM 16 MÓDULOS DIN, TRIFÁSICO, IN=100A PARA LIGAÇÃO NA PONTA DO BARRAMENTO. REF.: CEMAR LEGRAND OU EQUIVALENTE.</t>
  </si>
  <si>
    <t>BARRAMENTO PARA NEUTRO, COM 16 LIGAÇÕES ATÉ 6MM2 E 1 PARA 50MM2, IN=80A PARA LIGAÇÃO NA PONTA DO BARRAMENTO. REF.: CEMAR LEGRAND OU EQUIVALENTE.</t>
  </si>
  <si>
    <t>BARRAMENTO PARA NEUTRO, COM 16 LIGAÇÕES ATÉ 6MM2 E 1 PARA 50MM2, IN=100A PARA LIGAÇÃO NA PONTA DO BARRAMENTO. REF.: CEMAR LEGRAND OU EQUIVALENTE.</t>
  </si>
  <si>
    <t>BARRAMENTO PARA TERRA, COM 32 LIGAÇÕES ATÉ 6MM2 E 1 PARA 50MM2, IN=80A PARA LIGAÇÃO NA PONTA DO BARRAMENTO. REF.: CEMAR LEGRAND OU EQUIVALENTE.</t>
  </si>
  <si>
    <t>CAIXA PARA QUADRO DE DISTRIBUIÇÃO, IP-54, 600X400X250MM, 48 MÓDULOS (3 FILEIRAS DE 16). INCLUINDO TODOS OS ACESSÓRIOS TAIS COMO TRILHOS DIN, PARAFUSOS, ISOLADORES, BARRAMENTOS PARA CHAVE GERAL, ESPELHO EM POLICARBONATO COM ALÇA DE REMOÇÃO, ETC. QUADRO DEVERÁ ATENDER AS NORMAS NBR IEC 60439-1 E NR10. REF.: MONTADORAS DE QUADROS ELÉTRICOS VDM, ELETRIBRAS, RST OU EQUIVALENTE. PARA AS DEMAIS DESCRIÇÕES VER MEMORIAL DESCRITIVO.</t>
  </si>
  <si>
    <t>CANALETA DE PVC RÍGIDO ANTI-CHAMA, RECORTE ABERTO, 50X35MM. REF.: CEMAR LEGRAND OU EQUIVALENTE.</t>
  </si>
  <si>
    <t>DISJUNTOR TERMOMAGNÉTICO TRIPOLAR, SEGUNDO NBR IEC 60.947-2, 63A, CURVA C, MÍNIMO 10KA. REF.: SCHNEIDER ELECTRIC, SIEMENS OU EQUIVALENTE.</t>
  </si>
  <si>
    <t>QUADRO DE DISTRIBUIÇÃO - QDC-1B E SEUS COMPONENTES</t>
  </si>
  <si>
    <t>BARRAMENTO PARA FASE, TIPO PENTE, COM 16 MÓDULOS DIN, TRIFÁSICO, IN=200A PARA LIGAÇÃO NA PONTA DO BARRAMENTO. REF.: CEMAR LEGRAND OU EQUIVALENTE.</t>
  </si>
  <si>
    <t>BARRAMENTO PARA NEUTRO, COM 16 LIGAÇÕES ATÉ 6MM2 E 1 PARA 50MM2, IN=200A PARA LIGAÇÃO NA PONTA DO BARRAMENTO. REF.: CEMAR LEGRAND OU EQUIVALENTE.</t>
  </si>
  <si>
    <t>BARRAMENTO PARA TERRA, COM 32 LIGAÇÕES ATÉ 6MM2 E 1 PARA 50MM2, IN=100A PARA LIGAÇÃO NA PONTA DO BARRAMENTO. REF.: CEMAR LEGRAND OU EQUIVALENTE.</t>
  </si>
  <si>
    <t>DISJUNTOR TERMOMAGNÉTICO TRIPOLAR, SEGUNDO NBR NM IEC 60.898,100A, CURVA C, MÍNIMO 10KA. REF.: SCHNEIDER ELECTRIC, SIEMENS OU EQUIVALENTE.</t>
  </si>
  <si>
    <t>DISJUNTOR TERMOMAGNÉTICO TRIPOLAR, SEGUNDO NBR NM IEC 60.898, 63A, CURVA C, MÍNIMO 10KA. REF.: SCHNEIDER ELECTRIC, SIEMENS OU EQUIVALENTE.</t>
  </si>
  <si>
    <t>DISPOSITIVO DE PROTEÇÃO DIFERENCIAL (DR), TETRAPOLAR 63A, 30MA. REF.: SCHNEIDER ELECTRIC, SIEMENS OU EQUIVALENTE.</t>
  </si>
  <si>
    <t>QUADRO DE DISTRIBUIÇÃO - QDC-2A E SEUS COMPONENTES</t>
  </si>
  <si>
    <t>BARRAMENTO PARA FASE, TIPO PENTE, COM 27 MÓDULOS DIN, TRIFÁSICO, IN=80A PARA LIGAÇÃO NA PONTA DO BARRAMENTO. REF.: CEMAR LEGRAND OU EQUIVALENTE.</t>
  </si>
  <si>
    <t>BARRAMENTO PARA FASE, TIPO PENTE, COM 27 MÓDULOS DIN, TRIFÁSICO, IN=100A PARA LIGAÇÃO NA PONTA DO BARRAMENTO. REF.: CEMAR LEGRAND OU EQUIVALENTE.</t>
  </si>
  <si>
    <t>BARRAMENTO PARA NEUTRO, COM 27 LIGAÇÕES ATÉ 6MM2 E 1 PARA 50MM2, IN=80A PARA LIGAÇÃO NA PONTA DO BARRAMENTO. REF.: CEMAR LEGRAND OU EQUIVALENTE.</t>
  </si>
  <si>
    <t>BARRAMENTO PARA NEUTRO, COM 27 LIGAÇÕES ATÉ 6MM2 E 1 PARA 50MM2, IN=100A PARA LIGAÇÃO NA PONTA DO BARRAMENTO. REF.: CEMAR LEGRAND OU EQUIVALENTE.</t>
  </si>
  <si>
    <t>BARRAMENTO PARA TERRA, COM 81 LIGAÇÕES ATÉ 6MM2 E 1 PARA 50MM2, IN=80A PARA LIGAÇÃO NA PONTA DO BARRAMENTO. REF.: CEMAR LEGRAND OU EQUIVALENTE.</t>
  </si>
  <si>
    <t>CAIXA PARA QUADRO DE DISTRIBUIÇÃO, IP-54, 1000X800X300MM, 108 MÓDULOS (4 FILEIRAS DE 27). INCLUINDO TODOS OS ACESSÓRIOS TAIS COMO TRILHOS DIN, PARAFUSOS, ISOLADORES, BARRAMENTOS PARA CHAVE GERAL, ESPELHO EM POLICARBONATO COM ALÇA DE REMOÇÃO, ETC. QUADRO DEVERÁ ATENDER AS NORMAS NBR IEC 60439-1 E NR10. REF.: MONTADORAS DE QUADROS ELÉTRICOS VDM, ELETRIBRAS, RST OU EQUIVALENTE. PARA AS DEMAIS DESCRIÇÕES VER MEMORIAL DESCRITIVO.</t>
  </si>
  <si>
    <t>DISJUNTOR TERMOMAGNÉTICO TRIPOLAR, SEGUNDO NBR IEC 60.947-2, 80A, CURVA C, MÍNIMO 10KA. REF.: SCHNEIDER ELECTRIC, SIEMENS OU EQUIVALENTE.</t>
  </si>
  <si>
    <t>DISPOSITIVO DE PROTEÇÃO DIFERENCIAL (DR), BIPOLAR 20A, 30MA. REF.: SCHNEIDER ELECTRIC, SIEMENS OU EQUIVALENTE.</t>
  </si>
  <si>
    <t>QUADRO DE DISTRIBUIÇÃO - QDC-2B E SEUS COMPONENTES</t>
  </si>
  <si>
    <t>QUADRO DE DISTRIBUIÇÃO - QDC-3A E SEUS COMPONENTES</t>
  </si>
  <si>
    <t>QUADRO DE DISTRIBUIÇÃO - QDC-3B E SEUS COMPONENTES</t>
  </si>
  <si>
    <t>QUADRO DE DISTRIBUIÇÃO - QDC-4A E SEUS COMPONENTES</t>
  </si>
  <si>
    <t>QUADRO DE DISTRIBUIÇÃO - QDC-4B E SEUS COMPONENTES</t>
  </si>
  <si>
    <t>QUADRO DE DISTRIBUIÇÃO - QDC-COA E SEUS COMPONENTES</t>
  </si>
  <si>
    <t>QUADRO DE DISTRIBUIÇÃO - QDC-ACA E SEUS COMPONENTES</t>
  </si>
  <si>
    <t>QUADRO DE DISTRIBUIÇÃO, COM BARRAMENTO TRIFÁSICO EM 660V, 60X900X350MM (LXHXP), ESPELHO METÁLICO COM ALÇA DE REMOÇÃO, CHAPA 12USG, IP-54, COM TODOS SEUS COMPONENTES INTERNOS, EXCETO DISJUNTORES. O PAINEL DEVERÁ SER PTTA E ATENDER AS NORMAS NBR IEC 60439-1 E NR10. REF.: MONTADORAS DE QUADROS ELÉTRICOS VDM, ELETRIBRAS, RST OU EQUIVALENTE. PARA AS DEMAIS DESCRIÇÕES VER MEMORIAL DESCRITIVO.</t>
  </si>
  <si>
    <t>DISJUNTOR TERMOMAGNÉTICO TRIPOLAR, SEGUNDO NBR NM IEC 60.898, 63A, CURVA C, MÍNIMO 5KA. REF.: SCHNEIDER ELECTRIC, SIEMENS OU EQUIVALENTE.</t>
  </si>
  <si>
    <t>QUADRO DE AUTOMAÇÃO DA BOMBA DE ÁGUA POTÁVEL</t>
  </si>
  <si>
    <t>QUADRO DE AUTOMAÇÃO DA BOMBA DE ESGOTAMENTO</t>
  </si>
  <si>
    <t>ALIMENTADOR AL-01</t>
  </si>
  <si>
    <t>ALIMENTADOR AL-02</t>
  </si>
  <si>
    <t>ALIMENTADOR AL-3</t>
  </si>
  <si>
    <t>ALIMENTADOR DO QG 2</t>
  </si>
  <si>
    <t>ELETRODUTO EM PEAD (POLIETILENO DE ALTA DENSIDADE) NA COR PRETA, COM CORRUGAÇÃO HELICOIDAL, IMPERMEÁVEL, DIÂMETRO DE 4". REF.: KANALEX OU EQUIVALENTE.</t>
  </si>
  <si>
    <t>TERMINAL DE ACABAMENTO PARA ELETRODUTO CORRUGADO EM POLIETILENO DE ALTA DENSIDADE (PEAD) - NBR 15.715, DIÂMETRO DE 4". REF.: KANALEX OU EQUIVALENTE.</t>
  </si>
  <si>
    <t>CONSTRUÇÃO DE CAIXA SUBTERRÂNEA, EM ALVENARIA, CONFORME PROJETO, DIMENSÕES 60X60X60CM, COM TAMPA E BASE EM FERRO FUNDIDO.</t>
  </si>
  <si>
    <t>LUVA PARA ELETRODUTO CORRUGADO EM POLIETILENO DE ALTA DENSIDADE (PEAD) - NBR 15.715, DIÂMETRO DE 4". REF.: KANALEX OU EQUIVALENTE.</t>
  </si>
  <si>
    <t>ALIMENTADOR DO QUADRO DE DISTRIBUIÇÃO QDC-B-ESG</t>
  </si>
  <si>
    <t>ELETRODUTO EM PEAD (POLIETILENO DE ALTA DENSIDADE) NA COR PRETA, COM CORRUGAÇÃO HELICOIDAL, IMPERMEÁVEL, DIÂMETRO DE 1.1/4". REF.: KANALEX OU EQUIVALENTE.</t>
  </si>
  <si>
    <t>LUVA PARA ELETRODUTO CORRUGADO EM POLIETILENO DE ALTA DENSIDADE (PEAD) - NBR 15.715, DIÂMETRO DE 1.1/4". REF.: KANALEX OU EQUIVALENTE.</t>
  </si>
  <si>
    <t>TERMINAL DE ACABAMENTO PARA ELETRODUTO CORRUGADO EM POLIETILENO DE ALTA DENSIDADE (PEAD) - NBR 15.715, DIÂMETRO DE 1.1/4". REF.: KANALEX OU EQUIVALENTE.</t>
  </si>
  <si>
    <t>CAIXA DE PASSAGEM METÁLICA DE EMBUTIR, EM CHAPA 14 USG, COM TAMPA CEGA, PINTURA ELETROSTÁTICA EPÓXI A PÓ NA COR BEGE, COM TAMPA APARAFUSADA, DIMENSÕES DE 20X20X12CM. REF.: CEMAR LEGRAND OU EQUIVALENTE</t>
  </si>
  <si>
    <t>LUMINÁRIA PARA AMBIENTES EXTERNOS IP66, COM LED DE MÁXIMO 60W, TEMPERATURA DE COR DE 4000K. FIXAÇÃO POR PARAFUSOS EM TOPO DE POSTE. CORPO DE ALUMÍNIO INJETADO A ALTA PRESSÃO COM ACABAMENTO EM PINTURA ELETROSTÁTICA NA COR CINZA. FLUXO LUMINOSO DE 5200LM E EFICÁCIA LUMINOSA MÍNIMA DE 87LM/W. DIFUSOR EM VIDRO LISO TEMPERADO. UTILIZA DRIVER 530MA. REF. HEKA LS TECNOWATT OU EQUIVALENTE.</t>
  </si>
  <si>
    <t>LUMINÁRIA PARA AMBIENTES EXTERNOS IP66, COM LED DE MÁXIMO 41W, TEMPERATURA DE COR DE 5000K. FIXAÇÃO POR PARAFUSOS EM TOPO DE POSTE. CORPO DE ALUMÍNIO INJETADO COM ACABAMENTO EM PINTURA ELETROSTÁTICA NA COR CINZA. FLUXO LUMINOSO DE 4100LM E EFICÁCIA LUMINOSA MÍNIMA DE 100LM/W. DIFUSOR EM VIDRO PLANO TEMPERADO TRANSPARENTE. DRIVER DE CORRENTE INCORPORADO. REF. MERAK IXF OU EQUIVALENTE.</t>
  </si>
  <si>
    <t>LUMINÁRIA PARA AMBIENTES EXTERNOS IP66, COM LED DE MÁXIMO 54W, TEMPERATURA DE COR DE 5000K. FIXAÇÃO POR PARAFUSOS EM TOPO DE POSTE. CORPO DE ALUMÍNIO INJETADO A ALTA PRESSÃO COM ACABAMENTO EM PINTURA ELETROSTÁTICA NA COR CINZA E ALETAS NO PRÓPRIO CORPO PARA DISSIPAÇÃO DO CALOR. FLUXO LUMINOSO DE 5853LM E EFICÁCIA LUMINOSA MÍNIMA DE 108LM/W. DIFUSOR EM VIDRO LISO PLANO. RELÉ FOTOCONTROLADOR E DRIVER DE CORRENTE INCORPORADOS. REF. NATH S OU EQUIVALENTE.</t>
  </si>
  <si>
    <t>POSTE RETO ESCALONADO, TRÊS TUBOS CILÍNDRICOS COM DIÂMETROS DISTINTOS, PONTEIRA DE DIÂMETRO DE 60,3 MM NO TOPO DO POSTE PARA FIXAÇÃO DA LUMINÁRIA, H=3,0M LIVRE, COM BASE. FABRICADO EM AÇO SAE 1010/1020, SOLDA CONFORME NORMAS AWS A5 E ASME SF, GALVANIZADOS A FOGO POR IMERSÃO A QUENTE, ACABAMENTO EM PINTURA ELETROSTÁTICA NA COR PRETA.REF.: POSTE BABEL TECNOWATT OU SIMILAR.</t>
  </si>
  <si>
    <t>POSTE RETO POLIGONAL, COM JANELA DE INSPEÇÃO, PONTEIRA DE DIÂMETRO DE 60,3 MM NO TOPO DO POSTE PARA FIXAÇÃO DO SUPORTE DA LUMINÁRIA, H=5,0M, FABRICADO EM AÇO SAE 1010/1020, SOLDA CONFORME NORMAS AWS A5 E ASME SF, GALVANIZADOS À FOGO POR IMERSÃO À QUENTE. INSTALAÇÃO ENGASTADO. REF.: POSTE RETO POLIGONAL TECNOWATT OU EQUIVALENTE.</t>
  </si>
  <si>
    <t>RELÉ FOTOELETRÔNICO, 2,5W, BIVOLT 105 A 305 VCA, 60HZ 500VA/127V E 800VA/220V. REF.: LEGRAND OU EQUIVALENTE.</t>
  </si>
  <si>
    <t>ACOPLAMENTO ELÉTRICO PARA RELÉ FOTOELETRÔNICO, FOTOELÉTRICO OU TÉRMICO COM SUPORTE DE AÇO GALVANIZADO PARA FIXAÇÃO, 127V/15A OU 220V/10A. REF.: TECNOWATT OU EQUIVALENTE.</t>
  </si>
  <si>
    <t>11.02.01.12.14</t>
  </si>
  <si>
    <t>11.02.01.14.11</t>
  </si>
  <si>
    <t>11.02.01.14.12</t>
  </si>
  <si>
    <t>11.02.01.14.13</t>
  </si>
  <si>
    <t>11.02.01.14.14</t>
  </si>
  <si>
    <t>11.02.01.15.13</t>
  </si>
  <si>
    <t>11.02.01.15.14</t>
  </si>
  <si>
    <t>11.02.01.16.11</t>
  </si>
  <si>
    <t>11.02.01.16.12</t>
  </si>
  <si>
    <t>11.02.01.16.13</t>
  </si>
  <si>
    <t>11.02.01.17.14</t>
  </si>
  <si>
    <t>11.02.01.29.12</t>
  </si>
  <si>
    <t>11.02.01.29.13</t>
  </si>
  <si>
    <t>11.02.01.29.14</t>
  </si>
  <si>
    <t>11.02.01.29.15</t>
  </si>
  <si>
    <t>11.02.01.32.14</t>
  </si>
  <si>
    <t>11.02.01.32.15</t>
  </si>
  <si>
    <t>11.02.01.32.16</t>
  </si>
  <si>
    <t>11.02.01.32.17</t>
  </si>
  <si>
    <t>11.02.01.32.18</t>
  </si>
  <si>
    <t>11.02.01.32.19</t>
  </si>
  <si>
    <t>11.02.01.32.20</t>
  </si>
  <si>
    <t>11.02.01.32.21</t>
  </si>
  <si>
    <t>11.02.01.32.22</t>
  </si>
  <si>
    <t>SUPORTE PARA INSTALAÇÃO DE LUMINÁRIA EM TOPO DE POSTE, NÚCLEO CENTRAL COM DIAMETRO DE 60,3MM E BRAÇO COM DIAMETRO DE 48MM, COM NÚCLEO CENTRAL, BRAÇO E PARAFUSOS FABRICADOS EM AÇO GALVANIZADO E TAMPA SUPERIOR EM ALUMÍNIO PARA UMA LUMINÁRIA. REF.: SL1/1 TECNOWATT OU EQUIVALENTE.</t>
  </si>
  <si>
    <t>SUPORTE PARA INSTALAÇÃO DE LUMINÁRIA EM TOPO DE POSTE, NÚCLEO CENTRAL COM DIAMETRO DE 60,3MM E BRAÇO COM DIAMETRO DE 48MM, COM NÚCLEO CENTRAL, BRAÇO E PARAFUSOS FABRICADOS EM AÇO GALVANIZADO E TAMPA SUPERIOR EM ALUMÍNIO PARA UMA LUMINÁRIA. REF.: SL4/1 TECNOWATT OU EQUIVALENTE.</t>
  </si>
  <si>
    <t>11.02.01.02.01.01</t>
  </si>
  <si>
    <t>11.02.01.02.01.02</t>
  </si>
  <si>
    <t>11.02.01.02.01.03</t>
  </si>
  <si>
    <t>11.02.01.02.02.01</t>
  </si>
  <si>
    <t>11.02.01.02.02.02</t>
  </si>
  <si>
    <t>11.02.01.02.02.03</t>
  </si>
  <si>
    <t>11.02.01.02.02.04</t>
  </si>
  <si>
    <t>11.02.01.02.02.05</t>
  </si>
  <si>
    <t>11.02.01.02.02.06</t>
  </si>
  <si>
    <t>11.02.01.02.02.07</t>
  </si>
  <si>
    <t>11.02.01.02.03.01</t>
  </si>
  <si>
    <t>11.02.01.02.03.02</t>
  </si>
  <si>
    <t>11.02.01.02.03.03</t>
  </si>
  <si>
    <t>11.02.01.02.03.04</t>
  </si>
  <si>
    <t>11.02.01.02.03.05</t>
  </si>
  <si>
    <t>11.02.01.02.03.06</t>
  </si>
  <si>
    <t>11.02.01.02.03.07</t>
  </si>
  <si>
    <t>11.02.01.02.03.08</t>
  </si>
  <si>
    <t>11.02.01.02.03.09</t>
  </si>
  <si>
    <t>11.02.01.02.03.10</t>
  </si>
  <si>
    <t>11.02.01.02.03.11</t>
  </si>
  <si>
    <t>11.02.01.02.03.12</t>
  </si>
  <si>
    <t>11.02.01.02.04.01</t>
  </si>
  <si>
    <t>11.02.01.02.04.02</t>
  </si>
  <si>
    <t>11.02.01.02.04.03</t>
  </si>
  <si>
    <t>11.02.01.02.04.04</t>
  </si>
  <si>
    <t>11.02.01.02.04.05</t>
  </si>
  <si>
    <t>11.02.01.02.04.06</t>
  </si>
  <si>
    <t>11.02.01.02.04.07</t>
  </si>
  <si>
    <t>11.02.01.02.04.08</t>
  </si>
  <si>
    <t>11.02.01.02.04.09</t>
  </si>
  <si>
    <t>11.02.01.02.04.10</t>
  </si>
  <si>
    <t>11.02.01.02.04.11</t>
  </si>
  <si>
    <t>11.02.01.02.04.12</t>
  </si>
  <si>
    <t>11.02.01.02.04.13</t>
  </si>
  <si>
    <t>11.02.01.02.04.14</t>
  </si>
  <si>
    <t>11.02.01.02.05.01</t>
  </si>
  <si>
    <t>11.02.01.02.05.02</t>
  </si>
  <si>
    <t>11.02.01.02.05.03</t>
  </si>
  <si>
    <t>11.02.01.02.05.04</t>
  </si>
  <si>
    <t>11.02.01.02.05.05</t>
  </si>
  <si>
    <t>11.02.01.02.05.06</t>
  </si>
  <si>
    <t>11.02.01.02.05.07</t>
  </si>
  <si>
    <t>11.02.01.02.05.08</t>
  </si>
  <si>
    <t>11.02.01.02.05.09</t>
  </si>
  <si>
    <t>11.02.01.02.05.10</t>
  </si>
  <si>
    <t>11.02.01.02.05.11</t>
  </si>
  <si>
    <t>11.02.01.02.05.12</t>
  </si>
  <si>
    <t>11.02.01.02.05.13</t>
  </si>
  <si>
    <t>11.02.01.02.05.14</t>
  </si>
  <si>
    <t>11.02.01.02.05.15</t>
  </si>
  <si>
    <t>11.02.01.02.06.01</t>
  </si>
  <si>
    <t>11.02.01.02.06.02</t>
  </si>
  <si>
    <t>11.02.01.02.06.03</t>
  </si>
  <si>
    <t>11.02.01.02.06.04</t>
  </si>
  <si>
    <t>11.02.01.02.06.05</t>
  </si>
  <si>
    <t>11.02.01.02.06.06</t>
  </si>
  <si>
    <t>11.02.01.02.06.07</t>
  </si>
  <si>
    <t>11.02.01.02.06.08</t>
  </si>
  <si>
    <t>11.02.01.02.06.09</t>
  </si>
  <si>
    <t>11.02.01.02.06.10</t>
  </si>
  <si>
    <t>11.02.01.02.06.11</t>
  </si>
  <si>
    <t>11.02.01.02.06.12</t>
  </si>
  <si>
    <t>11.02.01.02.06.13</t>
  </si>
  <si>
    <t>11.02.01.02.06.14</t>
  </si>
  <si>
    <t>11.02.01.02.06.15</t>
  </si>
  <si>
    <t>11.02.01.02.07.01</t>
  </si>
  <si>
    <t>11.02.01.02.07.02</t>
  </si>
  <si>
    <t>11.02.01.02.07.03</t>
  </si>
  <si>
    <t>11.02.01.02.07.04</t>
  </si>
  <si>
    <t>11.02.01.02.07.05</t>
  </si>
  <si>
    <t>11.02.01.02.07.06</t>
  </si>
  <si>
    <t>11.02.01.02.07.07</t>
  </si>
  <si>
    <t>11.02.01.02.07.08</t>
  </si>
  <si>
    <t>11.02.01.02.07.09</t>
  </si>
  <si>
    <t>11.02.01.02.07.10</t>
  </si>
  <si>
    <t>11.02.01.02.07.11</t>
  </si>
  <si>
    <t>11.02.01.02.07.12</t>
  </si>
  <si>
    <t>11.02.01.02.07.13</t>
  </si>
  <si>
    <t>11.02.01.02.07.14</t>
  </si>
  <si>
    <t>11.02.01.02.08.01</t>
  </si>
  <si>
    <t>11.02.01.02.08.02</t>
  </si>
  <si>
    <t>11.02.01.02.08.03</t>
  </si>
  <si>
    <t>11.02.01.02.08.04</t>
  </si>
  <si>
    <t>11.02.01.02.08.05</t>
  </si>
  <si>
    <t>11.02.01.02.08.06</t>
  </si>
  <si>
    <t>11.02.01.02.08.07</t>
  </si>
  <si>
    <t>11.02.01.02.08.08</t>
  </si>
  <si>
    <t>11.02.01.02.08.09</t>
  </si>
  <si>
    <t>11.02.01.02.08.10</t>
  </si>
  <si>
    <t>11.02.01.02.08.11</t>
  </si>
  <si>
    <t>11.02.01.02.08.12</t>
  </si>
  <si>
    <t>11.02.01.02.08.13</t>
  </si>
  <si>
    <t>11.02.01.02.08.14</t>
  </si>
  <si>
    <t>11.02.01.02.09.01</t>
  </si>
  <si>
    <t>11.02.01.02.09.02</t>
  </si>
  <si>
    <t>11.02.01.02.09.03</t>
  </si>
  <si>
    <t>11.02.01.02.09.04</t>
  </si>
  <si>
    <t>11.02.01.02.09.05</t>
  </si>
  <si>
    <t>11.02.01.02.09.06</t>
  </si>
  <si>
    <t>11.02.01.02.09.07</t>
  </si>
  <si>
    <t>11.02.01.02.09.08</t>
  </si>
  <si>
    <t>11.02.01.02.09.09</t>
  </si>
  <si>
    <t>11.02.01.02.09.10</t>
  </si>
  <si>
    <t>11.02.01.02.09.11</t>
  </si>
  <si>
    <t>11.02.01.02.09.12</t>
  </si>
  <si>
    <t>11.02.01.02.09.13</t>
  </si>
  <si>
    <t>11.02.01.02.09.14</t>
  </si>
  <si>
    <t>11.02.01.02.10.01</t>
  </si>
  <si>
    <t>11.02.01.02.10.02</t>
  </si>
  <si>
    <t>11.02.01.02.10.03</t>
  </si>
  <si>
    <t>11.02.01.02.10.04</t>
  </si>
  <si>
    <t>11.02.01.02.10.05</t>
  </si>
  <si>
    <t>11.02.01.02.10.06</t>
  </si>
  <si>
    <t>11.02.01.02.10.07</t>
  </si>
  <si>
    <t>11.02.01.02.10.08</t>
  </si>
  <si>
    <t>11.02.01.02.10.09</t>
  </si>
  <si>
    <t>11.02.01.02.10.10</t>
  </si>
  <si>
    <t>11.02.01.02.10.11</t>
  </si>
  <si>
    <t>11.02.01.02.10.12</t>
  </si>
  <si>
    <t>11.02.01.02.10.13</t>
  </si>
  <si>
    <t>11.02.01.02.10.14</t>
  </si>
  <si>
    <t>11.02.01.02.11.01</t>
  </si>
  <si>
    <t>11.02.01.02.11.02</t>
  </si>
  <si>
    <t>11.02.01.02.11.03</t>
  </si>
  <si>
    <t>11.02.01.02.11.04</t>
  </si>
  <si>
    <t>11.02.01.02.11.05</t>
  </si>
  <si>
    <t>11.02.01.02.11.06</t>
  </si>
  <si>
    <t>11.02.01.02.11.07</t>
  </si>
  <si>
    <t>11.02.01.02.11.08</t>
  </si>
  <si>
    <t>11.02.01.02.11.09</t>
  </si>
  <si>
    <t>11.02.01.02.11.10</t>
  </si>
  <si>
    <t>11.02.01.02.11.11</t>
  </si>
  <si>
    <t>11.02.01.02.11.12</t>
  </si>
  <si>
    <t>11.02.01.02.11.13</t>
  </si>
  <si>
    <t>11.02.01.02.11.14</t>
  </si>
  <si>
    <t>11.02.01.02.12.01</t>
  </si>
  <si>
    <t>11.02.01.02.12.02</t>
  </si>
  <si>
    <t>11.02.01.02.12.03</t>
  </si>
  <si>
    <t>11.02.01.02.12.04</t>
  </si>
  <si>
    <t>11.02.01.02.12.05</t>
  </si>
  <si>
    <t>11.02.01.02.12.06</t>
  </si>
  <si>
    <t>11.02.01.02.12.07</t>
  </si>
  <si>
    <t>11.02.01.02.12.08</t>
  </si>
  <si>
    <t>11.02.01.02.12.09</t>
  </si>
  <si>
    <t>11.02.01.02.12.10</t>
  </si>
  <si>
    <t>11.02.01.02.12.11</t>
  </si>
  <si>
    <t>11.02.01.02.12.12</t>
  </si>
  <si>
    <t>11.02.01.02.13.01</t>
  </si>
  <si>
    <t>11.02.01.02.13.02</t>
  </si>
  <si>
    <t>11.02.01.02.13.03</t>
  </si>
  <si>
    <t>11.02.01.02.13.04</t>
  </si>
  <si>
    <t>11.02.01.02.13.05</t>
  </si>
  <si>
    <t>11.02.01.02.13.06</t>
  </si>
  <si>
    <t>11.02.01.02.13.07</t>
  </si>
  <si>
    <t>11.02.01.02.13.08</t>
  </si>
  <si>
    <t>11.02.01.02.14.01</t>
  </si>
  <si>
    <t>11.02.01.02.15.01</t>
  </si>
  <si>
    <t>REATERRO MANUAL APILOADO COM SOQUETE. AF_10/2017</t>
  </si>
  <si>
    <t>TRANSPORTE COM CAMINHÃO BASCULANTE DE 6 M3, EM VIA URBANA PAVIMENTADA, DMT ATÉ 30 KM (UNIDADE: M3XKM). AF_01/2018</t>
  </si>
  <si>
    <t>GUARDA-CORPO EM LAJE PÓS-DESFÔRMA, PARA ESTRUTURAS EM CONCRETO, COM ESCORAS DE MADEIRA ESTRONCADAS NA ESTRUTURA, TRAVESSÕES DE MADEIRA PREGADOS E FECHAMENTO EM TELA DE POLIPROPILENO PARA EDIFICAÇÕES ACIMA DE 4 PAVIMENTOS (2 MONTAGENS POR OBRA). AF_11/2017</t>
  </si>
  <si>
    <t>COLOCAÇÃO DE TELA EM ANDAIME FACHADEIRO. AF_11/2017</t>
  </si>
  <si>
    <t>MONTAGEM E DESMONTAGEM DE ANDAIME MODULAR FACHADEIRO, COM PISO METÁLICO, PARA EDIFICAÇÕES COM MÚLTIPLOS PAVIMENTOS (EXCLUSIVE ANDAIME E LIMPEZA). AF_11/2017</t>
  </si>
  <si>
    <t>LOCACAO DE ANDAIME METALICO TIPO FACHADEIRO, LARGURA DE 1,20 M, ALTURA POR PECA DE 2,0 M, INCLUINDO SAPATAS E ITENS NECESSARIOS A INSTALACAO</t>
  </si>
  <si>
    <t>MOBILIZAÇÃO E DESMOBILIZAÇÃO DO EQUIPAMENTO PARA ESCAVAÇÃO DA ESTACA MECANIZADA</t>
  </si>
  <si>
    <t>novo sinapi</t>
  </si>
  <si>
    <t>nts</t>
  </si>
  <si>
    <t>TUBOS E CONEXÕES</t>
  </si>
  <si>
    <t>11.03.02.03.07</t>
  </si>
  <si>
    <t>BUCHA DE REDUÇÃO GALV. 1" X 1/2"</t>
  </si>
  <si>
    <t>BUCHA DE REDUÇÃO GALV. 1.1/2" X 1"</t>
  </si>
  <si>
    <t>BUCHA DE REDUÇÃO GALV. 1.1/2" X 1.1/4"</t>
  </si>
  <si>
    <t>BUCHA DE REDUÇÃO GALV. 1.1/4" X 1"</t>
  </si>
  <si>
    <t>BUCHA DE REDUÇÃO GALV. 2" X 1"</t>
  </si>
  <si>
    <t>BUCHA DE REDUÇÃO GALV. 2" X 1.1/2"</t>
  </si>
  <si>
    <t>BUCHA DE REDUÇÃO GALV. 2" X 1.1/4"</t>
  </si>
  <si>
    <t>BUCHA DE REDUÇÃO GALV. 2.1/2" X 2"</t>
  </si>
  <si>
    <t>BUCHA DE REDUÇÃO GALV. 3" X 1.1/2"</t>
  </si>
  <si>
    <t>BUCHA DE REDUÇÃO GALV. 3" X 2"</t>
  </si>
  <si>
    <t>BUCHA DE REDUÇÃO GALV. 3" X 2.1/2"</t>
  </si>
  <si>
    <t>BUCHA DE REDUÇÃO GALV. 4" X 2"</t>
  </si>
  <si>
    <t>BUCHA DE REDUÇÃO GALV. 4" X 3"</t>
  </si>
  <si>
    <t>BUCHA DE REDUÇÃO GALV. 6" X 4"</t>
  </si>
  <si>
    <t>COTOVELO DE REDUÇÃO GALV. 1 X 1/2"</t>
  </si>
  <si>
    <t>CRUZETA GALV. 3"</t>
  </si>
  <si>
    <t>CRUZETA GALV. 4"</t>
  </si>
  <si>
    <t>11.03.02.02.30</t>
  </si>
  <si>
    <t>11.03.02.02.37</t>
  </si>
  <si>
    <t>11.03.02.02.43</t>
  </si>
  <si>
    <t>11.03.02.02.44</t>
  </si>
  <si>
    <t>11.03.02.02.49</t>
  </si>
  <si>
    <t>CURVA MACHO - FÊMEA GALV. 2.1/2"</t>
  </si>
  <si>
    <t>TAMPÃO GALV. 2.1/2"</t>
  </si>
  <si>
    <t>TÊ DE REDUÇÃO GALV. 3" X 2.1/2"</t>
  </si>
  <si>
    <t>ASSENTO SANITÁRIO NA COR BRANCA, REFERÊNCIA CÓDIGO AP.50.17 "DECA LINHA VOGUE PLUS" - DECA, OU “INCEPA”, OU “CELITE” OU EQUIVALENTES TÉCNICOS</t>
  </si>
  <si>
    <t>ASSENTO SANITÁRIO PLÁSTICO LINHA POPULAR</t>
  </si>
  <si>
    <t>05.04.24</t>
  </si>
  <si>
    <t>ESCADA METÁLICA MARINHEIRO CONSTITUÍDA POR BARRAS DE AÇO GALVANIZADO COM PROTEÇÃO</t>
  </si>
  <si>
    <t>APLICACAO DE TINTA A BASE DE EPOXI SOBRE PISO - VAGA IDOSO</t>
  </si>
  <si>
    <t>APLICACAO DE TINTA A BASE DE EPOXI SOBRE PISO - VAGA PNE</t>
  </si>
  <si>
    <t>APLICACAO DE TINTA A BASE DE EPOXI SOBRE PISO - ZEBRADA RECUO VAGA PNE</t>
  </si>
  <si>
    <t>ELETRODUTO DE AÇO GALVANIZADO, CLASSE SEMI PESADO, DN 50 MM (2"), APARENTE, INSTALADO EM PAREDE - FORNECIMENTO E INSTALAÇÃO</t>
  </si>
  <si>
    <t>ELETRODUTO DE AÇO GALVANIZADO, CLASSE SEMI PESADO, DN 60 MM (2 1/2 ), APARENTE, INSTALADO EM PAREDE - FORNECIMENTO E INSTALAÇÃO</t>
  </si>
  <si>
    <t>ELETRODUTO DE AÇO GALVANIZADO, CLASSE PESADO, DN 110 MM (4"), APARENTE, INSTALADO EM PAREDE - FORNECIMENTO E INSTALAÇÃO</t>
  </si>
  <si>
    <t>ABRAÇADEIRA PARA FIXAÇÃO DE ELETRODUTOS TIPO "D" COM CUNHA, DIÂMETRO 1". REF.: ELECON, TRAMONTINA OU EQUIVALENTE.</t>
  </si>
  <si>
    <t>ABRAÇADEIRA PARA FIXAÇÃO DE ELETRODUTOS TIPO "D" COM CUNHA, DIÂMETRO 3/4". REF.: ELECON, TRAMONTINA OU EQUIVALENTE.</t>
  </si>
  <si>
    <t>ABRAÇADEIRA PARA FIXAÇÃO DE ELETRODUTOS TIPO "D" COM CUNHA, DIÂMETRO 4". REF.: ELECON, TRAMONTINA OU EQUIVALENTE.</t>
  </si>
  <si>
    <t>sinapi</t>
  </si>
  <si>
    <t>CURVA 90º EM AÇO CARBONO, GALVANIZADO A FOGO, DIÂMETRO Ø 1.1/4" (32MM)</t>
  </si>
  <si>
    <t>CURVA 90º EM AÇO CARBONO, GALVANIZADO A FOGO, DIÂMETRO Ø 1.1/2" (40MM)</t>
  </si>
  <si>
    <t>LUVA EM AÇO CARBONO, GALVANIZADO A FOGO, DIÂMETRO Ø 1.1/4" (32MM)</t>
  </si>
  <si>
    <t>LUVA EM AÇO CARBONO, GALVANIZADO A FOGO, DIÂMETRO Ø 1.1/2" (40MM)</t>
  </si>
  <si>
    <t>pto</t>
  </si>
  <si>
    <t>TRANSFORMADOR DE CORRENTE 1000 / 5A. REF.: SIEMENS OU EQUIVALENTE</t>
  </si>
  <si>
    <t>TRANSFORMADOR DE CORRENTE 800 / 5A. REF.: SIEMENS OU EQUIVALENTE</t>
  </si>
  <si>
    <t>SUPRESSOR DE SURTOS TIPO SLIM - VCL 60KA 275VCL - CLASSE 1. REF.: CLAMPER OU EQUIVALENTE</t>
  </si>
  <si>
    <t>SUPRESSOR DE SURTOS TIPO SLIM - VCL 20KA 275VCL - CLASSE 2. REF.: CLAMPER OU EQUIVALENTE</t>
  </si>
  <si>
    <t>FUSÍVEL (63A GL/GG), COM BASE. REF.: SIEMENS OU EQUIVALENTE</t>
  </si>
  <si>
    <t>FUSÍVEL NH 40A/500VCA, COM BASE. REF.: SIEMENS OU EQUIVALENTE</t>
  </si>
  <si>
    <t>CONJUNTO DE BUCHA E ARRUELA, DE ALUMÍNIO, PARA ELETRODUTO DE 1". REF.: WETZEL OU EQUIVALENTE.</t>
  </si>
  <si>
    <t>CONJUNTO DE BUCHA E ARRUELA, DE ALUMÍNIO, PARA ELETRODUTO DE 3/4". REF.: WETZEL OU EQUIVALENTE.</t>
  </si>
  <si>
    <t>CZ6221</t>
  </si>
  <si>
    <t>CZ6223</t>
  </si>
  <si>
    <t>CZ6225</t>
  </si>
  <si>
    <t>CZ6253</t>
  </si>
  <si>
    <t>CZ6285</t>
  </si>
  <si>
    <t>CZ6291</t>
  </si>
  <si>
    <t>CZ6311</t>
  </si>
  <si>
    <t>CZ6313</t>
  </si>
  <si>
    <t>CZ6315</t>
  </si>
  <si>
    <t>CZ6317</t>
  </si>
  <si>
    <t>CZ6319</t>
  </si>
  <si>
    <t>CZ6321</t>
  </si>
  <si>
    <t>CZ6323</t>
  </si>
  <si>
    <t>CZ6201</t>
  </si>
  <si>
    <t>CZ6205</t>
  </si>
  <si>
    <t>CZ6207</t>
  </si>
  <si>
    <t>CZ6209</t>
  </si>
  <si>
    <t>CZ6211</t>
  </si>
  <si>
    <t>CZ6213</t>
  </si>
  <si>
    <t>CZ6215</t>
  </si>
  <si>
    <t>CZ6217</t>
  </si>
  <si>
    <t>CZ6219</t>
  </si>
  <si>
    <t>CZ6227</t>
  </si>
  <si>
    <t>CZ6229</t>
  </si>
  <si>
    <t>CZ6231</t>
  </si>
  <si>
    <t>CZ6233</t>
  </si>
  <si>
    <t>CZ6235</t>
  </si>
  <si>
    <t>CZ6237</t>
  </si>
  <si>
    <t>CZ6239</t>
  </si>
  <si>
    <t>CZ6241</t>
  </si>
  <si>
    <t>CZ6243</t>
  </si>
  <si>
    <t>CZ6245</t>
  </si>
  <si>
    <t>CZ6247</t>
  </si>
  <si>
    <t>CZ6249</t>
  </si>
  <si>
    <t>CZ6251</t>
  </si>
  <si>
    <t>CZ6255</t>
  </si>
  <si>
    <t>CZ6257</t>
  </si>
  <si>
    <t>CZ6259</t>
  </si>
  <si>
    <t>CZ6261</t>
  </si>
  <si>
    <t>CZ6263</t>
  </si>
  <si>
    <t>CZ6265</t>
  </si>
  <si>
    <t>CZ6267</t>
  </si>
  <si>
    <t>CZ6269</t>
  </si>
  <si>
    <t>CZ6271</t>
  </si>
  <si>
    <t>CZ6273</t>
  </si>
  <si>
    <t>CZ6275</t>
  </si>
  <si>
    <t>CZ6277</t>
  </si>
  <si>
    <t>CZ6279</t>
  </si>
  <si>
    <t>CZ6281</t>
  </si>
  <si>
    <t>CZ6283</t>
  </si>
  <si>
    <t>CZ6287</t>
  </si>
  <si>
    <t>CZ6289</t>
  </si>
  <si>
    <t>CZ6293</t>
  </si>
  <si>
    <t>CZ6295</t>
  </si>
  <si>
    <t>CZ6297</t>
  </si>
  <si>
    <t>CZ6299</t>
  </si>
  <si>
    <t>CZ6301</t>
  </si>
  <si>
    <t>CZ6303</t>
  </si>
  <si>
    <t>CZ6305</t>
  </si>
  <si>
    <t>CZ6307</t>
  </si>
  <si>
    <t>CZ6309</t>
  </si>
  <si>
    <t>CZ6325</t>
  </si>
  <si>
    <t>CZ6327</t>
  </si>
  <si>
    <t>CZ6329</t>
  </si>
  <si>
    <t>CZ6331</t>
  </si>
  <si>
    <t>CZ6333</t>
  </si>
  <si>
    <t>CZ6335</t>
  </si>
  <si>
    <t>CZ6337</t>
  </si>
  <si>
    <t>CZ6339</t>
  </si>
  <si>
    <t>CZ6341</t>
  </si>
  <si>
    <t>CZ6343</t>
  </si>
  <si>
    <t>CZ6345</t>
  </si>
  <si>
    <t>CZ6347</t>
  </si>
  <si>
    <t>CZ6349</t>
  </si>
  <si>
    <t>CZ6351</t>
  </si>
  <si>
    <t>CZ6353</t>
  </si>
  <si>
    <t>CZ6355</t>
  </si>
  <si>
    <t>CZ6357</t>
  </si>
  <si>
    <t>CZ6359</t>
  </si>
  <si>
    <t>CZ6361</t>
  </si>
  <si>
    <t>CZ6363</t>
  </si>
  <si>
    <t>CZ6365</t>
  </si>
  <si>
    <t>CZ6367</t>
  </si>
  <si>
    <t>CZ6369</t>
  </si>
  <si>
    <t>CZ6371</t>
  </si>
  <si>
    <t>CZ6373</t>
  </si>
  <si>
    <t>CZ6375</t>
  </si>
  <si>
    <t>CZ6377</t>
  </si>
  <si>
    <t>CZ6379</t>
  </si>
  <si>
    <t>CZ6381</t>
  </si>
  <si>
    <t>CZ6383</t>
  </si>
  <si>
    <t>CZ6385</t>
  </si>
  <si>
    <t>CZ6387</t>
  </si>
  <si>
    <t>CZ6389</t>
  </si>
  <si>
    <t>CZ6391</t>
  </si>
  <si>
    <t>CZ6393</t>
  </si>
  <si>
    <t>CZ6395</t>
  </si>
  <si>
    <t>CZ6397</t>
  </si>
  <si>
    <t>CZ6399</t>
  </si>
  <si>
    <t>CZ6401</t>
  </si>
  <si>
    <t>CONCRETAGEM DE BLOCOS DE COROAMENTO E VIGAS BALDRAMES, FCK 35 MPA, COM USO DE BOMBA  LANÇAMENTO, ADENSAMENTO E ACABAMENTO</t>
  </si>
  <si>
    <t>CONCRETAGEM DE RESERVATÓRIO ENTERRADO, FCK 35 MPA, COM USO DE BOMBA  LANÇAMENTO, ADENSAMENTO E ACABAMENTO</t>
  </si>
  <si>
    <t>CONCRETAGEM DE CONTENÇÃO TIPO CORTINA FCK 35 MPA, COM USO DE BOMBA  LANÇAMENTO, ADENSAMENTO E ACABAMENTO</t>
  </si>
  <si>
    <t>CONCRETAGEM DE PILARES, FCK = 35 MPA, COM USO DE BOMBA EM EDIFICAÇÃO COM SEÇÃO MÉDIA DE PILARES MAIOR QUE 0,25 M² - LANÇAMENTO, ADENSAMENTO E ACABAMENTO</t>
  </si>
  <si>
    <t>CONCRETAGEM DE VIGAS EM EDIFICAÇÕES MULTIFAMILIARES FEITAS COM SISTEMA DE FÔRMAS MANUSEÁVEIS COM CONCRETO USINADO BOMBEÁVEL, FCK 35 MPA, LANÇADO COM BOMBA LANÇA - LANÇAMENTO, ADENSAMENTO E ACABAMENTO</t>
  </si>
  <si>
    <t>CONCRETAGEM DE LAJES EM EDIFICAÇÕES MULTIFAMILIARES FEITAS COM SISTEMA DE FÔRMAS MANUSEÁVEIS COM CONCRETO USINADO BOMBEÁVEL, FCK 35 MPA, LANÇADO COM BOMBA LANÇA - LANÇAMENTO, ADENSAMENTO E ACABAMENTO</t>
  </si>
  <si>
    <t>03.04.01.21</t>
  </si>
  <si>
    <t>03.04.01.22</t>
  </si>
  <si>
    <t>CZ3088</t>
  </si>
  <si>
    <t>CZ3089</t>
  </si>
  <si>
    <t>CZ3091</t>
  </si>
  <si>
    <t>CZ3092</t>
  </si>
  <si>
    <t>CZ6411</t>
  </si>
  <si>
    <t>CZ6413</t>
  </si>
  <si>
    <t>GARANTIA (%) (Junto com o seguro)</t>
  </si>
  <si>
    <t>RISCO (%) (Construção simples)</t>
  </si>
  <si>
    <t>DESPESAS FINANCEIRAS (%) (Valor mensal da taxa SELIC)</t>
  </si>
  <si>
    <t>ISSQN (%) - Imposto Sobre Serviço de Qualquer Natureza - Brasília</t>
  </si>
  <si>
    <t>ELETRODUTO DE AÇO GALVANIZADO, CLASSE SEMI PESADO, DN 40 MM (1 1/2  ), APARENTE, INSTALADO EM PAREDE - FORNECIMENTO E INSTALAÇÃO. AF_11/2016_P</t>
  </si>
  <si>
    <t>EXTINTOR INCENDIO AGUA-PRESSURIZADA 10L INCL SUPORTE PAREDE CARGA     COMPLETA FORNECIMENTO E COLOCACAO</t>
  </si>
  <si>
    <t>TÊ DE REDUÇÃO, PVC, SOLDÁVEL, DN 32 MM X  25 MM, INSTALADO EM RESERVAÇÃO DE ÁGUA DE EDIFICAÇÃO QUE POSSUA RESERVATÓRIO DE FIBRA/FIBROCIMENTO   FORNECIMENTO E INSTALAÇÃO. AF_06/2016</t>
  </si>
  <si>
    <t>VASO SANITARIO SIFONADO CONVENCIONAL PARA PCD SEM FURO FRONTAL COM  LOUÇA BRANCA SEM ASSENTO -  FORNECIMENTO E INSTALAÇÃO. AF_10/2016</t>
  </si>
  <si>
    <t>ESCAVACAO E CARGA MATERIAL 1A CATEGORIA, UTILIZANDO TRATOR DE ESTEIRAS DE 110 A 160HP COM LAMINA, PESO OPERACIONAL * 13T  E PA CARREGADEIRA COM 170 HP.</t>
  </si>
  <si>
    <t>CHAPISCO APLICADO EM ALVENARIAS E ESTRUTURAS DE CONCRETO INTERNAS, COM COLHER DE PEDREIRO.  ARGAMASSA TRAÇO 1:3 COM PREPARO EM BETONEIRA 400L. AF_06/2014</t>
  </si>
  <si>
    <t>CHAPISCO APLICADO EM ALVENARIA (COM PRESENÇA DE VÃOS) E ESTRUTURAS DE CONCRETO DE FACHADA, COM COLHER DE PEDREIRO.  ARGAMASSA TRAÇO 1:3 COM PREPARO EM BETONEIRA 400L. AF_06/2014</t>
  </si>
  <si>
    <t>EMBOÇO, PARA RECEBIMENTO DE CERÂMICA, EM ARGAMASSA TRAÇO 1:2:8, PREPARO MECÂNICO COM BETONEIRA 400L, APLICADO MANUALMENTE EM FACES INTERNAS DE PAREDES, PARA AMBIENTE COM ÁREA  MAIOR QUE 10M2, ESPESSURA DE 20MM, COM EXECUÇÃO DE TALISCAS. AF_06/2014</t>
  </si>
  <si>
    <t>TUBO PVC PBA JEI, CLASSE 12, DN 75 MM, PARA REDE DE AGUA (NBR 5647)</t>
  </si>
  <si>
    <t>QUADRO DE FORÇA E CONTROLE PARA MOTOR DE 3CV/ 3Ø/ 380V, FUNCIONAMENTO ALTERNADO, DE SOBREPOR, MONTADO EM CAIXA METÁLICA DE AÇO, CHAPA 18MSG, GRAU DE PROTEÇÃO IP54, PINTURA EM EPOXI RAL 7032 E PLACA DE MONTAGEM NA COR RAL 2004. COM TRINCO. INCLUINDO DISJUNTORES, CONTATORES, RELÉS, MONITORES DE TENSÃO, BARRAMENTOS, BORNES, CONECTORES, BOTOEIRAS, E ETC. CONFORME ESPECIFICADO EM PROJETO DE INSTALAÇÕES REF.: RST, ELETRIBRÁS OU EQUIVALENTE</t>
  </si>
  <si>
    <t>QUADRO DE FORÇA E CONTROLE PARA MOTOR DE 3CV/ 3Ø/ 380V, DE SOBREPOR, MONTADO EM CAIXA METÁLICA DE AÇO, CHAPA 18MSG, GRAU DE PROTEÇÃO IP54, PINTURA EM EPOXI RAL 7032 E PLACA DE MONTAGEM NA COR RAL 2004. COM TRINCO. INCLUINDO DISJUNTORES, CONTATORES, RELÉS, MONITORES DE TENSÃO, BARRAMENTOS, BORNES, CONECTORES, BOTOEIRAS, E ETC. CONFORME ESPECIFICADO EM PROJETO DE INSTALAÇÕES REF.: RST, ELETRIBRÁS OU EQUIVALENTE</t>
  </si>
  <si>
    <t>ESTACA ESCAVADA TIPO TRADO MECANIZADO D= 30 CM</t>
  </si>
  <si>
    <t>CZ6149</t>
  </si>
  <si>
    <t>ESTACA ESCAVADA TIPO TRADO MECANIZADO D= 40 CM</t>
  </si>
  <si>
    <t>GUARDA-CORPO EM VIDRO LAMINADO 8MM</t>
  </si>
  <si>
    <t>CZ6435</t>
  </si>
  <si>
    <t>BICICLETÁRIO EM AÇO INOX</t>
  </si>
  <si>
    <t>CZ6437</t>
  </si>
  <si>
    <t>BALCÃO DE ATENDIMENTO CONF. DETALHE 6 - PRANCHA 10/25 - ETAPA 1</t>
  </si>
  <si>
    <t>FAIXA DE SEGURANÇA EM PORTA PLOTADA EFEITO JATEADO</t>
  </si>
  <si>
    <t>PLACA TIPO - PB - H05</t>
  </si>
  <si>
    <t>PLACA TIPO - PB - H06</t>
  </si>
  <si>
    <t>ADESIVO DE PISO ÁREA DE RESGATE/CADEIRANTE 50X70CM</t>
  </si>
  <si>
    <t>13.12</t>
  </si>
  <si>
    <t>13.13</t>
  </si>
  <si>
    <t>13.14</t>
  </si>
  <si>
    <t>13.15</t>
  </si>
  <si>
    <t>13.16</t>
  </si>
  <si>
    <t>PLACA TIPO - PB - H03</t>
  </si>
  <si>
    <t>MAPA TÁTIL 100X50CM INCLUSIVE PEDESTAL</t>
  </si>
  <si>
    <t>13.17</t>
  </si>
  <si>
    <t>TÓTEM COM 3 FACES 70X350CM, INCLUSIVE BASE</t>
  </si>
  <si>
    <t>13.18</t>
  </si>
  <si>
    <t>CZ6439</t>
  </si>
  <si>
    <t>CZ6441</t>
  </si>
  <si>
    <t>CZ6443</t>
  </si>
  <si>
    <t>CZ6445</t>
  </si>
  <si>
    <t>CZ6447</t>
  </si>
  <si>
    <t>CZ6449</t>
  </si>
  <si>
    <t>CZ6451</t>
  </si>
  <si>
    <t>ÁRVORE DO TIPO FLABOYANT MIRIM (CAESALPINIA PLUCHERRIMA)</t>
  </si>
  <si>
    <t>ÁRVORE DO TIPO SIBIPURUNA (CAESALPINIA PELTOPHOROIDES)</t>
  </si>
  <si>
    <t>CZ6453</t>
  </si>
  <si>
    <t>CZ6455</t>
  </si>
  <si>
    <t>CZ6457</t>
  </si>
  <si>
    <t>15.13</t>
  </si>
  <si>
    <t>15.14</t>
  </si>
  <si>
    <t>15.15</t>
  </si>
  <si>
    <t>15.16</t>
  </si>
  <si>
    <t>15.17</t>
  </si>
  <si>
    <t>CZ6463</t>
  </si>
  <si>
    <t>CZ6465</t>
  </si>
  <si>
    <t>CZ6467</t>
  </si>
  <si>
    <t>J44 - JANELA TIPO VENEZIANA EM CHAPA DE AÇO GALVANIZADA - 135x40CM</t>
  </si>
  <si>
    <t>J45 - JANELA TIPO VENEZIANA EM CHAPA DE AÇO GALVANIZADA - 160x40CM</t>
  </si>
  <si>
    <t>J46 - JANELA TIPO VENEZIANA EM CHAPA DE AÇO GALVANIZADA - 190x40CM</t>
  </si>
  <si>
    <t>J47 - JANELA TIPO VENEZIANA EM CHAPA DE AÇO GALVANIZADA - 110x40CM</t>
  </si>
  <si>
    <t>J48 - JANELA TIPO VENEZIANA EM CHAPA DE AÇO GALVANIZADA - 280x59CM</t>
  </si>
  <si>
    <t>05.04.25</t>
  </si>
  <si>
    <t>05.04.26</t>
  </si>
  <si>
    <t>05.04.27</t>
  </si>
  <si>
    <t>05.04.28</t>
  </si>
  <si>
    <t>05.04.29</t>
  </si>
  <si>
    <t>P21 - PORTA TIPO ABRIR CORTA-FOGO EM CHAPA DE AÇO GALVANIZADA - 80X210CM</t>
  </si>
  <si>
    <t>05.04.30</t>
  </si>
  <si>
    <t>05.04.31</t>
  </si>
  <si>
    <t>P22 - PORTA TIPO ABRIR CORTA-FOGO EM CHAPA DE AÇO GALVANIZADA - 210X210CM</t>
  </si>
  <si>
    <t>CZ6469</t>
  </si>
  <si>
    <t>CZ6471</t>
  </si>
  <si>
    <t>CZ6473</t>
  </si>
  <si>
    <t>CZ6475</t>
  </si>
  <si>
    <t>CZ6477</t>
  </si>
  <si>
    <t>BACIA DE CONTENÇÃO</t>
  </si>
  <si>
    <t>11.06.01</t>
  </si>
  <si>
    <t>11.06.01.01</t>
  </si>
  <si>
    <t>11.06.01.02</t>
  </si>
  <si>
    <t>11.06.01.03</t>
  </si>
  <si>
    <t>11.06.02</t>
  </si>
  <si>
    <t>11.06.02.01</t>
  </si>
  <si>
    <t>11.06.02.02</t>
  </si>
  <si>
    <t>11.06.02.03</t>
  </si>
  <si>
    <t>11.06.02.04</t>
  </si>
  <si>
    <t>11.06.02.05</t>
  </si>
  <si>
    <t>11.06.02.06</t>
  </si>
  <si>
    <t>11.06.02.07</t>
  </si>
  <si>
    <t>11.06.02.08</t>
  </si>
  <si>
    <t>11.06.02.09</t>
  </si>
  <si>
    <t>REDE COLETORA</t>
  </si>
  <si>
    <t>11.06.03</t>
  </si>
  <si>
    <t>REDE RECALQUE</t>
  </si>
  <si>
    <t>11.06.03.01</t>
  </si>
  <si>
    <t>11.06.03.02</t>
  </si>
  <si>
    <t>11.06.03.03</t>
  </si>
  <si>
    <t>11.06.03.04</t>
  </si>
  <si>
    <t>11.06.03.05</t>
  </si>
  <si>
    <t>11.06.03.06</t>
  </si>
  <si>
    <t>CAIXA DE REGULARIZAÇÃO EM CONCRETO ARMADO 4,50X2,00X0,80M</t>
  </si>
  <si>
    <t>11.06.04</t>
  </si>
  <si>
    <t>11.06.04.01</t>
  </si>
  <si>
    <t>11.06.04.02</t>
  </si>
  <si>
    <t>11.06.04.03</t>
  </si>
  <si>
    <t>11.06.04.04</t>
  </si>
  <si>
    <t>11.06.04.05</t>
  </si>
  <si>
    <t>CASA DE BOMBAS</t>
  </si>
  <si>
    <t>CONJUNTO MOTOBOMBA CENTRIFUGA Q= 7,0 L/S, 1CV</t>
  </si>
  <si>
    <t>TUBO FOFO D= 100MM COM FLANGES</t>
  </si>
  <si>
    <t>JUNTA GIBAULT Ø 80MM (3") - FORNECIMENTO E INSTALAÇÃO</t>
  </si>
  <si>
    <t>CZ6479</t>
  </si>
  <si>
    <t>CZ6481</t>
  </si>
  <si>
    <t>CZ6483</t>
  </si>
  <si>
    <t>CZ6485</t>
  </si>
  <si>
    <t>CZ6487</t>
  </si>
  <si>
    <t>CZ6489</t>
  </si>
  <si>
    <t>11.06.03.07</t>
  </si>
  <si>
    <t>TUBO FOFO D= 80MM COM FLANGES</t>
  </si>
  <si>
    <t>CZ6491</t>
  </si>
  <si>
    <t>11.06.01.04</t>
  </si>
  <si>
    <t>05.01.79</t>
  </si>
  <si>
    <t>DIV-02 - DIVISÓRIA TIPO PISO-FORRO CEGO DO PISO ESP. 85MM, COM RECHEIO DE LÃ MINERAL COM PLACAS ATÉ O FORRO. PAINÉIS CONFECCIONADOS EM MADEIRA MDP REVESTIDA EM LAMINADO BP, EPS. 15MM. ACABAMENTO AMADEIRADO CLARO. H= 2,60M. ENTRE AMBIENTES, CONSIDERAR SEPTO DE GESSO CONFORME DETALHE ESPECÍFICO</t>
  </si>
  <si>
    <t>04.04.04</t>
  </si>
  <si>
    <t>04.04.05</t>
  </si>
  <si>
    <t>04.04.07</t>
  </si>
  <si>
    <t>PISO CIMENTADO, TRAÇO 1:3 (CIMENTO E AREIA), ACABAMENTO LISO, ESPESSURA 3,0 CM, PREPARO MECÂNICO DA ARGAMASSA. AF_06/2018</t>
  </si>
  <si>
    <t>CABO TELEFÔNICO CI-50 10 PARES INSTALADO EM ENTRADA DE EDIFICAÇÃO - FORNECIMENTO E INSTALAÇÃO. AF_03/2018</t>
  </si>
  <si>
    <t>CABO TELEFÔNICO CI-50 50 PARES INSTALADO EM ENTRADA DE EDIFICAÇÃO - FORNECIMENTO E INSTALAÇÃO. AF_03/2018</t>
  </si>
  <si>
    <t>era sinapi 96115 rev100918</t>
  </si>
  <si>
    <t>FORRO DE FIBRA MINERAL, PARA AMBIENTES COMERCIAIS, INCLUSIVE ESTRUTURA DE FIXAÇÃO</t>
  </si>
  <si>
    <t>CZ6493</t>
  </si>
  <si>
    <t>CZ6495</t>
  </si>
  <si>
    <t>CZ6497</t>
  </si>
  <si>
    <t>CZ5806</t>
  </si>
  <si>
    <t>COBERTURA PARA PROTEÇÃO DE PEDESTRES SOBRE ESTRUTURA DE ANDAIME, INCLUSIVE MONTAGEM E DESMONTAGEM. AF_11/2017</t>
  </si>
  <si>
    <t>SPRINKLER TIPO PENDENTE, 68 °C, UNIÃO POR ROSCA DN 15 (1/2") - FORNECIMENTO E INSTALAÇÃO. AF_12/2015</t>
  </si>
  <si>
    <t>BARRA DE APOIO PNE PARA PAREDE EM AÇO INOX, HORIZONTAL DIM.= 80CM</t>
  </si>
  <si>
    <t>BARRA DE APOIO PARA LAVATÓRIO PNE EM AÇO INOX, HORIZONTAL DIM.= 30CM, VERTICAL DIM.=40 CM</t>
  </si>
  <si>
    <t>CZ2143</t>
  </si>
  <si>
    <t>BARRA DE APOIO PNE PARA PAREDE EM AÇO INOX, VERTICAL DIM.= 40CM</t>
  </si>
  <si>
    <t>LIXEIRA PARA COLETA SELETIVA EM POLIETILENO DE MÉDIA DENSIDADE - CAPACIDADE: 200 LITROS = 4 x 50L, FABRICAÇÃO: RDL CLEAN, OU BELOSH, OU MCA OU EQUIVALENTE TÉCNICO</t>
  </si>
  <si>
    <t>05.01.80</t>
  </si>
  <si>
    <t>J37 - JANELA TIPO FIXA EM ALUMÍNIO ANODIZADO NATURAL - 200X50CM</t>
  </si>
  <si>
    <t>J44 - JANELA TIPO MAXIMO-AR EM ALUMÍNIO ANODIZADO NATURAL - 315X70CM - VIDRO COMUM LISO E= 6MM, INCOLOR</t>
  </si>
  <si>
    <t>CZ5916</t>
  </si>
  <si>
    <t>FLOREIRA DE CONCRETO MOLDADO "IN LOCO" COM ACABAMENTO LISO NATADO - 80X80X56CM OU EQUIVALENTES TÉCNICOS</t>
  </si>
  <si>
    <t>COMPACTACAO MECANICA C/ CONTROLE DO GC&gt;=95% DO PN (AREAS) (C/MONIVELADORA 140 HP E ROLO COMPRESSOR VIBRATORIO 80 HP)</t>
  </si>
  <si>
    <t>74005/2</t>
  </si>
  <si>
    <t>LUMINÁRIA CILÍNDRICA DE SOBREPOR TIPO POSTE BALIZADOR, PARA 1 LÂMPADA BULBOLED DE 11W. CORPO E ALETAS ANTI-OFUSCANTES EM ALUMÍNIO FUNDIDO COM ACABAMENTO EM PINTURA ELETROSTÁTICA NA COR PRETA. DIFUSOR CILÍNDRICO EM VIDRO TRANSPARENTE. GRAU DE PROTEÇÃO IP53. . REF.: TORYBA ITAIM OU EQUIVALENTE</t>
  </si>
  <si>
    <t>Ref. :</t>
  </si>
  <si>
    <t>11.02.01.02.02.08</t>
  </si>
  <si>
    <t>DISJUNTOR TERMOMAGNÉTICO TRIPOLAR, SEGUNDO NBR NM IEC 60.898, 63A, CURVA C, MÍNIMO 25KA. REF.: SCHNEIDER ELECTRIC, SIEMENS OU EQUIVALENTE.</t>
  </si>
  <si>
    <t>ALIMENTADOR DO QUADRO DE DISTRIBUIÇÃO B-SPR - ETAPA 1</t>
  </si>
  <si>
    <t>EXECUÇÃO DE PÁTIO/ESTACIONAMENTO EM PISO INTERTRAVADO, COM BLOCO RETANGULAR COLORIDO DE 20 X 10 CM, ESPESSURA 6 CM. AF_12/2015</t>
  </si>
  <si>
    <t>EXECUÇÃO DE PÁTIO/ESTACIONAMENTO EM PISO INTERTRAVADO, COM BLOCO RETANGULAR COR NATURAL DE 20 X 10 CM, ESPESSURA 6 CM. AF_12/2015</t>
  </si>
  <si>
    <t>LADRILHO HIDRAULICO, *20 X 20* CM, E= 2 CM, TATIL ALERTA OU DIRECIONAL, AMARELO</t>
  </si>
  <si>
    <t>TAPUME COM TELHA METÁLICA. AF_05/2018</t>
  </si>
  <si>
    <t>MICTÓRIO SIFONADO LOUÇA BRANCA  PADRÃO MÉDIO  FORNECIMENTO E INSTALAÇÃO. AF_01/2020</t>
  </si>
  <si>
    <t xml:space="preserve"> VÁLVULA DE RETENÇÃO HORIZONTAL, DE BRONZE, ROSCÁVEL, 2 1/2" - FORNECIMENTO E INSTALAÇÃO. AF_01/2019</t>
  </si>
  <si>
    <t>VÁLVULA DE RETENÇÃO HORIZONTAL, DE BRONZE, ROSCÁVEL, 3" - FORNECIMENTO E INSTALAÇÃO. AF_01/2019</t>
  </si>
  <si>
    <t>VÁLVULA DE RETENÇÃO VERTICAL, DE BRONZE, ROSCÁVEL, 1 1/2" - FORNECIMENTO E INSTALAÇÃO. AF_01/2019</t>
  </si>
  <si>
    <t>MONTAGEM DE ARMADURA TRANSVERSAL DE ESTACAS DE SEÇÃO CIRCULAR, DIÂMETRO = 6,3 MM. AF_11/2016</t>
  </si>
  <si>
    <t>MONTAGEM DE ARMADURA LONGITUDINAL DE ESTACAS DE SEÇÃO CIRCULAR, DIÂMETRO = 10,0 MM. AF_11/2016</t>
  </si>
  <si>
    <t xml:space="preserve"> MONTAGEM DE ARMADURA LONGITUDINAL/TRANSVERSAL DE ESTACAS DE SEÇÃO CIRCULAR, DIÂMETRO = 12,5 MM. AF_11/2016</t>
  </si>
  <si>
    <t>ESCAVAÇÃO MECANIZADA PARA BLOCO DE COROAMENTO OU SAPATA, COM PREVISÃO DE FÔRMA, COM RETROESCAVADEIRA. AF_06/2017</t>
  </si>
  <si>
    <t>P19 - PORTA TIPO ABRIR EM ALUMÍNIO ANODIZADO NATURAL - 22,5X260CM</t>
  </si>
  <si>
    <t>UNIDADE CONDENSADORA MINI SPLIT INVERTER - CAP. REFRIGERAÇÃO NOMINAL: 24.000 BTU/H</t>
  </si>
  <si>
    <t>VENEZIANA PARA TOMADA DE AR MOD. AWG 985x1485 mm</t>
  </si>
  <si>
    <t>UNIDADE EVAPORADORA HI WALL - CAP. REFRIG. NOMINAL: 9.000 BTU/H (2,8 KW)</t>
  </si>
  <si>
    <t>REATERRO MECANIZADO DE VALA COM RETROESCAVADEIRA (CAPACIDADE DA CAÇAMBA DA RETRO: 0,26 M³ / POTÊNCIA: 88 HP), LARGURA DE 0,8 A 1,5 M, PROFUNDIDADE DE 1,5 A 3,0 M, COM SOLO (SEM SUBSTITUIÇÃO) DE 1ª CATEGORIA EM LOCAIS COM ALTO NÍVEL DE INTERFERÊNCIA. AF_04/2016</t>
  </si>
  <si>
    <t>CHAPISCO APLICADO EM ALVENARIAS E ESTRUTURAS DE CONCRETO INTERNAS, COM ROLO PARA TEXTURA ACRÍLICA.  ARGAMASSA TRAÇO 1:4 E EMULSÃO POLIMÉRICA (ADESIVO) COM PREPARO EM BETONEIRA 400L. AF_06/2014</t>
  </si>
  <si>
    <t>P01 - PORTA TIPO CORRER EM ALUMÍNIO ANODIZADO NATURAL - 705X317,5CM - VIDRO LAMINADO E= 6MM, INCOLOR</t>
  </si>
  <si>
    <t>CZ7001</t>
  </si>
  <si>
    <t>CZ7002</t>
  </si>
  <si>
    <t>CZ7003</t>
  </si>
  <si>
    <t>CZ7004</t>
  </si>
  <si>
    <t>11.04.01.15</t>
  </si>
  <si>
    <t>11.04.01.16</t>
  </si>
  <si>
    <t>11.04.04.14</t>
  </si>
  <si>
    <t>UNIDADE EVAPOR. MINI SPLIT INVERTER PISO TETO - CAP. REFRIG. NOMINAL: 24.000 BTU/H,</t>
  </si>
  <si>
    <t>CAIXA DE VENTILAÇÃO AR EXTERNO MOD. BBT160 COM FILTROS G3+F5 VAZÃO 411 M3/H PEE 15 mmCa -PONTO DE FORÇA 31/11380V 160HZ 10,12KW</t>
  </si>
  <si>
    <t>CAIXA DE VENTILAÇÃO AR EXTERNO MOD. BBT160 COM FILTROS G3+F5 VAZÃO 609 M3/H PEE 26 mmCa -PONTO DE FORÇA 31/11380V 160HZ 10,12KW</t>
  </si>
  <si>
    <t>CAIXA DE VENTILAÇÃO AR EXTERNO MOD. BBT160 COM FILTROS G3+F5 VAZÃO 1188 M3/H PEE 35 mmCa -PONTO DE FORÇA 31/11380V 160HZ 10,37KW</t>
  </si>
  <si>
    <t>CAIXA DE VENTILAÇÃO AR EXTERNO MOD. BBT160 COM FILTROS G3+F5 VAZÃO 893 M3/H PEE 22 mmCa -PONTO DE FORÇA 31/11380V 160HZ 10,18KW</t>
  </si>
  <si>
    <t>UNIDADE CONDENSADORA VRF CAPACIDADE DE REFRIGERAÇÃO DE 40 HP - MARCA LG  OU EQUIVALENTES TÉCNICOS</t>
  </si>
  <si>
    <t>UNIDADE CONDENSADORA VRF CAPACIDADE DE REFRIGERAÇÃO DE 36 HP - MARCA LG  OU EQUIVALENTES TÉCNICOS</t>
  </si>
  <si>
    <t>CZ7006</t>
  </si>
  <si>
    <t>03.04.01.23</t>
  </si>
  <si>
    <t>02.03.05.01</t>
  </si>
  <si>
    <t>02.03.05.02</t>
  </si>
  <si>
    <t>02.03.05.03</t>
  </si>
  <si>
    <t>02.03.05.04</t>
  </si>
  <si>
    <t>02.03.05.05</t>
  </si>
  <si>
    <t>02.03.06.01</t>
  </si>
  <si>
    <t>02.03.06.02</t>
  </si>
  <si>
    <t>DIV-01 - DIVISÓRIA TIPO PISO-FORRO. PAINEL CEGO DO PISO A 90CM, PAINEL DE VIDRO LAMINADO 8 MM DE 90 A 210CM E BANDEIRA SUPERIOR EM PAINEL CEDO DE 210CM ATÉ O FORRO. ESP. 85MM. PAINÉIS CONFECCIONADOS EM MADEIRA MDP REVESTIDA EM LAMINADO BP, EPS. 15MM - H= 2,60M</t>
  </si>
  <si>
    <t>TUBO DE PVC PARA REDE COLETORA DE ESGOTO DE PAREDE MACIÇA, DN 150 MM, JUNTA ELÁSTICA, INSTALADO EM LOCAL COM NÍVEL BAIXO DE INTERFERÊNCIAS - FORNECIMENTO E ASSENTAMENTO. AF_06/2015</t>
  </si>
  <si>
    <t>EXECUÇÃO DE SARJETA DE CONCRETO USINADO, MOLDADA  IN LOCO  EM TRECHO RETO, 30 CM BASE X 10 CM ALTURA. AF_06/2016</t>
  </si>
  <si>
    <t>JOGO DE FERRAGENS CROMADAS PARA PORTA DE VIDRO TEMPERADO, UMA FOLHA COMPOSTO DE DOBRADICAS SUPERIOR E INFERIOR, TRINCO, FECHADURA, CONTRA FECHADURA COM CAPUCHINHO SEM MOLA E PUXADOR</t>
  </si>
  <si>
    <t>MOLA HIDRAULICA DE PISO PARA PORTA DE VIDRO TEMPERADO</t>
  </si>
  <si>
    <t>VIDRO TEMPERADO INCOLOR, ESPESSURA 10MM, FORNECIMENTO E INSTALACAO, INCLUSIVE MASSA PARA VEDACAO</t>
  </si>
  <si>
    <t>CABO DE COBRE FLEXÍVEL ISOLADO, 2,5 MM², ANTI-CHAMA 0,6/1,0 KV, PARA CIRCUITOS TERMINAIS - FORNECIMENTO E INSTALAÇÃO. AF_12/2015</t>
  </si>
  <si>
    <t>CABO DE COBRE FLEXÍVEL ISOLADO, 4 MM², ANTI-CHAMA 0,6/1,0 KV, PARA CIRCUITOS TERMINAIS - FORNECIMENTO E INSTALAÇÃO. AF_12/2015</t>
  </si>
  <si>
    <t>ESCAVAÇÃO MECANIZADA DE VALA COM PROF. ATÉ 1,5 M (MÉDIA ENTRE MONTANTE E JUSANTE/UMA COMPOSIÇÃO POR TRECHO), COM RETROESCAVADEIRA (0,26 M3/88 HP), LARG. MENOR QUE 0,8 M, EM SOLO DE 1A CATEGORIA, EM LOCAIS COM ALTO NÍVEL DE INTERFERÊNCIA. AF_01/2015</t>
  </si>
  <si>
    <t>ESCAVAÇÃO MANUAL DE VALA COM PROFUNDIDADE MENOR OU IGUAL A 1,30 M. AF_03/2016</t>
  </si>
  <si>
    <t>EXECUÇÃO DE PINTURA DE LIGAÇÃO COM EMULSÃO ASFÁLTICA RR-2C. AF_11/2019</t>
  </si>
  <si>
    <t>EXECUÇÃO DE PÁTIO/ESTACIONAMENTO EM PISO INTERTRAVADO, COM BLOCO RETANGULAR COLORIDO DE 20 X 10 CM, ESPESSURA 8 CM. AF_12/2015</t>
  </si>
  <si>
    <t>USINAGEM DE CONCRETO ASFÁLTICO COM CAP 50/70, PARA CAMADA DE ROLAMENTO, PADRÃO DNIT FAIXA C, EM USINA DE ASFALTO CONTÍNUA DE 80 TON/H. AF_03/2020</t>
  </si>
  <si>
    <t>APLICAÇÃO MANUAL DE FUNDO SELADOR ACRÍLICO EM PANOS COM PRESENÇA DE VÃOS DE EDIFÍCIOS DE MÚLTIPLOS PAVIMENTOS. AF_06/2014</t>
  </si>
  <si>
    <t>APLICAÇÃO MANUAL DE PINTURA COM TINTA TEXTURIZADA ACRÍLICA EM PANOS COM PRESENÇA DE VÃOS DE EDIFÍCIOS DE MÚLTIPLOS PAVIMENTOS, UMA COR. AF_06/2014</t>
  </si>
  <si>
    <t>74245/1</t>
  </si>
  <si>
    <t>EXECUÇÃO DE PASSEIO (CALÇADA) OU PISO DE CONCRETO COM CONCRETO MOLDADO IN LOCO, FEITO EM OBRA, ACABAMENTO CONVENCIONAL, ESPESSURA 8 CM, ARMADO. AF_07/2016</t>
  </si>
  <si>
    <t>TRANSPORTE COM CAMINHÃO BASCULANTE DE 10 M3, EM VIA URBANA PAVIMENTADA, DMT ACIMA DE 30 KM (UNIDADE: TXKM). AF_04/2016</t>
  </si>
  <si>
    <t>DEMOLIÇÃO DE PAVIMENTAÇÃO ASFÁLTICA COM UTILIZAÇÃO DE MARTELO PERFURADOR, ESPESSURA ATÉ 15 CM, EXCLUSIVE CARGA E TRANSPORTE</t>
  </si>
  <si>
    <t>73970/2</t>
  </si>
  <si>
    <t>P06 - PORTA TIPO ABRIR EM ALUMÍNIO ANODIZADO NATURAL - 160X210CM</t>
  </si>
  <si>
    <t>P07 - PORTA TIPO ABRIR EM ALUMÍNIO ANODIZADO NATURAL - 22,5X260CM</t>
  </si>
  <si>
    <t>P08 - PORTA TIPO ABRIR EM ALUMÍNIO ANODIZADO NATURAL - 50X260CM</t>
  </si>
  <si>
    <t>P09 - PORTA TIPO ABRIR EM ALUMÍNIO ANODIZADO NATURAL - 50X287,5CM</t>
  </si>
  <si>
    <t>J04 - JANELA TIPO CORRER/FIXO EM ALUMÍNIO ANODIZADO NATURAL - 379X140CM - VIDRO COMUM LISO E= 6MM, INCOLOR</t>
  </si>
  <si>
    <t>J07 - JANELA TIPO CORRER/FIXO EM ALUMÍNIO ANODIZADO NATURAL - 562,5X140CM - VIDRO COMUM LISO E= 6MM, INCOLOR</t>
  </si>
  <si>
    <t>J08 - JANELA TIPO CORRER/FIXO EM ALUMÍNIO ANODIZADO NATURAL - 441,5X140CM - VIDRO COMUM LISO E= 6MM, INCOLOR</t>
  </si>
  <si>
    <t>J09 - JANELA TIPO CORRER/FIXO EM ALUMÍNIO ANODIZADO NATURAL - 504X140CM - VIDRO COMUM LISO E= 6MM, INCOLOR</t>
  </si>
  <si>
    <t>J10 - JANELA TIPO CORRER/FIXO EM ALUMÍNIO ANODIZADO NATURAL - 120X70CM - VIDRO COMUM LISO E= 6MM, INCOLOR</t>
  </si>
  <si>
    <t>J11 - JANELA TIPO CORTINA/PELE VIDRO EM ALUMÍNIO ANODIZADO NATURAL - 162X1250CM - VIDRO LAMINADO E= 8MM, REFLETIVO, COR PRATA (SILVER NEUTRAL)</t>
  </si>
  <si>
    <t>J12 - JANELA TIPO CORRER/FIXO EM ALUMÍNIO ANODIZADO NATURAL - 254X140CM - VIDRO COMUM LISO E= 6MM, INCOLOR</t>
  </si>
  <si>
    <t>J13 - JANELA TIPO CORRER/FIXO EM ALUMÍNIO ANODIZADO NATURAL - 317X140CM - VIDRO COMUM LISO E= 6MM, INCOLOR</t>
  </si>
  <si>
    <t>J14 - JANELA TIPO CORRER/FIXO EM ALUMÍNIO ANODIZADO NATURAL - 379X140CM - VIDRO COMUM LISO E= 6MM, INCOLOR</t>
  </si>
  <si>
    <t>J15 - JANELA TIPO CORRER/FIXO EM ALUMÍNIO ANODIZADO NATURAL - 192X140CM - VIDRO COMUM LISO E= 6MM, INCOLOR</t>
  </si>
  <si>
    <t>J16 - JANELA TIPO CORRER/FIXO EM ALUMÍNIO ANODIZADO NATURAL - 129X140CM - VIDRO COMUM LISO E= 6MM, INCOLOR</t>
  </si>
  <si>
    <t>J17 - JANELA TIPO MAXIMO-AR EM ALUMÍNIO ANODIZADO NATURAL - 100X70CM - VIDRO COMUM LISO E= 6MM, INCOLOR</t>
  </si>
  <si>
    <t>J18 - JANELA TIPO CORRER/FIXO EM ALUMÍNIO ANODIZADO NATURAL - 692X140CM - VIDRO COMUM LISO E= 6MM, INCOLOR</t>
  </si>
  <si>
    <t>J19 - JANELA TIPO CORRER/FIXO EM ALUMÍNIO ANODIZADO NATURAL - 629X140CM - VIDRO COMUM LISO E= 6MM, INCOLOR</t>
  </si>
  <si>
    <t>J20 - JANELA TIPO CORRER/FIXO EM ALUMÍNIO ANODIZADO NATURAL - 504X140CM - VIDRO COMUM LISO E= 6MM, INCOLOR</t>
  </si>
  <si>
    <t>J21 - JANELA TIPO CORRER/FIXO EM ALUMÍNIO ANODIZADO NATURAL - 504X140CM - VIDRO COMUM LISO E= 6MM, INCOLOR</t>
  </si>
  <si>
    <t>J22 - JANELA TIPO CORRER/FIXO EM ALUMÍNIO ANODIZADO NATURAL - 441,5X140CM - VIDRO COMUM LISO E= 6MM, INCOLOR</t>
  </si>
  <si>
    <t>J23 - JANELA TIPO CORRER/FIXO EM ALUMÍNIO ANODIZADO NATURAL - 629X140CM - VIDRO COMUM LISO E= 6MM, INCOLOR</t>
  </si>
  <si>
    <t>J24 - JANELA TIPO CORRER/FIXO EM ALUMÍNIO ANODIZADO NATURAL - 629X140CM - VIDRO COMUM LISO E= 6MM, INCOLOR</t>
  </si>
  <si>
    <t>hidro</t>
  </si>
  <si>
    <t>CZ6417</t>
  </si>
  <si>
    <t>CZ6419</t>
  </si>
  <si>
    <t>variavel</t>
  </si>
  <si>
    <t>CZ6421</t>
  </si>
  <si>
    <t>11.02.01.31.25</t>
  </si>
  <si>
    <t>CZ6423</t>
  </si>
  <si>
    <t>ACOPLAMENTO ELÉTRICO PARA RELÉ FOTOELETRÔNICO, FOTOELÉTRICO OU TÉRMICO COM SUPORTE DE AÇO GALVANIZADO PARA FIXAÇÃO, 127V/15A OU 220V/10A. REF.: TECNOWATT OU EQUIVALENTE</t>
  </si>
  <si>
    <t>CZ6425</t>
  </si>
  <si>
    <t>CZ6427</t>
  </si>
  <si>
    <t>CZ6429</t>
  </si>
  <si>
    <t>CZ6431</t>
  </si>
  <si>
    <t>CZ6433</t>
  </si>
  <si>
    <t>CAIXA DE VENTILAÇÃO AR EXTERNO MOD. BBT160 COM FILTROS G3+F5 VAZÃO 411 M3/H PEE 20 mmCa -PONTO DE FORÇA 31/11380V 160HZ 10,12KW</t>
  </si>
  <si>
    <t>11.04.04.09</t>
  </si>
  <si>
    <t>CZ6063</t>
  </si>
  <si>
    <t>CAIXA DE VENTILAÇÃO AR EXTERNO MOD. BBT160 COM FILTROS G3+F5 VAZÃO 884 M3/H PEE 32 mmCa -PONTO DE FORÇA 31/11380V 160HZ 10,25KW</t>
  </si>
  <si>
    <t>11.04.04.10</t>
  </si>
  <si>
    <t>CZ6065</t>
  </si>
  <si>
    <t>CAIXA DE VENTILAÇÃO AR EXTERNO MOD. BBT160 COM FILTROS G3+F5 VAZÃO 1050 M3/H PEE 26 mmCa -PONTO DE FORÇA 31/11380V 160HZ 10,37KW</t>
  </si>
  <si>
    <t>11.04.04.12</t>
  </si>
  <si>
    <t>CZ6069</t>
  </si>
  <si>
    <t>CAIXA DE VENTILAÇÃO AR EXTERNO MOD. BBT160 COM FILTROS G3+F5 VAZÃO 1284 M3/H PEE 32 mmCa -PONTO DE FORÇA 31/11380V 160HZ 10,37KW</t>
  </si>
  <si>
    <t>CZ6501</t>
  </si>
  <si>
    <t>ÁRVORE DO TIPO SUCUPIRA (PTERODON PUBESCENS)</t>
  </si>
  <si>
    <t>CZ6504</t>
  </si>
  <si>
    <t>ÁRVORE DO TIPO COPAÍBA (COPAIFERA LANGSTORFFII)</t>
  </si>
  <si>
    <t>CZ6507</t>
  </si>
  <si>
    <t>ÁRVORE DO TIPO AROEIRA (ASTRONIUM ARUNDEUVA)</t>
  </si>
  <si>
    <t>CZ6510</t>
  </si>
  <si>
    <t>ÁRVORE DO TIPO BARU (DIPTERY ALATA)</t>
  </si>
  <si>
    <t>CZ6513</t>
  </si>
  <si>
    <t>ÁRVORE DO TIPO CAGAITA (EUGENIA DYSENTERICA)</t>
  </si>
  <si>
    <t>CZ6516</t>
  </si>
  <si>
    <t>REMANEJAMENTO DE ÁRVORES (REMOÇÃO E REPLANTIO)</t>
  </si>
  <si>
    <t>CZ6519</t>
  </si>
  <si>
    <t>CANCELA DE ALTO FLUXO COM CONTROLE ELETRÔNICO DE VELOCIDADE. REFERÊNCIA COMERCIAL “AUCON AUTOMAÇÃO, CANCELA AUCA 3 - BARRA FIXA”, OU “VALLTECH”, OU EQUIVALENTES TÉCNICOS</t>
  </si>
  <si>
    <t>CZ6521</t>
  </si>
  <si>
    <t>DISPOSITIVO DE PROTEÇÃO DIFERENCIAL (DR), TETRAPOLAR 40A, 30MA. REF.: SCHNEIDER ELECTRIC, SIEMENS, PIAL LEGRAND OU EQUIVALENTE.</t>
  </si>
  <si>
    <t>CZ6524</t>
  </si>
  <si>
    <t>CONSTRUÇÃO DE CAIXA SUBTERRÂNEA, EM ALVENARIA, CONFORME PROJETO, DIMENSÕES 30X30X50CM, INCLUINDO CONJUNTO DE TAMPA ANTIDERRAPANTE COM ARO, DE FERRO FUNDIDO. REF.: MODELO 20-19 FUNDIÇÃO VESUVIO OU EQUIVALENTE</t>
  </si>
  <si>
    <t>CZ6527</t>
  </si>
  <si>
    <t>LUMINÁRIA PARA AMBIENTES EXTERNOS IP66, COM LED DE 54W, TEMPERATURA DE COR DE 5000K. FIXAÇÃO POR SUPORTE CENTRADO EM POSTE. CORPO DE ALUMÍNIO INJETADO COM ACABAMENTO EM PINTURA ELETROSTÁTICA NA COR CINZA. FLUXO LUMINOSO DE 5300LM. DIFUSOR EM VIDRO PLANO TEMPERADO TRANSPARENTE. DRIVER DE CORRENTE INCORPORADO. REF. TECNOWATT MERAK SAF OU EQUIVALENTE</t>
  </si>
  <si>
    <t>CZ7000</t>
  </si>
  <si>
    <t>CZ7005</t>
  </si>
  <si>
    <t>BDI - Edif.</t>
  </si>
  <si>
    <t>BDI - Diferenciado</t>
  </si>
  <si>
    <t>Custo Total com BDI</t>
  </si>
  <si>
    <t>Custo Unitário –  com BDI</t>
  </si>
  <si>
    <t>Custo Unitário</t>
  </si>
  <si>
    <t>BDI Uilizado</t>
  </si>
  <si>
    <t>: CONSTRUÇÃO DO ANEXO II DO QUARTEL DO COMANDO GERAL DO CBMDF - ÁREA EXTERNA</t>
  </si>
  <si>
    <t>LOCAL</t>
  </si>
  <si>
    <t>antiga</t>
  </si>
  <si>
    <t>nova</t>
  </si>
  <si>
    <t>Var/Fix</t>
  </si>
  <si>
    <t>Descrição Original</t>
  </si>
  <si>
    <t>fixo</t>
  </si>
  <si>
    <t>MOVIMENTO DE TERRA PARA FUNDAÇÕES PROFUNDAS E SUPERFICIAIS</t>
  </si>
  <si>
    <t>02.02.01.05</t>
  </si>
  <si>
    <t>03.03.01.03</t>
  </si>
  <si>
    <t>03.03.01.04</t>
  </si>
  <si>
    <t>03.03.01.07</t>
  </si>
  <si>
    <t>03.03.01.08</t>
  </si>
  <si>
    <t>03.03.01.09</t>
  </si>
  <si>
    <t>03.03.01.12</t>
  </si>
  <si>
    <t>03.03.01.13</t>
  </si>
  <si>
    <t>03.03.01.14</t>
  </si>
  <si>
    <t>03.03.01.15</t>
  </si>
  <si>
    <t>COBERTURA DA GUARITA</t>
  </si>
  <si>
    <t>RUFO EM CHAPA DE AÇO GALVANIZADO NÚMERO 24, CORTE DE 25 CM, INCLUSO TRANSPORTE VERTICAL. AF_06/2016</t>
  </si>
  <si>
    <t>COBERTURA DA PASSARELA</t>
  </si>
  <si>
    <t>ESTRUTURA METALICA EM ACO ESTRUTURAL PERFIL I 6 X 3 3/8</t>
  </si>
  <si>
    <t>CALHA EM CHAPA DE AÇO GALVANIZADO NÚMERO 24, DESENVOLVIMENTO DE 100 CM, INCLUSO TRANSPORTE VERTICAL. AF_06/2016</t>
  </si>
  <si>
    <t>06.03</t>
  </si>
  <si>
    <t>06.03.01</t>
  </si>
  <si>
    <t>06.03.01.01</t>
  </si>
  <si>
    <t>06.03.01.02</t>
  </si>
  <si>
    <t>06.03.01.03</t>
  </si>
  <si>
    <t>06.03.01.04</t>
  </si>
  <si>
    <t>06.03.01.05</t>
  </si>
  <si>
    <t>INSTALAÇÕES SANITÁRIAS - ESGOTO / DRENAGEM</t>
  </si>
  <si>
    <t>APOIO CIVIL ÀS INSTALAÇÕES SANITÁRIAS</t>
  </si>
  <si>
    <t>ele</t>
  </si>
  <si>
    <t>QUADRO DE DISTRIBUIÇÃO - QDC-GUARITA E SEUS COMPONENTES</t>
  </si>
  <si>
    <t>barramento quadro</t>
  </si>
  <si>
    <t>BARRAMENTO PARA NEUTRO,  COM 16 LIGAÇÕES ATÉ 6MM2 E 1 PARA 50MM2, IN=80A PARA LIGAÇÃO NA PONTA DO BARRAMENTO. REF.: CEMAR LEGRAND OU EQUIVALENTE.</t>
  </si>
  <si>
    <t>BARRAMENTO PARA NEUTRO,  COM 16 LIGAÇÕES ATÉ 6MM2 E 1 PARA 50MM2, IN=100A PARA LIGAÇÃO NA PONTA DO BARRAMENTO. REF.: CEMAR LEGRAND OU EQUIVALENTE.</t>
  </si>
  <si>
    <t>CAIXA PARA QUADRO DE DISTRIBUIÇÃO PARA INSTALAÇÃO APARENTE, IP-54, 600X400X250MM, 48 MÓDULOS (3 FILEIRAS DE 16). INCLUINDO TODOS OS ACESSÓRIOS TAIS COMO TRILHOS DIN, PARAFUSOS, ISOLADORES, BARRAMENTOS PARA CHAVE GERAL, ESPELHO EM POLICARBONATO COM ALÇA DE REMOÇÃO, ETC. QUADRO DEVERÁ ATENDER AS NORMAS NBR IEC 60439-1 E NR10. REF.: MONTADORAS DE QUADROS ELÉTRICOS VDM, ELETRIBRAS, RST  OU EQUIVALENTE.</t>
  </si>
  <si>
    <t xml:space="preserve">CANALETA DE PVC RÍGIDO ANTI-CHAMA, RECORTE ABERTO, 50X35MM. REF.: CEMAR LEGRAND OU EQUIVALENTE. </t>
  </si>
  <si>
    <t>DISJUNTOR TERMOMAGNÉTICO TRIPOLAR, SEGUNDO NBR IEC 60.947-2, 40A, CURVA C, MÍNIMO 10KA. REF.: SCHNEIDER ELECTRIC, SIEMENS OU EQUIVALENTE.</t>
  </si>
  <si>
    <t>DISJUNTOR TERMOMAGNÉTICO TRIPOLAR, SEGUNDO NBR NM IEC 60.898, 32A, CURVA C, MÍNIMO 10KA. REF.: SCHNEIDER ELECTRIC, SIEMENS OU EQUIVALENTE.</t>
  </si>
  <si>
    <t>DISJUNTOR TERMOMAGNÉTICO UNIPOLAR, SEGUNDO NBR NM IEC 60.898, 20A, CURVA C, MÍNIMO 5KA. REF.: SCHNEIDER ELECTRIC, SIEMENS OU EQUIVALENTE.</t>
  </si>
  <si>
    <t>pç</t>
  </si>
  <si>
    <t>SUPRESSOR DE SURTOS TIPO SLIM - VCL 20KA 275VCL - CLASSE 2. REF.: CLAMPER OU EQUIVALENTE.</t>
  </si>
  <si>
    <t>FUSÍVEL NH 40A/500VCA, COM BASE. REF.: SIEMENS OU EQUIVALENTE.</t>
  </si>
  <si>
    <t>CABO DE COBRE SINGELO, ISOLAMENTO HEPR PARA 1000V, LSZH, CONFORME NBR 13.248, #6MM2, NA COR AZUL. REF.: PRYSMIAN-AFUMEX OU EQUIVALENTE.</t>
  </si>
  <si>
    <t>ALIMENTADOR DO QUADRO DA GUARITA</t>
  </si>
  <si>
    <t>CABOS DE DISTRIBUIÇÃO SECUNDÁRIA DAS ÁREAS EXTERNAS</t>
  </si>
  <si>
    <t>PRETO</t>
  </si>
  <si>
    <t>AZUL</t>
  </si>
  <si>
    <t>AMARELO</t>
  </si>
  <si>
    <t>VERDE</t>
  </si>
  <si>
    <t>11.02.01.03.07</t>
  </si>
  <si>
    <t>11.02.01.03.08</t>
  </si>
  <si>
    <t>11.02.01.03.09</t>
  </si>
  <si>
    <t>11.02.01.03.10</t>
  </si>
  <si>
    <t>11.02.01.03.11</t>
  </si>
  <si>
    <t>11.02.01.03.12</t>
  </si>
  <si>
    <t>11.02.01.03.13</t>
  </si>
  <si>
    <t>PORTA ANILHAS  PARA IDENTIFICAÇÃO DOS CABOS. REF.: HELLERMANN TYTON OU EQUIVALENTE.</t>
  </si>
  <si>
    <t>11.02.01.03.14</t>
  </si>
  <si>
    <t>FITA ISOLANTE 19MMX10M. REF.: TRIGRE OU EQUIVALENTE.</t>
  </si>
  <si>
    <t>11.02.01.03.15</t>
  </si>
  <si>
    <t>PERFILADOS E SEUS COMPONENTES DAS INSTALAÇÕES EXTERNAS, GUARITA E PASSARELA</t>
  </si>
  <si>
    <t>PERFILADO METÁLICO, PRÉ-ZINCADO A FOGO, CONFORME NBR 7008, CHAPA 18, 38X38X6000MM, PERFURADO. REF.: MOPA, MEGA OU EQUIVALENTE.</t>
  </si>
  <si>
    <t>CONEXÃO EM T PARA  PERFILADO 38X38MM. REF.: MOPA, MEGA OU EQUIVALENTE.</t>
  </si>
  <si>
    <t xml:space="preserve">Ø 3/4" </t>
  </si>
  <si>
    <t>VERGALHÃO ROSCA TOTAL DIÂMETRO 1/4" ZINCADO. REF.: MOPA OU EQUIVALENTE.</t>
  </si>
  <si>
    <t>CHUMBADOR  AUTO PERFURANTE TIPO CBA COM ROSCA INTERNA DIÂMETRO 1/4". REF.: MOPA, MEGA OU EQUIVALENTE.</t>
  </si>
  <si>
    <t>TALA PARA PERFILADO 38X38MM. REF.: MOPA, MEGA OU EQUIVALENTE.</t>
  </si>
  <si>
    <t>GANCHO CURTO PARA SUSPENSÃO DE PERFILADO METÁLICO 38X38MM. REF.: MOPA, MEGA OU EQUIVALENTE.</t>
  </si>
  <si>
    <t>PARAFUSO, PORCA E ARRUELAS PARA CONEXÃO DE PERFILADOS. REF.: MOPA, MEGA OU EQUIVALENTE.</t>
  </si>
  <si>
    <t>ELETRODUTOS E SEUS ACESSÓRIOS DAS INSTALAÇÕES EXTERNAS, GUARITA E PASSARELA</t>
  </si>
  <si>
    <t>Ø3/4"</t>
  </si>
  <si>
    <t>11.02.01.05.09</t>
  </si>
  <si>
    <t>11.02.01.05.10</t>
  </si>
  <si>
    <t xml:space="preserve">Ø  3/4" </t>
  </si>
  <si>
    <t>11.02.01.05.11</t>
  </si>
  <si>
    <t>FITA DE ADVERTÊNCIA PARA TUBULAÇÃO SUBTERRÂNEA.</t>
  </si>
  <si>
    <t>CONJUNTO DE PORCA E ARRUELA PARA VERGALHÃO ROSCA TOTAL Ø 11/4" PRÉ-ZINCADO. REF.: MOPA, MEGA OU EQUIVALENTE.</t>
  </si>
  <si>
    <t>ARAME GALVANIZADO 14BWG 2,10MM 40M/KG (PARA SONDAR OS ELETRODUTOS).</t>
  </si>
  <si>
    <t>CAIXAS E ACESSÓRIOS DAS INSTALAÇÕES EXTERNAS, GUARITA E PASSARELA</t>
  </si>
  <si>
    <t>4"X4"</t>
  </si>
  <si>
    <t>CAIXA DE PASSAGEM METÁLICA DE SOBREPOR, EM CHAPA 14 USG, COM TAMPA CEGA, PINTURA ELETROSTÁTICA EPÓXI A PÓ NA COR BEGE, COM TAMPA APARAFUSADA, DIMENSÕES DE  20X20X12CM. REF.: CEMAR LEGRAND OU EQUIVALENTE.</t>
  </si>
  <si>
    <t>CONSTRUÇÃO DE CAIXA SUBTERRÂNEA, EM ALVENARIA, CONFORME PROJETO, DIMENSÕES 30X30X50CM, INCLUINDO CONJUNTO DE TAMPA ANTIDERRAPANTE COM ARO, DE FERRO FUNDIDO. REF.: MODELO 20-19 FUNDIÇÃO VESUVIO OU EQUIVALENTE.</t>
  </si>
  <si>
    <t>INTERRUPTOR SIMPLES, 10A-250V, COM TECLA FOSFORESCENTE, NÃO PROPAGANTE A CHAMA, BORNES ENCLAUSURADOS E CONTATOS PRATEADOS DE ALTA DURABILIDADE, SEM PLACA. REF.: PIAL LEGRAND OU EQUIVALENTE.</t>
  </si>
  <si>
    <t>INTERRUPTOR PARALELO, 10A-250V, COM TECLA FOSFORESCENTE, NÃO PROPAGANTE A CHAMA, BORNES ENCLAUSURADOS E CONTATOS PRATEADOS DE ALTA DURABILIDADE, SEM PLACA. REF.: PIAL LEGRAND OU EQUIVALENTE.</t>
  </si>
  <si>
    <t>TOMADA PADRÃO BRASILEIRO 2P+T 20A, CONFORME NBR 14.136, PARA INSTALAÇÃO EM CAIXAS 4X4 NO PISO. REF.: PIAL LEGRAND OU EQUIVALENTE.</t>
  </si>
  <si>
    <t>TOMADA PADRÃO BRASILEIRO 2P+T 10A, CONFORME NBR 14.136, FOSFORESCENTE, NA COR BRANCA PARA INSTALAÇÃO EM CONDULETES MÚLTIPLOS. REF.: PIAL LEGRAND OU EQUIVALENTE.</t>
  </si>
  <si>
    <t>CEGA</t>
  </si>
  <si>
    <t>COM DOIS POSTOS</t>
  </si>
  <si>
    <t>TAMPA PARA CONDULETE MÚLTIPLO, FIXADA POR MEIO DE PARAFUSOS DE AÇO GALVANIZADO, FURADA DE FÁBRICA. REF.: DAISA OU EQUIVALENTE, TIPOS E DIÂMETRO: TAMPA COM FURAÇÃO PARA 02 INTERRUPTORES - Ø3/4", PADRÃO NBR 14.136.</t>
  </si>
  <si>
    <t>TAMPA COM FURAÇÃO PARA 02 INTERRUPTORES PARALELOS - Ø3/4", PADRÃO NBR 14.136.</t>
  </si>
  <si>
    <t>TAMPA PARA CONDULETE MÚLTIPLO, FIXADA POR MEIO DE PARAFUSOS DE AÇO GALVANIZADO, FURADA DE FÁBRICA. REF.: DAISA OU EQUIVALENTE, TIPOS E DIÂMETRO: TAMPA COM FURAÇÃO PARA 03 INTERRUPTORES - Ø3/4", PADRÃO NBR 14.136.</t>
  </si>
  <si>
    <t>TAMPA COM FURAÇÃO PARA 03 INTERRUPTORES - Ø3/4", PADRÃO NBR 14.136.</t>
  </si>
  <si>
    <t>TAMPA COM FURAÇÃO PARA 01 TOMADA - Ø3/4", PADRÃO NBR 14.136.</t>
  </si>
  <si>
    <t>LUMINÁRIA PENDENTE COM BARRA DE LED DE 33W E EMISSÃO DE LUZ NA COR BRANCO NEUTRO 4000K (± 200). CORPO E REFLETOR FACHO ABERTO EM CHAPA DE AÇO TRATADA COM ACABAMENTO EM PINTURA ELETROSTÁTICA NA COR BRANCA. DIFUSOR EM POLICARBONATO TRANSLÚCIDO. ALOJAMENTO DO DRIVER NO PRÓPRIO CORPO. DRIVER 900MA 40W - 220V (NECESSITA 1 DRIVER). REF. ITAIM ARCOS, OU EQUIVALENTE.</t>
  </si>
  <si>
    <t>LUMINÁRIA DE SOBREPOR, COM BARRA DE LED DE 32W E EMISSÃO DE LUZ NA COR BRANCO NEUTRO 4000K ( ± 200 ) . CORPO EM CHAPA DE AÇO TRATADA COM ACABAMENTO EM PINTURA ELETROSTÁTICA NA COR BRANCA. REFLETOR E ALETAS PARABÓLICAS EM ALUMÍNIO ANODIZADO DE ALTO BRILHO. FLUXO LUMINOSO MÍNIMO DE 3211IM E EFICÁCIA LUMINOSA MÍNIMA DE 100IM/W. DIFUSOR TRANSLÚCIDO. DRIVER 700MA.  REF. ITAIM 3003 SOFT OU EQUIVALENTE.</t>
  </si>
  <si>
    <t>GANCHO DE AÇO INOX, 8X70MM, COM BUCHA DE NYLON 8MM PARA FIXAÇÃO DAS LUMINÁRIAS. REF.: FISCHER OU EQUIVALENTE.</t>
  </si>
  <si>
    <t>ARAME GALVANIZADO 14BWG 2,10MM 40M/KG (PARA FIXAÇÃO DAS LUMINÁRIAS).</t>
  </si>
  <si>
    <t>LUMINÁRIA PARA AMBIENTES EXTERNOS IP66, COM LED DE 54W, TEMPERATURA DE COR DE 5000K. FIXAÇÃO POR SUPORTE CENTRADO EM POSTE. CORPO DE ALUMÍNIO INJETADO COM ACABAMENTO EM PINTURA ELETROSTÁTICA NA COR CINZA. FLUXO LUMINOSO DE 5300LM. DIFUSOR EM VIDRO PLANO TEMPERADO TRANSPARENTE. DRIVER DE CORRENTE INCORPORADO. REF. TECNOWATT MERAK SAF OU EQUIVALENTE.</t>
  </si>
  <si>
    <t>PARA UMA LUMINÁRIA. REF.: TECNOWATT OU EQUIVALENTE.</t>
  </si>
  <si>
    <t>RELÉ FOTOELETRÔNICO, 250W, BIVOLT 105 A 305 VCA, 60HZ E 800VA/220V. REF.: TECNOWATT OU EQUIVALENTE.</t>
  </si>
  <si>
    <t>ACOPLAMENTO ELÉTRICO PARA RELÉ FOTOELETRÔNICO, FOTOELÉTRICO OU TÉRMICO COM SUPORTE DE AÇO GALVANIZADO PARA FIXAÇÃO, 220V/10A. REF.: TECNOWATT OU EQUIVALENTE.</t>
  </si>
  <si>
    <t>MATERIAIS E DISPOSITIVOS PARA INSTALAÇÃO DE PONTOS DE CABEAMENTO ESTRUTURADO PARA A GUARITA</t>
  </si>
  <si>
    <t>TAMPA PARA CONDULETE MÚLTIPLO, FIXADA POR MEIO DE PARAFUSOS DE AÇO GALVANIZADO, FURADA DE FÁBRICA. REF.: DAISA OU EQUIVALENTE, TIPOS E DIÂMETRO: TAMPA COM FURAÇÃO DOIS MÓDULOS PARA TOMADA RJ-45 FÊMEA - Ø3/4"</t>
  </si>
  <si>
    <t>DOIS MÓDULOS PARA TOMADA RJ-45 FÊMEA</t>
  </si>
  <si>
    <t>CONECTOR RJ-45 FÊMEA - CATEGORIA 6 - (CONECTORES DAS DISTRIBUIÇÃO SECUNDÁRIA). REF.: FURUKAWA OU EQUIVALENTE.
• POSSUIR CERTIFICAÇÃO UL LISTED E UL VERIFIED; 
• POSSUIR CERTIFICAÇÃO DE CANAL PARA 6 CONEXÕES POR LABORATÓRIO DE 3A. PARTE UL OU ETL;
• TER CORPO EM MATERIAL TERMOPLÁSTICO DE ALTO IMPACTO NÃO PROPAGANTE À CHAMA QUE ATENDA A NORMA UL 94 V-0 (FLAMABILIDADE);
• POSSUIR PROTETORES 110IDC TRASEIROS PARA AS CONEXÕES E TAMPA DE PROTEÇÃO FRONTAL (DUST COVER) REMOVÍVEL E ARTICULADA COM LOCAL PARA INSERÇÃO, (NA PRÓPRIA TAMPA), DO ÍCONE DE IDENTIFICAÇÃO;
• POSSUIR VIAS DE CONTATO PRODUZIDAS EM BRONZE FOSFOROSO COM CAMADAS DE 2,54 µM DE NÍQUEL E 1,27 µM DE OURO;
• O KEYSTONE DEVE SER COMPATÍVEL PARA AS TERMINAÇÕES T-568A E T-568B, SEGUNDO A ANSI/TIA/EIA-568-B.2;
• POSSUIR TERMINAÇÃO DO TIPO 110 IDC (CONEXÃO TRASEIRA) ESTANHADOS PARA A PROTEÇÃO CONTRA OXIDAÇÃO E PERMITIR INSERÇÃO DE CONDUTORES DE 22 AWG A 26 AWG, PERMITINDO ÂNGULOS DE CONEXÃO DO CABO, EM ATÉ 180 GRAUS;
• SUPORTAR CICLOS DE INSERÇÃO, NA PARTE FRONTAL, IGUAL OU SUPERIOR A 750 VEZES COM CONECTORES RJ-45 E 200 INSERÇÕES COM RJ11;
• SUPORTAR CICLOS DE INSERÇÃO, IGUAL OU SUPERIOR A 200 (DUZENTAS) VEZES COM TERMINAÇÕES 110 IDC;
• OS CONTATOS IDC DEVEM SER EM ÂNGULO DE 45° PARA MELHOR PERFORMANCE ELÉTRICA;
• IDENTIFICAÇÃO DO CONECTOR COMO CATEGORIA 6 (C6), GRAVADO NA PARTE FRONTAL DO CONECTOR;
• EXCEDER AS CARACTERÍSTICAS ELÉTRICAS CONTIDAS NA NORMA ANSI/TIA/EIA-568-B.2-1 CATEGORIA 6;
• CUMPRIR COM OS REQUISITOS QUANTO À TAXA MÁXIMA DE COMPOSTOS QUE NÃO AGRIDAM AO MEIO AMBIENTE CONFORME A NORMA ROHS.</t>
  </si>
  <si>
    <t>CABO U/UTP - CATEGORIA 6 BLINDADO (PARA INSTALAÇÃO EM ÁREAS EXTERNAS). REF.: FURUKAWA OU EQUIVALENTE.                                                                                                                                                                                                                                    • POSSUIR CERTIFICADO DE PERFORMANCE ELÉTRICA (VERIFIED) PELA UL OU ETL, CONFORME ESPECIFICAÇÕES DA NORMA ANSI/TIA/EIA-568-B.2-1 E ISO/IEC 11801 BEM COMO CERTIFICADO PARA FLAMABILIDADE (UL LISTED OU ETL LISTED) LSZH;
• O CABO UTILIZADO DEVERÁ POSSUIR CERTIFICAÇÃO ANATEL, CONFORME DEFINIDO NO ATO ANATEL NÚMERO 45.472 DE 20 DE setembro DE 2004, IMPRESSA NA CAPA EXTERNA;
• POSSUIR CERTIFICAÇÃO DE CANAL PARA 6 CONEXÕES POR LABORATÓRIO DE 3A. PARTE;
• DEVE ATENDER AO CÓDIGO DE CORES ESPECIFICADO ABAIXO:
PAR 1: AZUL-BRANCO, COM UMA FAIXA AZUL (STRIPE) NO CONDUTOR BRANCO;
PAR 2: LARANJA-BRANCO, COM UMA FAIXA LARANJA (STRIPE) NO CONDUTOR BRANCO;
PAR 3: VERDE-BRANCO, COM UMA FAIXA VERDE (STRIPE) NO CONDUTOR BRANCO;
PAR 4: MARROM-BRANCO, COM UMA FAIXA MARROM (STRIPE) NO CONDUTOR BRANCO.
• POSSUIR IMPRESSO NA CAPA EXTERNA NOME DO FABRICANTE, MARCA DO PRODUTO, E SISTEMA DE RASTREABILIDADE QUE PERMITA IDENTIFICAR A DATA                                                                                                                                                                                   DE FABRICAÇÃO DOS CABOS.
• CAPA EXTERNA COMPOSTA DE PVC NÃO PROPAGANTE A CHAMA, CLASSIFICAÇÃO (LSZH) CONFORME UL.
• O PRODUTO DEVE CUMPRIR COM OS REQUISITOS QUANTO À TAXA MÁXIMA DE COMPOSTOS QUE NÃO AGRIDAM AO MEIO AMBIENTE CONFORME A NORMA ROHS.
• DEVERÁ SER APRESENTADO ATRAVÉS DE CATÁLOGOS OU PROPOSTA TÉCNICA DE PRODUTO DO FABRICANTE, TESTES DAS PRINCIPAIS CARACTERÍSTICAS ELÉTRICAS 
EM TRANSMISSÕES DE ALTAS VELOCIDADES (VALORES TÍPICOS) DE ATENUAÇÃO (DB/100M), NEXT (DB), PSNEXT(DB), RL(DB), ACR(DB), PARA FREQUÊNCIAS 
DE 100, 200, 350 E 550MHZ;
• NORMAS APLICÁVEIS: INTERNACIONAL: ISO/IEC 11801, AMERICANA: ANSI/TIA/EIA-568-B.2-1; BRASILEIRA: NBR 14565
CABO UTP, 4 PARES TRANÇADOS, 24 AWG, NÃO BLINDADOS, CATEGORIA 6</t>
  </si>
  <si>
    <t>PATCH CORD BLINDADO (JUMPER CABLE) FLEXÍVEL CAT.6 U/UTP CM, 4 PARES, COR AZUL, TERMINAÇÃO T568A, RJ-45/RJ-45, 2,5M (PARA MANOBRA EM ARMARIO DE TELECOMUNICAÇÃO EXISTENTE). REF.: FURUKAWA OU EQUIVALENTE.</t>
  </si>
  <si>
    <t>PAVIMENTAÇÃO EXTERNA / RECUPERAÇÃO DA PAVIMENTAÇÃO</t>
  </si>
  <si>
    <t>REGULARIZAÇÃO E COMPACTAÇÃO DE SUBLEITO DE SOLO PREDOMINANTEMENTE ARGILOSO. AF_11/2019</t>
  </si>
  <si>
    <t>EXECUÇÃO E COMPACTAÇÃO DE BASE E OU SUB BASE COM BRITA GRADUADA SIMPLES - EXCLUSIVE CARGA E TRANSPORTE. AF_09/2017</t>
  </si>
  <si>
    <t>EXECUÇÃO DE IMPRIMAÇÃO COM ASFALTO DILUÍDO CM-30. AF_09/2017</t>
  </si>
  <si>
    <t>15.08</t>
  </si>
  <si>
    <t>15.09</t>
  </si>
  <si>
    <t>15.11</t>
  </si>
  <si>
    <t>: CONSTRUÇÃO DO ANEXO II DO QUARTEL DO COMANDO GERAL DO CBMDF - ETAPA 2</t>
  </si>
  <si>
    <t>02.02.03.04</t>
  </si>
  <si>
    <t>04.04.08</t>
  </si>
  <si>
    <t>J03 - JANELA TIPO CORRER/FIXO EM ALUMÍNIO ANODIZADO NATURAL - 629X1275CM - VIDRO COMUM LISO E= 6MM, INCOLOR</t>
  </si>
  <si>
    <t>TE DE REDUÇÃO, PVC, SERIE NORMAL, ESGOTO PREDIAL, DN 75 X 50 MM, JUNTA ELÁSTICA, FORNECIDO E INSTALADO EM RAMAL DE DESCARGA OU RAMAL DE ESGOTO SANITÁRIO</t>
  </si>
  <si>
    <t>QUADRO DE DISTRIBUIÇÃO - QGBT-E2 E SEUS COMPONENTES</t>
  </si>
  <si>
    <t>DISJUNTOR TRIPOLAR, TERMOMAGNÉTICO, EM CAIXA MOLDADA, EXTRAÍVEL, COM CAPACIDADE DE 600A, ICC MÍNIMO DE 15KA E COM CONTATOS AUXILIARES. REF.: SCHNEIDER ELECTRIC, SIEMENS OU EQUIVALENTE.</t>
  </si>
  <si>
    <t>DISJUNTOR TRIPOLAR, TERMOMAGNÉTICO, EM CAIXA MOLDADA, COM CAPACIDADE DE 300A, ICC MÍNIMO DE 15KA. REF.: SCHNEIDER ELECTRIC, SIEMENS OU EQUIVALENTE.</t>
  </si>
  <si>
    <t>11.02.01.02.01.04</t>
  </si>
  <si>
    <t>11.02.01.02.01.05</t>
  </si>
  <si>
    <t>11.02.01.02.01.06</t>
  </si>
  <si>
    <t>11.02.01.02.01.07</t>
  </si>
  <si>
    <t>TRANSFORMADOR DE CORRENTE 600 / 5A. REF.: SIEMENS OU EQUIVALENTE.</t>
  </si>
  <si>
    <t>11.02.01.02.01.08</t>
  </si>
  <si>
    <t>11.02.01.02.01.09</t>
  </si>
  <si>
    <t>11.02.01.02.01.10</t>
  </si>
  <si>
    <t>11.02.01.02.01.11</t>
  </si>
  <si>
    <t>QUADRO DE DISTRIBUIÇÃO - QDC-1C E SEUS COMPONENTES</t>
  </si>
  <si>
    <t>11.02.01.02.01.12</t>
  </si>
  <si>
    <t>11.02.01.02.01.13</t>
  </si>
  <si>
    <t>11.02.01.02.01.14</t>
  </si>
  <si>
    <t>11.02.01.02.01.15</t>
  </si>
  <si>
    <t>11.02.01.02.01.16</t>
  </si>
  <si>
    <t>11.02.01.02.01.17</t>
  </si>
  <si>
    <t>11.02.01.02.01.18</t>
  </si>
  <si>
    <t>11.02.01.02.01.19</t>
  </si>
  <si>
    <t>11.02.01.02.01.20</t>
  </si>
  <si>
    <t>11.02.01.02.01.21</t>
  </si>
  <si>
    <t>11.02.01.02.01.22</t>
  </si>
  <si>
    <t>11.02.01.02.01.23</t>
  </si>
  <si>
    <t>QUADRO DE DISTRIBUIÇÃO - QDC-2C E SEUS COMPONENTES</t>
  </si>
  <si>
    <t>11.02.01.02.02.09</t>
  </si>
  <si>
    <t>11.02.01.02.02.10</t>
  </si>
  <si>
    <t>11.02.01.02.02.11</t>
  </si>
  <si>
    <t>11.02.01.02.02.12</t>
  </si>
  <si>
    <t>11.02.01.02.02.13</t>
  </si>
  <si>
    <t>QUADRO DE DISTRIBUIÇÃO - QDC-2D E SEUS COMPONENTES</t>
  </si>
  <si>
    <t>11.02.01.02.03.13</t>
  </si>
  <si>
    <t>11.02.01.02.03.14</t>
  </si>
  <si>
    <t>QUADRO DE DISTRIBUIÇÃO - QDC-3C E SEUS COMPONENTES</t>
  </si>
  <si>
    <t>QUADRO DE DISTRIBUIÇÃO - QDC-3D E SEUS COMPONENTES</t>
  </si>
  <si>
    <t>QUADRO DE DISTRIBUIÇÃO - QDC-4C E SEUS COMPONENTES</t>
  </si>
  <si>
    <t>QUADRO DE DISTRIBUIÇÃO - QDC-4D E SEUS COMPONENTES</t>
  </si>
  <si>
    <t>QUADRO DE DISTRIBUIÇÃO - QDC-ACB E SEUS COMPONENTES</t>
  </si>
  <si>
    <t>DISJUNTOR TRIPOLAR, TERMOMAGNÉTICO, EM CAIXA MOLDADA, COM CAPACIDADE DE 300A, ICC MÍNIMO DE 10KA. REF.: SCHNEIDER ELECTRIC, SIEMENS OU EQUIVALENTE.</t>
  </si>
  <si>
    <t>ALIMENTADOR DO QUADRO DE DISTRIBUIÇÃO QDC-1C - ETAPA 2</t>
  </si>
  <si>
    <t>ALIMENTADOR DO QUADRO DE DISTRIBUIÇÃO QDC-2C - ETAPA 2</t>
  </si>
  <si>
    <t>11.02.01.18.11</t>
  </si>
  <si>
    <t>11.02.01.18.12</t>
  </si>
  <si>
    <t>11.02.01.18.13</t>
  </si>
  <si>
    <t>11.02.01.18.14</t>
  </si>
  <si>
    <t>ALIMENTADOR DO QUADRO DE DISTRIBUIÇÃO QDC-2D - ETAPA 2</t>
  </si>
  <si>
    <t>11.02.01.19.11</t>
  </si>
  <si>
    <t>11.02.01.19.12</t>
  </si>
  <si>
    <t>11.02.01.19.13</t>
  </si>
  <si>
    <t>11.02.01.19.14</t>
  </si>
  <si>
    <t>ALIMENTADOR DO QUADRO DE DISTRIBUIÇÃO QDC-3C - ETAPA 2</t>
  </si>
  <si>
    <t>11.02.01.20.11</t>
  </si>
  <si>
    <t>11.02.01.20.12</t>
  </si>
  <si>
    <t>11.02.01.20.13</t>
  </si>
  <si>
    <t>11.02.01.20.14</t>
  </si>
  <si>
    <t>ALIMENTADOR DO QUADRO DE DISTRIBUIÇÃO QDC-3D - ETAPA 2</t>
  </si>
  <si>
    <t>11.02.01.21.11</t>
  </si>
  <si>
    <t>11.02.01.21.12</t>
  </si>
  <si>
    <t>11.02.01.21.13</t>
  </si>
  <si>
    <t>11.02.01.21.14</t>
  </si>
  <si>
    <t>11.02.01.22</t>
  </si>
  <si>
    <t>ALIMENTADOR DO QUADRO DE DISTRIBUIÇÃO QDC-4C - ETAPA 2</t>
  </si>
  <si>
    <t>11.02.01.22.01</t>
  </si>
  <si>
    <t>11.02.01.22.02</t>
  </si>
  <si>
    <t>11.02.01.22.03</t>
  </si>
  <si>
    <t>11.02.01.22.04</t>
  </si>
  <si>
    <t>11.02.01.22.05</t>
  </si>
  <si>
    <t>11.02.01.22.06</t>
  </si>
  <si>
    <t>11.02.01.22.07</t>
  </si>
  <si>
    <t>11.02.01.22.08</t>
  </si>
  <si>
    <t>11.02.01.22.09</t>
  </si>
  <si>
    <t>11.02.01.22.10</t>
  </si>
  <si>
    <t>11.02.01.22.11</t>
  </si>
  <si>
    <t>11.02.01.22.12</t>
  </si>
  <si>
    <t>11.02.01.22.13</t>
  </si>
  <si>
    <t>11.02.01.22.14</t>
  </si>
  <si>
    <t>11.02.01.23</t>
  </si>
  <si>
    <t>ALIMENTADOR DO QUADRO DE DISTRIBUIÇÃO QDC-4D - ETAPA 2</t>
  </si>
  <si>
    <t>11.02.01.23.01</t>
  </si>
  <si>
    <t>11.02.01.23.02</t>
  </si>
  <si>
    <t>11.02.01.23.03</t>
  </si>
  <si>
    <t>11.02.01.23.04</t>
  </si>
  <si>
    <t>11.02.01.23.05</t>
  </si>
  <si>
    <t>11.02.01.23.06</t>
  </si>
  <si>
    <t>11.02.01.23.07</t>
  </si>
  <si>
    <t>11.02.01.23.08</t>
  </si>
  <si>
    <t>11.02.01.23.09</t>
  </si>
  <si>
    <t>11.02.01.23.10</t>
  </si>
  <si>
    <t>11.02.01.23.11</t>
  </si>
  <si>
    <t>11.02.01.23.12</t>
  </si>
  <si>
    <t>11.02.01.23.13</t>
  </si>
  <si>
    <t>11.02.01.23.14</t>
  </si>
  <si>
    <t>11.02.01.24</t>
  </si>
  <si>
    <t>ALIMENTADOR DO QUADRO DE DISTRIBUIÇÃO QDC-ACB - ETAPA 2</t>
  </si>
  <si>
    <t>11.02.01.24.04</t>
  </si>
  <si>
    <t>11.02.01.24.06</t>
  </si>
  <si>
    <t>11.02.01.24.08</t>
  </si>
  <si>
    <t>11.02.01.24.09</t>
  </si>
  <si>
    <t>11.02.01.24.10</t>
  </si>
  <si>
    <t>11.02.01.24.11</t>
  </si>
  <si>
    <t>SENSOR DE ILUMINAÇÃO 220V, POTENCIA MÍNIMA DE 200W. REF.: EXATRON OU EQUIVALENTE.</t>
  </si>
  <si>
    <t xml:space="preserve"> VÁLVULA DE RETENÇÃO HORIZONTAL, DE BRONZE, ROSCÁVEL, 4" - FORNECIMENTO E INSTALAÇÃO. AF_01/2019</t>
  </si>
  <si>
    <t>UNIDADE CONDENSADORA VRF CAPACIDADE DE REFRIGERAÇÃO DE 28 HP - MARCA LG  OU EQUIVALENTES TÉCNICOS</t>
  </si>
  <si>
    <t>UNIDADE CONDENSADORA VRF CAPACIDADE DE REFRIGERAÇÃO DE 30 HP - MARCA LG  OU EQUIVALENTES TÉCNICOS</t>
  </si>
  <si>
    <t>UNIDADE CONDENSADORA VRF CAPACIDADE DE REFRIGERAÇÃO DE 10 HP - MARCA LG  OU EQUIVALENTES TÉCNICOS</t>
  </si>
  <si>
    <t>UNIDADE EVAPORADORA HI WALL 12000 BTU/H - MARCA LG  OU EQUIVALENTES TÉCNICOS</t>
  </si>
  <si>
    <t>UNIDADE CONDENSADORA MINI SPLIT INVERTER - CAP. REFRIGERAÇÃO NOMINAL: 24.000 BTU/H - MARCA LG  OU EQUIVALENTES TÉCNICOS</t>
  </si>
  <si>
    <t>LIXEIRA DE POLIETILENO DE MÉDIA DENSIDADE - CAPACIDADE: 92 LITROS. DIMENSÕES: 1,015 M X 0,405 M X 0,405M, FABRICAÇÃO: RDL CLEAN, OU BELOSH, OU MCA OU EQUIVALENTE TÉCNICO</t>
  </si>
  <si>
    <t>CONSTRUÇÃO DO ANEXO II DO QUARTEL DO COMANDO GERAL DO CBMDF - ETAPA 2 &amp; ÁREA EXTERNA</t>
  </si>
  <si>
    <t>17.</t>
  </si>
  <si>
    <t>ÁREA EXTERNA</t>
  </si>
  <si>
    <t>Aplicado em todos os itens da planilha orçamentária, excluindo-se o elevador, equipamentos do sistema de ar condicionado e divisórias</t>
  </si>
  <si>
    <t>Aplicado nos seguintes os itens da planilha orçamentária: elevador, equipamentos do sistema de ar condicionado e divisórias</t>
  </si>
  <si>
    <t>Onde:</t>
  </si>
  <si>
    <t>ISSQN: imposto sobre serviço de qualquer natureza - Manual do Substituto Tributário - SEFAZ-DF - versão MAIO/2020 - PRIMEIRA PARTE - Item VII;</t>
  </si>
  <si>
    <t>[...] Os serviços dos subitens 7.02 (execução de obras de construção civil, hidráulica ou elétrica, sondagem, perfuração de poços, escavação, drenagem e irrigação, terraplanagem, pavimentação, concretagem e a instalação e montagem de produtos, peças e equipamentos) e 7.05 ( reparação, conservação e reforma de edifícios, estradas, pontes, portos e congêneres) deverá ser retido 1% (um por cento) de ISS sobre o valor da nota fiscal sem qualquer dedução (instituído pela Lei 3.247/2003, e regulamentado pelo § 11º, artigo 8 º, Decreto 25.508/2005) [...]</t>
  </si>
  <si>
    <t>PIS / COFINS: programa de integração social / contribuição para o financiamento da seguridade social</t>
  </si>
  <si>
    <t>Alíquotas PIS / COFINS: INSTRUÇÃO NORMATIVA RFB Nº 1234, DE 11 DE JANEIRO DE 2012 - ANEXO 1</t>
  </si>
  <si>
    <t>CPRB: contribuição previdenciária sobre a receita bruta (com desoneração) - LEI Nº 12.546, DE 14 DE DEZEMBRO DE 2011. Art. 7º, VII, c/c Art. 7º-A.</t>
  </si>
  <si>
    <t>T: tributos</t>
  </si>
  <si>
    <t>SBC16690</t>
  </si>
  <si>
    <t>ATESTADO PCMAT (NR18)</t>
  </si>
  <si>
    <t>SBC16691</t>
  </si>
  <si>
    <t>ATESTADO PCMSO (NR7)- ANUAL</t>
  </si>
  <si>
    <t>ORSE-10832</t>
  </si>
  <si>
    <t>AS BUILT</t>
  </si>
  <si>
    <t>CZ7007</t>
  </si>
  <si>
    <t>INSUMOS - DESONERADOS</t>
  </si>
  <si>
    <t>CZ6529</t>
  </si>
  <si>
    <t>08.01.07</t>
  </si>
  <si>
    <t>08.01.08</t>
  </si>
  <si>
    <t>DEMONSTRATIVO DO BDI - EDIFICAÇÕES</t>
  </si>
  <si>
    <t>DEMONSTRATIVO DO BDI - EQUIPAMENTOS</t>
  </si>
  <si>
    <t>PREPARO DE FUNDO DE VALA COM LARGURA MENOR QUE 1,5 M (ACERTO DO SOLO NATURAL). AF_08/2020</t>
  </si>
  <si>
    <t>DEMOLIÇÃO DE EDIFICAÇÃO EM CONCRETO ARMADO E ALVENARIA</t>
  </si>
  <si>
    <t>02.02.03.02</t>
  </si>
  <si>
    <t>02.02.03.03</t>
  </si>
  <si>
    <t>CARGA, MANOBRA E DESCARGA DE ENTULHO EM CAMINHÃO BASCULANTE 6 M³ - CARGA COM ESCAVADEIRA HIDRÁULICA  (CAÇAMBA DE 0,80 M³ / 111 HP) E DESCARGA LIVRE (UNIDADE: M3). AF_07/2020</t>
  </si>
  <si>
    <t>MONTAGEM E DESMONTAGEM DE FÔRMA DE PILARES RETANGULARES E ESTRUTURAS SIMILARES, PÉ-DIREITO SIMPLES, EM CHAPA DE MADEIRA COMPENSADA RESINADA, 4 UTILIZAÇÕES. AF_09/2020</t>
  </si>
  <si>
    <t>VERGA MOLDADA IN LOCO COM UTILIZAÇÃO DE BLOCOS CANALETA PARA JANELAS COM MAIS DE 1,5 M DE VÃO. AF_03/2016</t>
  </si>
  <si>
    <t>PISO EM CONCRETO 20 MPA PREPARO MECANICO, ESPESSURA 7CM, INCLUSO JUNTAS DE DILATACAO EM MADEIRA</t>
  </si>
  <si>
    <t>COMPACTAÇÃO MECÂNICA DE SOLO PARA EXECUÇÃO DE RADIER, COM COMPACTADOR DE SOLOS A PERCUSSÃO. AF_09/2017</t>
  </si>
  <si>
    <t>LASTRO COM MATERIAL GRANULAR (CASCALHO DO CAMPO), APLICADO EM PISOS OU RADIERS, ESPESSURA DE *15 CM*.</t>
  </si>
  <si>
    <t>ARMAÇÃO PARA EXECUÇÃO DE RADIER, COM USO DE TELA Q-196. AF_09/2017</t>
  </si>
  <si>
    <t>CONCRETAGEM DE RADIER, PISO OU LAJE SOBRE SOLO, FCK 30 MPA, PARA ESPESSURA DE 15 CM - LANÇAMENTO, ADENSAMENTO E ACABAMENTO. AF_09/2017</t>
  </si>
  <si>
    <t>PISO CIMENTADO, TRAÇO 1:3 (CIMENTO E AREIA), ACABAMENTO LISO, ESPESSURA 3,0 CM, PREPARO MECÂNICO DA ARGAMASSA. AF_09/2020</t>
  </si>
  <si>
    <t>PISO EM GRANILITE, MARMORITE OU GRANITINA EM AMBIENTES INTERNOS. AF_09/2020</t>
  </si>
  <si>
    <t>PISO EM GRANITO APLICADO EM AMBIENTES INTERNOS. AF_09/2020</t>
  </si>
  <si>
    <t>PISO DE BORRACHA PASTILHADO/FRISADO, ESPESSURA 7MM, ASSENTADO COM ARGAMASSA. AF_09/2020</t>
  </si>
  <si>
    <t>RODAPÉ EM MARMORITE, ALTURA 10CM. AF_09/2020</t>
  </si>
  <si>
    <t>RODAPÉ EM ARDÓSIA ALTURA 10CM. AF_09/2020</t>
  </si>
  <si>
    <t>TUBO, PVC, SOLDÁVEL, DN 25MM, INSTALADO EM DRENO DE AR-CONDICIONADO - FORNECIMENTO E INSTALAÇÃO. AF_12/2014</t>
  </si>
  <si>
    <t>DISJUNTOR TRIPOLAR, TERMOMAGNÉTICO, EM CAIXA MOLDADA, EXTRAÍVEL, COM CAPACIDADE DE 1000A, ICC MÍNIMO DE 32KA E COM CONTATOS AUXILIARES. REF.: SCHNEIDER ELECTRIC, SIEMENS OU EQUIVALENTE</t>
  </si>
  <si>
    <t>DISJUNTOR TERMOMAGNÉTICO TRIPOLAR , CORRENTE NOMINAL DE 400A - FORNECIMENTO E INSTALAÇÃO. AF_10/2020</t>
  </si>
  <si>
    <t>PAINEL DE DISTRIBUIÇÃO, COM BARRAMENTO TRIFÁSICO EM 660V, PARA EMBUTIR, 80X1000X400MM (LXHXP), ESPELHO METÁLICO COM ALÇA DE REMOÇÃO, CHAPA 12USG, IP-54, COM TODOS SEUS COMPONENTES INTERNOS, EXCETO DISJUNTORES. O PAINEL DEVERÁ SER PTTA E ATENDER AS NORMAS NBR IEC 60439-1 E NR10. REF.: MONTADORAS DE QUADROS ELÉTRICOS VDM, ELETRIBRAS, RST OU EQUIVALENTE PARA AS DEMAIS DESCRIÇÕES VER MEMORIAL DESCRITIVO.</t>
  </si>
  <si>
    <t>CAIXA DE INCÊNDIO 45X75X17CM - FORNECIMENTO E INSTALAÇÃO. AF_10/2020</t>
  </si>
  <si>
    <t>CONJUNTO DE MANGUEIRA PARA COMBATE A INCÊNDIO EM FIBRA DE POLIESTER PURA, COM 1.1/2", REVESTIDA INTERNAMENTE, COMPRIMENTO DE 15M - FORNECIMENTO E INSTALAÇÃO. AF_10/2020</t>
  </si>
  <si>
    <t>REGISTRO/VALVULA GLOBO ANGULAR 45 GRAUS EM LATAO PARA HIDRANTES DE INCÊNDIO PREDIAL DN 2.1/2?, COM VOLANTE, CLASSE DE PRESSAO DE ATE 200 PSI - FORNECIMENTO E INSTALACAO</t>
  </si>
  <si>
    <t>TAMPÃO DE FERRO FUNDIDO PARA PASSEIO COM INSCRIÇÃO "HIDRANTE" (40X50) CM</t>
  </si>
  <si>
    <t>LUVA, EM FERRO GALVANIZADO, 4", CONEXÃO ROSQUEADA, INSTALADO EM REDE DE ALIMENTAÇÃO PARA HIDRANTE - FORNECIMENTO E INSTALAÇÃO. AF_10/2020</t>
  </si>
  <si>
    <t>NIPLE, EM FERRO GALVANIZADO, CONEXÃO ROSQUEADA, DN 40 (1 1/2"), INSTALADO EM REDE DE ALIMENTAÇÃO PARA SPRINKLER - FORNECIMENTO E INSTALAÇÃO. AF_10/2020</t>
  </si>
  <si>
    <t>NIPLE, EM FERRO GALVANIZADO, CONEXÃO ROSQUEADA, DN 32 (1 1/4"), INSTALADO EM REDE DE ALIMENTAÇÃO PARA SPRINKLER - FORNECIMENTO E INSTALAÇÃO. AF_10/2020</t>
  </si>
  <si>
    <t>NIPLE, EM FERRO GALVANIZADO, CONEXÃO ROSQUEADA, DN 50 (2"), INSTALADO EM REDE DE ALIMENTAÇÃO PARA SPRINKLER - FORNECIMENTO E INSTALAÇÃO. AF_10/2020</t>
  </si>
  <si>
    <t>NIPLE, EM FERRO GALVANIZADO, CONEXÃO ROSQUEADA, DN 80 (3"), INSTALADO EM REDE DE ALIMENTAÇÃO PARA SPRINKLER - FORNECIMENTO E INSTALAÇÃO. AF_10/2020</t>
  </si>
  <si>
    <t>NIPLE, EM FERRO GALVANIZADO, 4", CONEXÃO ROSQUEADA, INSTALADO EM REDE DE ALIMENTAÇÃO PARA HIDRANTE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</si>
  <si>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</si>
  <si>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</si>
  <si>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</si>
  <si>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</si>
  <si>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</si>
  <si>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</si>
  <si>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</si>
  <si>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80 (3"), INSTALADO EM REDE DE ALIMENTAÇÃO PARA SPRINKLER - FORNECIMENTO E INSTALAÇÃO. AF_10/2020</t>
  </si>
  <si>
    <t>TÊ, EM FERRO GALVANIZADO, 4", CONEXÃO ROSQUEADA, INSTALADO EM REDE DE ALIMENTAÇÃO PARA HIDRANTE - FORNECIMENTO E INSTALAÇÃO. AF_10/2020</t>
  </si>
  <si>
    <t>TÊ DE REDUÇÃO GALV. 1" X 1/2"</t>
  </si>
  <si>
    <t>TÊ DE REDUÇÃO GALV. 1.1/2" X 1"</t>
  </si>
  <si>
    <t>TÊ DE REDUÇÃO GALV. 1.1/2" X 1/2"</t>
  </si>
  <si>
    <t>TÊ DE REDUÇÃO GALV. 1.1/4" X 1"</t>
  </si>
  <si>
    <t>TÊ DE REDUÇÃO GALV. 1.1/4" X 1/2"</t>
  </si>
  <si>
    <t>TÊ DE REDUÇÃO GALV. 2" X 1"</t>
  </si>
  <si>
    <t>TÊ DE REDUÇÃO GALV. 2" X 1.1/2"</t>
  </si>
  <si>
    <t>TÊ DE REDUÇÃO GALV. 2" X 1/2"</t>
  </si>
  <si>
    <t>TÊ DE REDUÇÃO GALV. 2.1/2" X 1"</t>
  </si>
  <si>
    <t>TÊ DE REDUÇÃO GALV. 2.1/2" X 1.1/2"</t>
  </si>
  <si>
    <t>TÊ DE REDUÇÃO GALV. 2.1/2" X 1.1/4"</t>
  </si>
  <si>
    <t>TÊ DE REDUÇÃO GALV. 3" X 1"</t>
  </si>
  <si>
    <t>TÊ DE REDUÇÃO GALV. 3" X 2"</t>
  </si>
  <si>
    <t>TÊ DE REDUÇÃO GALV. 4" X 3"</t>
  </si>
  <si>
    <t>UNIÃO, EM FERRO GALVANIZADO, 4", CONEXÃO ROSQUEADA, INSTALADO EM REDE DE ALIMENTAÇÃO PARA HIDRANTE - FORNECIMENTO E INSTALAÇÃO. AF_10/2020</t>
  </si>
  <si>
    <t>LUVA DE REDUÇÃO, EM FERRO GALVANIZADO, 1 1/2" X 1 1/4",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</si>
  <si>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</si>
  <si>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</si>
  <si>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</si>
  <si>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EXTINTOR DE INCÊNDIO PORTÁTIL COM CARGA DE PQS DE 6 KG, CLASSE BC - FORNECIMENTO E INSTALAÇÃO. AF_10/2020_P</t>
  </si>
  <si>
    <t>POCO DE VISITA PARA DRENAGEM PLUVIAL, EM CONCRETO ESTRUTURAL, DIMENSOES INTERNAS DE 90X150X80CM (LARGXCOMPXALT), PARA REDE DE 600 MM, EXCLUSOS TAMPAO E CHAMINE.</t>
  </si>
  <si>
    <t>TAMPAO FOFO ARTICULADO, CLASSE B125 CARGA MAX 12,5 T, REDONDO TAMPA 600 MM, REDE PLUVIAL/ESGOTO, P = CHAMINE CX AREIA / POCO VISITA ASSENTADO COM ARG CIM/AREIA 1:4, FORNECIMENTO E ASSENTAMENTO</t>
  </si>
  <si>
    <t>TUBO COLETOR DE ESGOTO PVC, JEI, DN 300 MM (NBR 7362)</t>
  </si>
  <si>
    <t>TUBO PVC, PBV, SERIE R, DN 150 MM, PARA ESGOTO OU AGUAS PLUVIAIS PREDIAL (NBR 5688)</t>
  </si>
  <si>
    <t>DESCIDA DÁGUA EM ATERROS DE DEGRAUS - DAD 03</t>
  </si>
  <si>
    <t>DISCIPADOR DE ENERGIA - DED 01</t>
  </si>
  <si>
    <t>TAPUME COM TELHA METÁLICA COM MATERIAL REAPROVEITADO DA ETAPA I</t>
  </si>
  <si>
    <t>BUCHA DE REDUÇÃO GALV. 5" X 4"</t>
  </si>
  <si>
    <t>BUJÃO GALV. 1"</t>
  </si>
  <si>
    <t>JOELHO 90 GRAUS, EM FERRO GALVANIZADO, CONEXÃO ROSQUEADA, DN 50 (2"), INSTALADO EM REDE DE ALIMENTAÇÃO PARA SPRINKLER - FORNECIMENTO E INSTALAÇÃO. AF_10/2020</t>
  </si>
  <si>
    <t>JOELHO 90 GRAUS, EM FERRO GALVANIZADO, CONEXÃO ROSQUEADA, DN 80 (3"), INSTALADO EM REDE DE ALIMENTAÇÃO PARA SPRINKLER - FORNECIMENTO E INSTALAÇÃO. AF_10/2020</t>
  </si>
  <si>
    <t>COTOVELO DE AÇO GALVANIZADO 4" - FORNECIMENTO E INSTALAÇÃO</t>
  </si>
  <si>
    <t>COTOVELO DE AÇO GALVANIZADO 5" - FORNECIMENTO E INSTALAÇÃO</t>
  </si>
  <si>
    <t>LUVA DE ACO GALVANIZADO 5" - FORNECIMENTO E INSTALACAO</t>
  </si>
  <si>
    <t>NIPLE, EM FERRO GALVANIZADO, CONEXÃO ROSQUEADA, DN 65 (2 1/2"), INSTALADO EM REDE DE ALIMENTAÇÃO PARA SPRINKLER - FORNECIMENTO E INSTALAÇÃO. AF_10/2020</t>
  </si>
  <si>
    <t>TE DE ACO GALVANIZADO 5" - FORNECIMENTO E INSTALACAO</t>
  </si>
  <si>
    <t>TÊ DE REDUÇÃO GALV. 3" X 1.1/2"</t>
  </si>
  <si>
    <t>TÊ DE REDUÇÃO GALV. 3" X 1.1/4"</t>
  </si>
  <si>
    <t>UNIÃO, EM FERRO GALVANIZADO, CONEXÃO ROSQUEADA, DN 80 (3"), INSTALADO EM REDE DE ALIMENTAÇÃO PARA SPRINKLER - FORNECIMENTO E INSTALAÇÃO. AF_10/2020</t>
  </si>
  <si>
    <t>LUVA DE REDUÇÃO, EM FERRO GALVANIZADO, 2 1/2" X 2", CONEXÃO ROSQUEADA, INSTALADO EM REDE DE ALIMENTAÇÃO PARA SPRINKLER - FORNECIMENTO E INSTALAÇÃO. AF_10/2020</t>
  </si>
  <si>
    <t>MONTAGEM E DESMONTAGEM DE FÔRMA DE PILARES RETANGULARES E ESTRUTURAS SIMILARES, PÉ-DIREITO SIMPLES, EM CHAPA DE MADEIRA COMPENSADA RESINADA, 2 UTILIZAÇÕES. AF_09/2020</t>
  </si>
  <si>
    <t>CNPJ</t>
  </si>
  <si>
    <t>: EMPRESA A</t>
  </si>
  <si>
    <t>:  000.000.000/0000-0</t>
  </si>
  <si>
    <t>-</t>
  </si>
  <si>
    <t>: -</t>
  </si>
  <si>
    <t>DESPESAS FINANCEIRAS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</si>
</sst>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0.00_-;\-&quot;R$&quot;* #,##0.00_-;_-&quot;R$&quot;* &quot;-&quot;??_-;_-@_-"/>
    <numFmt numFmtId="43" formatCode="_-* #,##0.00_-;\-* #,##0.00_-;_-* &quot;-&quot;??_-;_-@_-"/>
    <numFmt numFmtId="164" formatCode="_(&quot;R$ &quot;* #,##0.00_);_(&quot;R$ &quot;* \(#,##0.00\);_(&quot;R$ &quot;* &quot;-&quot;??_);_(@_)"/>
    <numFmt numFmtId="165" formatCode="_(* #,##0.00_);_(* \(#,##0.00\);_(* &quot;-&quot;??_);_(@_)"/>
    <numFmt numFmtId="166" formatCode="_(* #,##0.00_);_(* \(#,##0.00\);_(* &quot;-&quot;_);_(@_)"/>
    <numFmt numFmtId="167" formatCode="_(* #,##0_);_(* \(#,##0\);_(* &quot;-&quot;??_);_(@_)"/>
    <numFmt numFmtId="168" formatCode="0.000%"/>
    <numFmt numFmtId="169" formatCode="_(* #,##0.00000_);_(* \(#,##0.00000\);_(* &quot;-&quot;??_);_(@_)"/>
    <numFmt numFmtId="170" formatCode="_(* #,##0.00_);_(* \(#,##0.00\);_(* &quot;&quot;??_);_(@_)"/>
    <numFmt numFmtId="171" formatCode="0.0%"/>
    <numFmt numFmtId="172" formatCode="General_)"/>
  </numFmts>
  <fonts count="68">
    <font>
      <sz val="1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sz val="11"/>
      <name val="Arial"/>
      <family val="2"/>
    </font>
    <font>
      <sz val="11"/>
      <name val="Arial"/>
      <family val="2"/>
    </font>
    <font>
      <sz val="11"/>
      <name val="Arial"/>
      <family val="2"/>
    </font>
    <font>
      <sz val="11"/>
      <name val="Arial"/>
      <family val="2"/>
    </font>
    <font>
      <sz val="10"/>
      <name val="Arial"/>
      <family val="2"/>
    </font>
    <font>
      <sz val="11"/>
      <color theme="1"/>
      <name val="Calibri"/>
      <family val="2"/>
      <scheme val="minor"/>
    </font>
    <font>
      <sz val="10"/>
      <name val="Calibri"/>
      <family val="2"/>
      <scheme val="minor"/>
    </font>
    <font>
      <b/>
      <i/>
      <sz val="10"/>
      <name val="Calibri"/>
      <family val="2"/>
      <scheme val="minor"/>
    </font>
    <font>
      <sz val="10"/>
      <color rgb="FFFF0000"/>
      <name val="Calibri"/>
      <family val="2"/>
      <scheme val="minor"/>
    </font>
    <font>
      <b/>
      <sz val="10"/>
      <name val="Calibri"/>
      <family val="2"/>
      <scheme val="minor"/>
    </font>
    <font>
      <sz val="10"/>
      <color rgb="FF00B050"/>
      <name val="Calibri"/>
      <family val="2"/>
      <scheme val="minor"/>
    </font>
    <font>
      <b/>
      <sz val="11"/>
      <name val="Calibri"/>
      <family val="2"/>
      <scheme val="minor"/>
    </font>
    <font>
      <b/>
      <sz val="14"/>
      <name val="Calibri"/>
      <family val="2"/>
      <scheme val="minor"/>
    </font>
    <font>
      <sz val="14"/>
      <name val="Calibri"/>
      <family val="2"/>
      <scheme val="minor"/>
    </font>
    <font>
      <b/>
      <sz val="12"/>
      <name val="Calibri"/>
      <family val="2"/>
      <scheme val="minor"/>
    </font>
    <font>
      <u/>
      <sz val="10"/>
      <name val="Calibri"/>
      <family val="2"/>
      <scheme val="minor"/>
    </font>
    <font>
      <sz val="11"/>
      <name val="Calibri"/>
      <family val="2"/>
      <scheme val="minor"/>
    </font>
    <font>
      <b/>
      <sz val="16"/>
      <name val="Calibri"/>
      <family val="2"/>
      <scheme val="minor"/>
    </font>
    <font>
      <b/>
      <sz val="15"/>
      <name val="Calibri"/>
      <family val="2"/>
      <scheme val="minor"/>
    </font>
    <font>
      <sz val="10"/>
      <name val="Calibri"/>
      <family val="2"/>
      <scheme val="minor"/>
    </font>
    <font>
      <i/>
      <sz val="10"/>
      <name val="Calibri"/>
      <family val="2"/>
      <scheme val="minor"/>
    </font>
    <font>
      <sz val="10"/>
      <color rgb="FF0070C0"/>
      <name val="Calibri"/>
      <family val="2"/>
      <scheme val="minor"/>
    </font>
    <font>
      <sz val="10"/>
      <color rgb="FFFF0000"/>
      <name val="Calibri"/>
      <family val="2"/>
      <scheme val="minor"/>
    </font>
    <font>
      <i/>
      <sz val="10"/>
      <color rgb="FF0070C0"/>
      <name val="Calibri"/>
      <family val="2"/>
      <scheme val="minor"/>
    </font>
    <font>
      <b/>
      <sz val="11"/>
      <color theme="0"/>
      <name val="Calibri"/>
      <family val="2"/>
      <scheme val="minor"/>
    </font>
    <font>
      <b/>
      <sz val="11"/>
      <name val="Calibri"/>
      <family val="2"/>
      <scheme val="minor"/>
    </font>
    <font>
      <sz val="10"/>
      <name val="Calibri"/>
      <family val="2"/>
      <scheme val="minor"/>
    </font>
    <font>
      <b/>
      <sz val="10"/>
      <name val="Calibri"/>
      <family val="2"/>
      <scheme val="minor"/>
    </font>
    <font>
      <b/>
      <i/>
      <sz val="10"/>
      <name val="Calibri"/>
      <family val="2"/>
      <scheme val="minor"/>
    </font>
    <font>
      <sz val="10"/>
      <color rgb="FF000000"/>
      <name val="Arial11"/>
    </font>
    <font>
      <sz val="10"/>
      <color rgb="FF000000"/>
      <name val="Calibri"/>
      <family val="2"/>
      <scheme val="minor"/>
    </font>
    <font>
      <sz val="11"/>
      <color rgb="FFFF0000"/>
      <name val="Calibri"/>
      <family val="2"/>
      <scheme val="minor"/>
    </font>
    <font>
      <sz val="10"/>
      <color theme="9" tint="-0.249977111117893"/>
      <name val="Calibri"/>
      <family val="2"/>
      <scheme val="minor"/>
    </font>
    <font>
      <sz val="11"/>
      <color rgb="FF0070C0"/>
      <name val="Calibri"/>
      <family val="2"/>
      <scheme val="minor"/>
    </font>
    <font>
      <sz val="11"/>
      <color rgb="FF00B050"/>
      <name val="Calibri"/>
      <family val="2"/>
      <scheme val="minor"/>
    </font>
    <font>
      <b/>
      <sz val="11"/>
      <color rgb="FF0070C0"/>
      <name val="Calibri"/>
      <family val="2"/>
      <scheme val="minor"/>
    </font>
    <font>
      <b/>
      <sz val="10"/>
      <color theme="0"/>
      <name val="Calibri"/>
      <family val="2"/>
      <scheme val="minor"/>
    </font>
    <font>
      <b/>
      <sz val="11"/>
      <color indexed="10"/>
      <name val="Calibri"/>
      <family val="2"/>
      <scheme val="minor"/>
    </font>
    <font>
      <sz val="11"/>
      <color rgb="FF000000"/>
      <name val="Arial1"/>
    </font>
    <font>
      <sz val="10"/>
      <name val="Courier"/>
      <family val="3"/>
    </font>
    <font>
      <sz val="10"/>
      <name val="Courier"/>
      <family val="3"/>
    </font>
    <font>
      <sz val="10"/>
      <color indexed="8"/>
      <name val="Arial"/>
      <family val="2"/>
    </font>
    <font>
      <sz val="11"/>
      <color rgb="FF000000"/>
      <name val="Calibri"/>
      <family val="2"/>
    </font>
    <font>
      <b/>
      <sz val="10"/>
      <color rgb="FFFF0000"/>
      <name val="Calibri"/>
      <family val="2"/>
      <scheme val="minor"/>
    </font>
    <font>
      <sz val="10"/>
      <name val="Arial"/>
      <family val="2"/>
    </font>
    <font>
      <i/>
      <sz val="10"/>
      <color rgb="FFFF0000"/>
      <name val="Calibri"/>
      <family val="2"/>
      <scheme val="minor"/>
    </font>
    <font>
      <b/>
      <sz val="10"/>
      <color rgb="FF0070C0"/>
      <name val="Calibri"/>
      <family val="2"/>
      <scheme val="minor"/>
    </font>
    <font>
      <b/>
      <i/>
      <sz val="10"/>
      <color rgb="FF0070C0"/>
      <name val="Calibri"/>
      <family val="2"/>
      <scheme val="minor"/>
    </font>
    <font>
      <sz val="10"/>
      <color rgb="FF000000"/>
      <name val="Arial"/>
      <family val="2"/>
    </font>
    <font>
      <sz val="10"/>
      <name val="Arial"/>
      <family val="2"/>
      <charset val="1"/>
    </font>
    <font>
      <sz val="12"/>
      <name val="Calibri"/>
      <family val="2"/>
      <scheme val="minor"/>
    </font>
    <font>
      <sz val="12"/>
      <color rgb="FF0070C0"/>
      <name val="Calibri"/>
      <family val="2"/>
      <scheme val="minor"/>
    </font>
    <font>
      <b/>
      <sz val="11"/>
      <color rgb="FFFF0000"/>
      <name val="Calibri"/>
      <family val="2"/>
      <scheme val="minor"/>
    </font>
    <font>
      <b/>
      <sz val="13"/>
      <name val="Calibri"/>
      <family val="2"/>
      <scheme val="minor"/>
    </font>
    <font>
      <sz val="13"/>
      <name val="Calibri"/>
      <family val="2"/>
      <scheme val="minor"/>
    </font>
    <font>
      <sz val="10"/>
      <color theme="5" tint="-0.249977111117893"/>
      <name val="Calibri"/>
      <family val="2"/>
      <scheme val="minor"/>
    </font>
    <font>
      <sz val="11"/>
      <name val="Arial"/>
      <family val="1"/>
    </font>
    <font>
      <sz val="9"/>
      <name val="Calibri"/>
      <family val="2"/>
      <scheme val="minor"/>
    </font>
    <font>
      <sz val="8"/>
      <name val="Arial"/>
      <family val="2"/>
    </font>
  </fonts>
  <fills count="20">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rgb="FFC0C0C0"/>
        <bgColor rgb="FFC0C0C0"/>
      </patternFill>
    </fill>
    <fill>
      <patternFill patternType="solid">
        <fgColor theme="9"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rgb="FFDDDDDD"/>
        <bgColor rgb="FFFFCCCC"/>
      </patternFill>
    </fill>
    <fill>
      <patternFill patternType="solid">
        <fgColor rgb="FFFF00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C000"/>
        <bgColor indexed="64"/>
      </patternFill>
    </fill>
    <fill>
      <patternFill patternType="solid">
        <fgColor rgb="FFFFFF00"/>
        <bgColor rgb="FFC0C0C0"/>
      </patternFill>
    </fill>
    <fill>
      <patternFill patternType="solid">
        <fgColor rgb="FF00B050"/>
        <bgColor indexed="64"/>
      </patternFill>
    </fill>
  </fills>
  <borders count="7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style="medium">
        <color theme="0" tint="-0.24994659260841701"/>
      </left>
      <right style="medium">
        <color theme="0" tint="-0.24994659260841701"/>
      </right>
      <top style="medium">
        <color theme="0" tint="-0.24994659260841701"/>
      </top>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
      <left style="medium">
        <color theme="0" tint="-0.24994659260841701"/>
      </left>
      <right/>
      <top/>
      <bottom style="medium">
        <color theme="0" tint="-0.24994659260841701"/>
      </bottom>
      <diagonal/>
    </border>
    <border>
      <left/>
      <right/>
      <top/>
      <bottom style="medium">
        <color theme="0" tint="-0.24994659260841701"/>
      </bottom>
      <diagonal/>
    </border>
    <border>
      <left/>
      <right style="medium">
        <color theme="0" tint="-0.24994659260841701"/>
      </right>
      <top/>
      <bottom style="medium">
        <color theme="0" tint="-0.24994659260841701"/>
      </bottom>
      <diagonal/>
    </border>
    <border>
      <left style="medium">
        <color theme="0" tint="-0.24994659260841701"/>
      </left>
      <right style="thin">
        <color theme="0" tint="-0.24994659260841701"/>
      </right>
      <top style="medium">
        <color theme="0" tint="-0.24994659260841701"/>
      </top>
      <bottom style="thin">
        <color theme="0" tint="-0.24994659260841701"/>
      </bottom>
      <diagonal/>
    </border>
    <border>
      <left style="thin">
        <color theme="0" tint="-0.24994659260841701"/>
      </left>
      <right/>
      <top style="medium">
        <color theme="0" tint="-0.24994659260841701"/>
      </top>
      <bottom style="thin">
        <color theme="0" tint="-0.24994659260841701"/>
      </bottom>
      <diagonal/>
    </border>
    <border>
      <left/>
      <right/>
      <top style="medium">
        <color theme="0" tint="-0.24994659260841701"/>
      </top>
      <bottom style="thin">
        <color theme="0" tint="-0.24994659260841701"/>
      </bottom>
      <diagonal/>
    </border>
    <border>
      <left/>
      <right style="thin">
        <color theme="0" tint="-0.24994659260841701"/>
      </right>
      <top style="medium">
        <color theme="0" tint="-0.24994659260841701"/>
      </top>
      <bottom style="thin">
        <color theme="0" tint="-0.24994659260841701"/>
      </bottom>
      <diagonal/>
    </border>
    <border>
      <left style="thin">
        <color theme="0" tint="-0.24994659260841701"/>
      </left>
      <right style="medium">
        <color theme="0" tint="-0.24994659260841701"/>
      </right>
      <top style="medium">
        <color theme="0" tint="-0.24994659260841701"/>
      </top>
      <bottom style="thin">
        <color theme="0" tint="-0.24994659260841701"/>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diagonal/>
    </border>
    <border>
      <left/>
      <right style="thin">
        <color indexed="22"/>
      </right>
      <top/>
      <bottom/>
      <diagonal/>
    </border>
    <border>
      <left style="thin">
        <color indexed="22"/>
      </left>
      <right/>
      <top/>
      <bottom/>
      <diagonal/>
    </border>
    <border>
      <left style="thin">
        <color indexed="22"/>
      </left>
      <right/>
      <top/>
      <bottom style="thin">
        <color indexed="22"/>
      </bottom>
      <diagonal/>
    </border>
    <border>
      <left/>
      <right/>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style="thin">
        <color indexed="22"/>
      </left>
      <right/>
      <top style="double">
        <color theme="0" tint="-0.24994659260841701"/>
      </top>
      <bottom style="thin">
        <color theme="0" tint="-0.24994659260841701"/>
      </bottom>
      <diagonal/>
    </border>
    <border>
      <left/>
      <right style="thin">
        <color theme="0" tint="-0.24994659260841701"/>
      </right>
      <top style="double">
        <color theme="0" tint="-0.24994659260841701"/>
      </top>
      <bottom style="thin">
        <color theme="0" tint="-0.24994659260841701"/>
      </bottom>
      <diagonal/>
    </border>
    <border>
      <left style="thin">
        <color theme="0" tint="-0.34998626667073579"/>
      </left>
      <right style="thin">
        <color theme="0" tint="-0.24994659260841701"/>
      </right>
      <top style="double">
        <color theme="0" tint="-0.24994659260841701"/>
      </top>
      <bottom style="thin">
        <color theme="0" tint="-0.24994659260841701"/>
      </bottom>
      <diagonal/>
    </border>
    <border>
      <left style="thin">
        <color theme="0" tint="-0.24994659260841701"/>
      </left>
      <right style="thin">
        <color theme="0" tint="-0.24994659260841701"/>
      </right>
      <top style="double">
        <color theme="0" tint="-0.24994659260841701"/>
      </top>
      <bottom style="thin">
        <color theme="0" tint="-0.24994659260841701"/>
      </bottom>
      <diagonal/>
    </border>
    <border>
      <left style="thin">
        <color indexed="22"/>
      </left>
      <right/>
      <top style="thin">
        <color theme="0" tint="-0.24994659260841701"/>
      </top>
      <bottom style="thin">
        <color theme="0" tint="-0.24994659260841701"/>
      </bottom>
      <diagonal/>
    </border>
    <border>
      <left style="thin">
        <color theme="0" tint="-0.34998626667073579"/>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22"/>
      </left>
      <right/>
      <top style="thin">
        <color theme="0" tint="-0.24994659260841701"/>
      </top>
      <bottom style="thin">
        <color indexed="22"/>
      </bottom>
      <diagonal/>
    </border>
    <border>
      <left/>
      <right style="thin">
        <color theme="0" tint="-0.24994659260841701"/>
      </right>
      <top style="thin">
        <color theme="0" tint="-0.24994659260841701"/>
      </top>
      <bottom style="thin">
        <color indexed="22"/>
      </bottom>
      <diagonal/>
    </border>
    <border>
      <left style="thin">
        <color theme="0" tint="-0.34998626667073579"/>
      </left>
      <right style="thin">
        <color theme="0" tint="-0.24994659260841701"/>
      </right>
      <top style="thin">
        <color theme="0" tint="-0.24994659260841701"/>
      </top>
      <bottom style="thin">
        <color indexed="22"/>
      </bottom>
      <diagonal/>
    </border>
    <border>
      <left style="thin">
        <color theme="0" tint="-0.24994659260841701"/>
      </left>
      <right style="thin">
        <color theme="0" tint="-0.24994659260841701"/>
      </right>
      <top style="thin">
        <color theme="0" tint="-0.24994659260841701"/>
      </top>
      <bottom style="thin">
        <color indexed="22"/>
      </bottom>
      <diagonal/>
    </border>
    <border>
      <left/>
      <right style="thin">
        <color indexed="22"/>
      </right>
      <top/>
      <bottom style="thin">
        <color indexed="22"/>
      </bottom>
      <diagonal/>
    </border>
    <border>
      <left/>
      <right/>
      <top/>
      <bottom style="thin">
        <color theme="0" tint="-0.24994659260841701"/>
      </bottom>
      <diagonal/>
    </border>
    <border>
      <left/>
      <right/>
      <top style="thin">
        <color indexed="22"/>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s>
  <cellStyleXfs count="230">
    <xf numFmtId="0" fontId="0" fillId="0" borderId="0"/>
    <xf numFmtId="165" fontId="9" fillId="0" borderId="0" applyFont="0" applyFill="0" applyBorder="0" applyAlignment="0" applyProtection="0"/>
    <xf numFmtId="165" fontId="10" fillId="0" borderId="0" applyFont="0" applyFill="0" applyBorder="0" applyAlignment="0" applyProtection="0"/>
    <xf numFmtId="165" fontId="11"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12" fillId="0" borderId="0" applyFont="0" applyFill="0" applyBorder="0" applyAlignment="0" applyProtection="0"/>
    <xf numFmtId="0" fontId="9" fillId="0" borderId="0"/>
    <xf numFmtId="0" fontId="8" fillId="0" borderId="0"/>
    <xf numFmtId="0" fontId="13" fillId="0" borderId="0"/>
    <xf numFmtId="0" fontId="14" fillId="0" borderId="0"/>
    <xf numFmtId="0" fontId="8" fillId="0" borderId="0"/>
    <xf numFmtId="9" fontId="8" fillId="0" borderId="0" applyFont="0" applyFill="0" applyBorder="0" applyAlignment="0" applyProtection="0"/>
    <xf numFmtId="9" fontId="13" fillId="0" borderId="0" applyFont="0" applyFill="0" applyBorder="0" applyAlignment="0" applyProtection="0"/>
    <xf numFmtId="9" fontId="14"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9" fillId="0" borderId="0" applyFont="0" applyFill="0" applyBorder="0" applyAlignment="0" applyProtection="0"/>
    <xf numFmtId="165" fontId="8" fillId="0" borderId="0" applyFont="0" applyFill="0" applyBorder="0" applyAlignment="0" applyProtection="0"/>
    <xf numFmtId="165" fontId="9" fillId="0" borderId="0" applyFont="0" applyFill="0" applyBorder="0" applyAlignment="0" applyProtection="0"/>
    <xf numFmtId="165" fontId="13" fillId="0" borderId="0" applyFont="0" applyFill="0" applyBorder="0" applyAlignment="0" applyProtection="0"/>
    <xf numFmtId="43" fontId="14" fillId="0" borderId="0" applyFont="0" applyFill="0" applyBorder="0" applyAlignment="0" applyProtection="0"/>
    <xf numFmtId="0" fontId="7" fillId="0" borderId="0"/>
    <xf numFmtId="43" fontId="7" fillId="0" borderId="0" applyFont="0" applyFill="0" applyBorder="0" applyAlignment="0" applyProtection="0"/>
    <xf numFmtId="0" fontId="38" fillId="0" borderId="0" applyNumberFormat="0" applyBorder="0" applyProtection="0"/>
    <xf numFmtId="9" fontId="13" fillId="0" borderId="0" applyFont="0" applyFill="0" applyBorder="0" applyAlignment="0" applyProtection="0"/>
    <xf numFmtId="0" fontId="13" fillId="0" borderId="0"/>
    <xf numFmtId="165" fontId="13" fillId="0" borderId="0" applyFont="0" applyFill="0" applyBorder="0" applyAlignment="0" applyProtection="0"/>
    <xf numFmtId="9" fontId="13" fillId="0" borderId="0" applyFont="0" applyFill="0" applyBorder="0" applyAlignment="0" applyProtection="0"/>
    <xf numFmtId="0" fontId="47" fillId="0" borderId="0"/>
    <xf numFmtId="43" fontId="6" fillId="0" borderId="0" applyFont="0" applyFill="0" applyBorder="0" applyAlignment="0" applyProtection="0"/>
    <xf numFmtId="43" fontId="13"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0" fontId="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172" fontId="48" fillId="0" borderId="0"/>
    <xf numFmtId="172" fontId="49" fillId="0" borderId="0"/>
    <xf numFmtId="0" fontId="50" fillId="0" borderId="0"/>
    <xf numFmtId="0" fontId="5" fillId="0" borderId="0"/>
    <xf numFmtId="0" fontId="50" fillId="0" borderId="0"/>
    <xf numFmtId="0" fontId="5" fillId="0" borderId="0"/>
    <xf numFmtId="172" fontId="49" fillId="0" borderId="0"/>
    <xf numFmtId="0" fontId="5" fillId="0" borderId="0"/>
    <xf numFmtId="0" fontId="13" fillId="0" borderId="0"/>
    <xf numFmtId="0" fontId="13" fillId="0" borderId="0"/>
    <xf numFmtId="0" fontId="5" fillId="0" borderId="0"/>
    <xf numFmtId="0" fontId="13" fillId="0" borderId="0"/>
    <xf numFmtId="0" fontId="13" fillId="0" borderId="0"/>
    <xf numFmtId="0" fontId="5" fillId="0" borderId="0"/>
    <xf numFmtId="0" fontId="5" fillId="0" borderId="0"/>
    <xf numFmtId="0" fontId="51" fillId="0" borderId="0"/>
    <xf numFmtId="43" fontId="5"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0" fontId="4" fillId="0" borderId="0"/>
    <xf numFmtId="9" fontId="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53"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3" fillId="0" borderId="0"/>
    <xf numFmtId="9" fontId="3"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3" fillId="0" borderId="0"/>
    <xf numFmtId="9" fontId="3"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58" fillId="0" borderId="0"/>
    <xf numFmtId="0" fontId="57" fillId="13" borderId="0" applyBorder="0" applyAlignment="0" applyProtection="0"/>
    <xf numFmtId="43" fontId="13" fillId="0" borderId="0" applyBorder="0" applyAlignment="0" applyProtection="0"/>
    <xf numFmtId="0" fontId="13" fillId="0" borderId="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9" fontId="3"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43" fontId="13" fillId="0" borderId="0" applyBorder="0" applyAlignment="0" applyProtection="0"/>
    <xf numFmtId="0" fontId="13"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5" fillId="0" borderId="0"/>
  </cellStyleXfs>
  <cellXfs count="779">
    <xf numFmtId="0" fontId="0" fillId="0" borderId="0" xfId="0"/>
    <xf numFmtId="0" fontId="15" fillId="0" borderId="0" xfId="0" applyFont="1"/>
    <xf numFmtId="0" fontId="16" fillId="0" borderId="0" xfId="0" applyFont="1"/>
    <xf numFmtId="0" fontId="17" fillId="0" borderId="0" xfId="0" applyFont="1"/>
    <xf numFmtId="0" fontId="15" fillId="0" borderId="0" xfId="0" applyFont="1" applyAlignment="1"/>
    <xf numFmtId="0" fontId="19" fillId="0" borderId="0" xfId="0" applyFont="1"/>
    <xf numFmtId="0" fontId="23" fillId="0" borderId="19" xfId="10" applyFont="1" applyBorder="1" applyAlignment="1">
      <alignment horizontal="center" vertical="center"/>
    </xf>
    <xf numFmtId="0" fontId="23" fillId="0" borderId="23" xfId="10" applyFont="1" applyBorder="1" applyAlignment="1">
      <alignment vertical="center"/>
    </xf>
    <xf numFmtId="0" fontId="23" fillId="0" borderId="24" xfId="10" applyFont="1" applyBorder="1" applyAlignment="1">
      <alignment vertical="center"/>
    </xf>
    <xf numFmtId="0" fontId="23" fillId="0" borderId="25" xfId="10" applyFont="1" applyBorder="1" applyAlignment="1">
      <alignment vertical="center"/>
    </xf>
    <xf numFmtId="4" fontId="23" fillId="0" borderId="19" xfId="10" applyNumberFormat="1" applyFont="1" applyBorder="1" applyAlignment="1">
      <alignment horizontal="center" vertical="center"/>
    </xf>
    <xf numFmtId="0" fontId="15" fillId="0" borderId="26" xfId="10" applyFont="1" applyBorder="1" applyAlignment="1">
      <alignment horizontal="center"/>
    </xf>
    <xf numFmtId="0" fontId="15" fillId="0" borderId="27" xfId="10" applyFont="1" applyBorder="1" applyAlignment="1"/>
    <xf numFmtId="0" fontId="15" fillId="0" borderId="28" xfId="10" applyFont="1" applyBorder="1" applyAlignment="1"/>
    <xf numFmtId="0" fontId="15" fillId="0" borderId="29" xfId="10" applyFont="1" applyBorder="1" applyAlignment="1"/>
    <xf numFmtId="165" fontId="15" fillId="0" borderId="30" xfId="21" applyFont="1" applyBorder="1" applyAlignment="1">
      <alignment horizontal="center"/>
    </xf>
    <xf numFmtId="0" fontId="18" fillId="0" borderId="31" xfId="10" applyFont="1" applyBorder="1" applyAlignment="1">
      <alignment horizontal="center"/>
    </xf>
    <xf numFmtId="0" fontId="18" fillId="0" borderId="32" xfId="10" applyFont="1" applyBorder="1" applyAlignment="1"/>
    <xf numFmtId="0" fontId="18" fillId="0" borderId="21" xfId="10" applyFont="1" applyBorder="1" applyAlignment="1"/>
    <xf numFmtId="10" fontId="18" fillId="0" borderId="33" xfId="14" applyNumberFormat="1" applyFont="1" applyBorder="1" applyAlignment="1"/>
    <xf numFmtId="165" fontId="15" fillId="0" borderId="34" xfId="21" applyFont="1" applyFill="1" applyBorder="1" applyAlignment="1">
      <alignment horizontal="right"/>
    </xf>
    <xf numFmtId="0" fontId="24" fillId="0" borderId="32" xfId="10" applyFont="1" applyBorder="1" applyAlignment="1"/>
    <xf numFmtId="0" fontId="24" fillId="0" borderId="21" xfId="10" applyFont="1" applyBorder="1" applyAlignment="1">
      <alignment horizontal="center"/>
    </xf>
    <xf numFmtId="169" fontId="15" fillId="0" borderId="34" xfId="21" applyNumberFormat="1" applyFont="1" applyFill="1" applyBorder="1" applyAlignment="1">
      <alignment horizontal="right"/>
    </xf>
    <xf numFmtId="0" fontId="15" fillId="0" borderId="32" xfId="10" applyFont="1" applyBorder="1" applyAlignment="1"/>
    <xf numFmtId="10" fontId="15" fillId="0" borderId="21" xfId="10" applyNumberFormat="1" applyFont="1" applyBorder="1" applyAlignment="1">
      <alignment horizontal="center"/>
    </xf>
    <xf numFmtId="10" fontId="15" fillId="0" borderId="33" xfId="14" applyNumberFormat="1" applyFont="1" applyBorder="1" applyAlignment="1">
      <alignment horizontal="center"/>
    </xf>
    <xf numFmtId="168" fontId="15" fillId="0" borderId="34" xfId="14" applyNumberFormat="1" applyFont="1" applyFill="1" applyBorder="1" applyAlignment="1">
      <alignment horizontal="right"/>
    </xf>
    <xf numFmtId="0" fontId="15" fillId="0" borderId="32" xfId="10" applyFont="1" applyBorder="1" applyAlignment="1">
      <alignment wrapText="1"/>
    </xf>
    <xf numFmtId="0" fontId="15" fillId="0" borderId="32" xfId="10" applyFont="1" applyFill="1" applyBorder="1" applyAlignment="1"/>
    <xf numFmtId="0" fontId="15" fillId="0" borderId="21" xfId="10" applyFont="1" applyFill="1" applyBorder="1" applyAlignment="1"/>
    <xf numFmtId="0" fontId="15" fillId="0" borderId="33" xfId="10" applyFont="1" applyFill="1" applyBorder="1" applyAlignment="1"/>
    <xf numFmtId="165" fontId="18" fillId="0" borderId="34" xfId="21" applyFont="1" applyBorder="1" applyAlignment="1">
      <alignment horizontal="right"/>
    </xf>
    <xf numFmtId="0" fontId="15" fillId="0" borderId="31" xfId="10" applyFont="1" applyBorder="1" applyAlignment="1">
      <alignment horizontal="center"/>
    </xf>
    <xf numFmtId="0" fontId="18" fillId="0" borderId="33" xfId="10" applyFont="1" applyBorder="1" applyAlignment="1"/>
    <xf numFmtId="165" fontId="15" fillId="0" borderId="34" xfId="21" applyFont="1" applyBorder="1" applyAlignment="1">
      <alignment horizontal="right"/>
    </xf>
    <xf numFmtId="0" fontId="15" fillId="0" borderId="21" xfId="10" applyFont="1" applyBorder="1" applyAlignment="1"/>
    <xf numFmtId="0" fontId="15" fillId="0" borderId="31" xfId="10" applyFont="1" applyBorder="1"/>
    <xf numFmtId="0" fontId="15" fillId="2" borderId="31" xfId="10" applyFont="1" applyFill="1" applyBorder="1"/>
    <xf numFmtId="0" fontId="15" fillId="2" borderId="32" xfId="10" applyFont="1" applyFill="1" applyBorder="1" applyAlignment="1"/>
    <xf numFmtId="0" fontId="15" fillId="2" borderId="21" xfId="10" applyFont="1" applyFill="1" applyBorder="1" applyAlignment="1"/>
    <xf numFmtId="168" fontId="18" fillId="0" borderId="34" xfId="14" applyNumberFormat="1" applyFont="1" applyFill="1" applyBorder="1" applyAlignment="1">
      <alignment horizontal="right"/>
    </xf>
    <xf numFmtId="0" fontId="15" fillId="0" borderId="35" xfId="10" applyFont="1" applyBorder="1" applyAlignment="1">
      <alignment horizontal="center"/>
    </xf>
    <xf numFmtId="0" fontId="15" fillId="6" borderId="0" xfId="0" applyFont="1" applyFill="1"/>
    <xf numFmtId="0" fontId="17" fillId="6" borderId="0" xfId="0" applyFont="1" applyFill="1"/>
    <xf numFmtId="40" fontId="28" fillId="0" borderId="0" xfId="19" applyNumberFormat="1" applyFont="1" applyFill="1" applyBorder="1" applyAlignment="1" applyProtection="1">
      <alignment horizontal="right"/>
    </xf>
    <xf numFmtId="0" fontId="15" fillId="7" borderId="0" xfId="0" applyFont="1" applyFill="1"/>
    <xf numFmtId="0" fontId="25" fillId="0" borderId="0" xfId="0" applyFont="1"/>
    <xf numFmtId="165" fontId="25" fillId="0" borderId="0" xfId="19" applyFont="1"/>
    <xf numFmtId="40" fontId="35" fillId="0" borderId="0" xfId="19" applyNumberFormat="1" applyFont="1" applyFill="1" applyBorder="1" applyAlignment="1" applyProtection="1">
      <alignment horizontal="right"/>
    </xf>
    <xf numFmtId="43" fontId="16" fillId="4" borderId="1" xfId="19" applyNumberFormat="1" applyFont="1" applyFill="1" applyBorder="1" applyAlignment="1">
      <alignment horizontal="right" wrapText="1"/>
    </xf>
    <xf numFmtId="0" fontId="20" fillId="0" borderId="0" xfId="0" applyFont="1"/>
    <xf numFmtId="0" fontId="20" fillId="3" borderId="0" xfId="0" applyFont="1" applyFill="1"/>
    <xf numFmtId="165" fontId="20" fillId="3" borderId="0" xfId="19" applyFont="1" applyFill="1"/>
    <xf numFmtId="49" fontId="25" fillId="0" borderId="0" xfId="0" applyNumberFormat="1" applyFont="1"/>
    <xf numFmtId="49" fontId="20" fillId="3" borderId="0" xfId="0" applyNumberFormat="1" applyFont="1" applyFill="1"/>
    <xf numFmtId="0" fontId="18" fillId="8" borderId="1" xfId="25" applyFont="1" applyFill="1" applyBorder="1" applyAlignment="1" applyProtection="1">
      <alignment horizontal="center" vertical="center" wrapText="1"/>
    </xf>
    <xf numFmtId="49" fontId="18" fillId="8" borderId="1" xfId="25" applyNumberFormat="1" applyFont="1" applyFill="1" applyBorder="1" applyAlignment="1" applyProtection="1">
      <alignment horizontal="center" vertical="center" wrapText="1"/>
    </xf>
    <xf numFmtId="49" fontId="18" fillId="8" borderId="1" xfId="25" applyNumberFormat="1" applyFont="1" applyFill="1" applyBorder="1" applyAlignment="1" applyProtection="1">
      <alignment horizontal="center" vertical="center"/>
    </xf>
    <xf numFmtId="4" fontId="18" fillId="8" borderId="1" xfId="25" applyNumberFormat="1" applyFont="1" applyFill="1" applyBorder="1" applyAlignment="1" applyProtection="1">
      <alignment horizontal="center" vertical="center" wrapText="1"/>
    </xf>
    <xf numFmtId="49" fontId="15" fillId="0" borderId="1" xfId="25" applyNumberFormat="1" applyFont="1" applyFill="1" applyBorder="1" applyAlignment="1" applyProtection="1">
      <alignment horizontal="center" vertical="center"/>
    </xf>
    <xf numFmtId="0" fontId="15" fillId="0" borderId="1" xfId="25" applyFont="1" applyFill="1" applyBorder="1" applyAlignment="1" applyProtection="1">
      <alignment horizontal="left" vertical="center" wrapText="1"/>
    </xf>
    <xf numFmtId="49" fontId="20" fillId="8" borderId="1" xfId="25" applyNumberFormat="1" applyFont="1" applyFill="1" applyBorder="1" applyAlignment="1" applyProtection="1">
      <alignment horizontal="center" vertical="center"/>
    </xf>
    <xf numFmtId="0" fontId="20" fillId="8" borderId="1" xfId="25" applyFont="1" applyFill="1" applyBorder="1" applyAlignment="1" applyProtection="1">
      <alignment horizontal="left" vertical="center"/>
    </xf>
    <xf numFmtId="43" fontId="15" fillId="0" borderId="1" xfId="19" applyNumberFormat="1" applyFont="1" applyBorder="1" applyAlignment="1">
      <alignment horizontal="right" wrapText="1"/>
    </xf>
    <xf numFmtId="0" fontId="20" fillId="8" borderId="1" xfId="25" applyFont="1" applyFill="1" applyBorder="1" applyAlignment="1" applyProtection="1">
      <alignment horizontal="right" vertical="center" wrapText="1"/>
    </xf>
    <xf numFmtId="49" fontId="20" fillId="8" borderId="1" xfId="25" applyNumberFormat="1" applyFont="1" applyFill="1" applyBorder="1" applyAlignment="1" applyProtection="1">
      <alignment horizontal="center" vertical="center" wrapText="1"/>
    </xf>
    <xf numFmtId="0" fontId="40" fillId="0" borderId="0" xfId="0" applyFont="1"/>
    <xf numFmtId="0" fontId="42" fillId="0" borderId="0" xfId="0" applyFont="1"/>
    <xf numFmtId="0" fontId="43" fillId="0" borderId="0" xfId="0" applyFont="1"/>
    <xf numFmtId="0" fontId="44" fillId="0" borderId="0" xfId="0" applyFont="1"/>
    <xf numFmtId="0" fontId="16" fillId="0" borderId="0" xfId="0" applyFont="1" applyAlignment="1"/>
    <xf numFmtId="0" fontId="39" fillId="0" borderId="1" xfId="25" applyFont="1" applyFill="1" applyBorder="1" applyAlignment="1" applyProtection="1">
      <alignment horizontal="left" vertical="center"/>
    </xf>
    <xf numFmtId="0" fontId="17" fillId="0" borderId="0" xfId="0" applyFont="1" applyAlignment="1"/>
    <xf numFmtId="0" fontId="19" fillId="0" borderId="0" xfId="0" applyFont="1" applyAlignment="1"/>
    <xf numFmtId="0" fontId="0" fillId="0" borderId="0" xfId="0" applyAlignment="1"/>
    <xf numFmtId="0" fontId="15" fillId="6" borderId="0" xfId="0" applyFont="1" applyFill="1" applyAlignment="1"/>
    <xf numFmtId="0" fontId="19" fillId="0" borderId="1" xfId="0" applyFont="1" applyFill="1" applyBorder="1" applyAlignment="1"/>
    <xf numFmtId="43" fontId="16" fillId="3" borderId="1" xfId="19" applyNumberFormat="1" applyFont="1" applyFill="1" applyBorder="1" applyAlignment="1">
      <alignment horizontal="right" wrapText="1"/>
    </xf>
    <xf numFmtId="43" fontId="15" fillId="0" borderId="1" xfId="19" applyNumberFormat="1" applyFont="1" applyFill="1" applyBorder="1" applyAlignment="1">
      <alignment horizontal="right" wrapText="1"/>
    </xf>
    <xf numFmtId="43" fontId="16" fillId="0" borderId="1" xfId="19" applyNumberFormat="1" applyFont="1" applyFill="1" applyBorder="1" applyAlignment="1">
      <alignment horizontal="right" wrapText="1"/>
    </xf>
    <xf numFmtId="43" fontId="16" fillId="0" borderId="1" xfId="19" applyNumberFormat="1" applyFont="1" applyBorder="1" applyAlignment="1">
      <alignment horizontal="right" wrapText="1"/>
    </xf>
    <xf numFmtId="43" fontId="29" fillId="0" borderId="1" xfId="19" applyNumberFormat="1" applyFont="1" applyBorder="1" applyAlignment="1">
      <alignment horizontal="right" wrapText="1"/>
    </xf>
    <xf numFmtId="43" fontId="29" fillId="0" borderId="1" xfId="19" applyNumberFormat="1" applyFont="1" applyBorder="1" applyAlignment="1">
      <alignment horizontal="right"/>
    </xf>
    <xf numFmtId="49" fontId="20" fillId="8" borderId="1" xfId="25" applyNumberFormat="1" applyFont="1" applyFill="1" applyBorder="1" applyAlignment="1" applyProtection="1">
      <alignment horizontal="right" vertical="center"/>
    </xf>
    <xf numFmtId="4" fontId="18" fillId="8" borderId="1" xfId="25" applyNumberFormat="1" applyFont="1" applyFill="1" applyBorder="1" applyAlignment="1" applyProtection="1">
      <alignment horizontal="right" vertical="center" wrapText="1"/>
    </xf>
    <xf numFmtId="165" fontId="20" fillId="8" borderId="1" xfId="19" applyFont="1" applyFill="1" applyBorder="1" applyAlignment="1" applyProtection="1">
      <alignment vertical="center"/>
    </xf>
    <xf numFmtId="43" fontId="15" fillId="0" borderId="1" xfId="19" quotePrefix="1" applyNumberFormat="1" applyFont="1" applyFill="1" applyBorder="1" applyAlignment="1">
      <alignment horizontal="right" wrapText="1"/>
    </xf>
    <xf numFmtId="43" fontId="18" fillId="0" borderId="1" xfId="19" applyNumberFormat="1" applyFont="1" applyFill="1" applyBorder="1" applyAlignment="1">
      <alignment wrapText="1"/>
    </xf>
    <xf numFmtId="0" fontId="54" fillId="0" borderId="0" xfId="10" applyFont="1"/>
    <xf numFmtId="49" fontId="15" fillId="0" borderId="1" xfId="25" applyNumberFormat="1" applyFont="1" applyFill="1" applyBorder="1" applyAlignment="1" applyProtection="1">
      <alignment horizontal="center" vertical="center" wrapText="1"/>
    </xf>
    <xf numFmtId="0" fontId="15" fillId="0" borderId="0" xfId="10" applyFont="1"/>
    <xf numFmtId="0" fontId="15" fillId="0" borderId="0" xfId="10" applyFont="1" applyAlignment="1">
      <alignment vertical="center"/>
    </xf>
    <xf numFmtId="4" fontId="15" fillId="0" borderId="0" xfId="10" applyNumberFormat="1" applyFont="1"/>
    <xf numFmtId="0" fontId="15" fillId="0" borderId="1" xfId="25" applyNumberFormat="1" applyFont="1" applyFill="1" applyBorder="1" applyAlignment="1" applyProtection="1">
      <alignment horizontal="center" vertical="center"/>
    </xf>
    <xf numFmtId="0" fontId="15" fillId="0" borderId="0" xfId="9" applyFont="1"/>
    <xf numFmtId="40" fontId="15" fillId="0" borderId="0" xfId="19" applyNumberFormat="1" applyFont="1" applyFill="1" applyBorder="1" applyAlignment="1" applyProtection="1">
      <alignment horizontal="right"/>
    </xf>
    <xf numFmtId="0" fontId="15" fillId="0" borderId="0" xfId="9" applyFont="1" applyAlignment="1">
      <alignment vertical="center" wrapText="1"/>
    </xf>
    <xf numFmtId="0" fontId="18" fillId="0" borderId="1" xfId="9" applyFont="1" applyBorder="1" applyAlignment="1">
      <alignment horizontal="center" wrapText="1"/>
    </xf>
    <xf numFmtId="43" fontId="15" fillId="0" borderId="0" xfId="9" applyNumberFormat="1" applyFont="1"/>
    <xf numFmtId="0" fontId="15" fillId="0" borderId="1" xfId="9" applyFont="1" applyBorder="1" applyAlignment="1">
      <alignment horizontal="center"/>
    </xf>
    <xf numFmtId="0" fontId="15" fillId="0" borderId="0" xfId="9" applyFont="1" applyAlignment="1">
      <alignment vertical="center"/>
    </xf>
    <xf numFmtId="0" fontId="61" fillId="0" borderId="0" xfId="0" applyFont="1" applyAlignment="1">
      <alignment horizontal="center"/>
    </xf>
    <xf numFmtId="0" fontId="44" fillId="0" borderId="0" xfId="0" applyFont="1" applyAlignment="1">
      <alignment horizontal="center"/>
    </xf>
    <xf numFmtId="0" fontId="15" fillId="0" borderId="0" xfId="9" applyFont="1" applyAlignment="1">
      <alignment wrapText="1"/>
    </xf>
    <xf numFmtId="49" fontId="18" fillId="8" borderId="1" xfId="25" applyNumberFormat="1" applyFont="1" applyFill="1" applyBorder="1" applyAlignment="1" applyProtection="1">
      <alignment horizontal="center" wrapText="1"/>
    </xf>
    <xf numFmtId="0" fontId="18" fillId="8" borderId="1" xfId="25" applyFont="1" applyFill="1" applyBorder="1" applyAlignment="1" applyProtection="1">
      <alignment horizontal="center" vertical="center"/>
    </xf>
    <xf numFmtId="43" fontId="18" fillId="0" borderId="1" xfId="19" applyNumberFormat="1" applyFont="1" applyFill="1" applyBorder="1" applyAlignment="1"/>
    <xf numFmtId="0" fontId="16" fillId="0" borderId="0" xfId="9" applyFont="1" applyAlignment="1">
      <alignment wrapText="1"/>
    </xf>
    <xf numFmtId="49" fontId="15" fillId="0" borderId="1" xfId="9" applyNumberFormat="1" applyFont="1" applyBorder="1" applyAlignment="1">
      <alignment horizontal="center"/>
    </xf>
    <xf numFmtId="0" fontId="16" fillId="0" borderId="0" xfId="9" applyFont="1" applyAlignment="1">
      <alignment vertical="center"/>
    </xf>
    <xf numFmtId="49" fontId="16" fillId="0" borderId="1" xfId="9" applyNumberFormat="1" applyFont="1" applyBorder="1" applyAlignment="1">
      <alignment horizontal="center"/>
    </xf>
    <xf numFmtId="0" fontId="16" fillId="0" borderId="0" xfId="9" applyFont="1" applyAlignment="1">
      <alignment vertical="center" wrapText="1"/>
    </xf>
    <xf numFmtId="43" fontId="16" fillId="3" borderId="1" xfId="19" applyNumberFormat="1" applyFont="1" applyFill="1" applyBorder="1" applyAlignment="1">
      <alignment horizontal="right"/>
    </xf>
    <xf numFmtId="0" fontId="16" fillId="0" borderId="1" xfId="9" applyFont="1" applyBorder="1" applyAlignment="1">
      <alignment horizontal="center"/>
    </xf>
    <xf numFmtId="43" fontId="16" fillId="4" borderId="1" xfId="19" applyNumberFormat="1" applyFont="1" applyFill="1" applyBorder="1" applyAlignment="1">
      <alignment horizontal="right"/>
    </xf>
    <xf numFmtId="49" fontId="15" fillId="0" borderId="1" xfId="25" applyNumberFormat="1" applyFont="1" applyBorder="1" applyAlignment="1" applyProtection="1">
      <alignment horizontal="center" vertical="center" wrapText="1"/>
    </xf>
    <xf numFmtId="0" fontId="15" fillId="0" borderId="1" xfId="25" applyFont="1" applyBorder="1" applyAlignment="1" applyProtection="1">
      <alignment horizontal="left" vertical="center" wrapText="1"/>
    </xf>
    <xf numFmtId="49" fontId="17" fillId="0" borderId="1" xfId="9" applyNumberFormat="1" applyFont="1" applyBorder="1" applyAlignment="1">
      <alignment horizontal="center"/>
    </xf>
    <xf numFmtId="49" fontId="15" fillId="0" borderId="1" xfId="25" applyNumberFormat="1" applyFont="1" applyBorder="1" applyAlignment="1" applyProtection="1">
      <alignment horizontal="center"/>
    </xf>
    <xf numFmtId="43" fontId="15" fillId="0" borderId="1" xfId="19" applyNumberFormat="1" applyFont="1" applyFill="1" applyBorder="1" applyAlignment="1">
      <alignment horizontal="right"/>
    </xf>
    <xf numFmtId="0" fontId="15" fillId="0" borderId="0" xfId="9" applyFont="1" applyAlignment="1">
      <alignment horizontal="left"/>
    </xf>
    <xf numFmtId="0" fontId="15" fillId="0" borderId="0" xfId="9" applyFont="1" applyAlignment="1">
      <alignment horizontal="left" wrapText="1"/>
    </xf>
    <xf numFmtId="43" fontId="16" fillId="0" borderId="1" xfId="19" applyNumberFormat="1" applyFont="1" applyBorder="1" applyAlignment="1">
      <alignment horizontal="right"/>
    </xf>
    <xf numFmtId="43" fontId="15" fillId="0" borderId="1" xfId="19" applyNumberFormat="1" applyFont="1" applyBorder="1" applyAlignment="1">
      <alignment horizontal="right"/>
    </xf>
    <xf numFmtId="0" fontId="15" fillId="12" borderId="0" xfId="9" applyFont="1" applyFill="1"/>
    <xf numFmtId="0" fontId="54" fillId="12" borderId="0" xfId="9" applyFont="1" applyFill="1"/>
    <xf numFmtId="43" fontId="15" fillId="6" borderId="1" xfId="19" applyNumberFormat="1" applyFont="1" applyFill="1" applyBorder="1" applyAlignment="1">
      <alignment horizontal="right" wrapText="1"/>
    </xf>
    <xf numFmtId="43" fontId="15" fillId="6" borderId="1" xfId="19" applyNumberFormat="1" applyFont="1" applyFill="1" applyBorder="1" applyAlignment="1">
      <alignment horizontal="right"/>
    </xf>
    <xf numFmtId="49" fontId="15" fillId="0" borderId="1" xfId="25" applyNumberFormat="1" applyFont="1" applyBorder="1" applyAlignment="1" applyProtection="1">
      <alignment horizontal="center" vertical="center"/>
    </xf>
    <xf numFmtId="43" fontId="16" fillId="0" borderId="1" xfId="19" applyNumberFormat="1" applyFont="1" applyFill="1" applyBorder="1" applyAlignment="1">
      <alignment horizontal="right"/>
    </xf>
    <xf numFmtId="49" fontId="19" fillId="0" borderId="1" xfId="9" applyNumberFormat="1" applyFont="1" applyBorder="1" applyAlignment="1">
      <alignment horizontal="center"/>
    </xf>
    <xf numFmtId="0" fontId="15" fillId="0" borderId="1" xfId="9" applyFont="1" applyBorder="1"/>
    <xf numFmtId="43" fontId="15" fillId="11" borderId="1" xfId="19" applyNumberFormat="1" applyFont="1" applyFill="1" applyBorder="1" applyAlignment="1">
      <alignment horizontal="right" wrapText="1"/>
    </xf>
    <xf numFmtId="43" fontId="15" fillId="11" borderId="1" xfId="19" applyNumberFormat="1" applyFont="1" applyFill="1" applyBorder="1" applyAlignment="1">
      <alignment horizontal="right"/>
    </xf>
    <xf numFmtId="0" fontId="30" fillId="0" borderId="0" xfId="9" applyFont="1" applyAlignment="1">
      <alignment wrapText="1"/>
    </xf>
    <xf numFmtId="49" fontId="16" fillId="0" borderId="1" xfId="9" applyNumberFormat="1" applyFont="1" applyBorder="1"/>
    <xf numFmtId="0" fontId="16" fillId="0" borderId="1" xfId="9" applyFont="1" applyBorder="1"/>
    <xf numFmtId="0" fontId="29" fillId="0" borderId="1" xfId="9" applyFont="1" applyBorder="1"/>
    <xf numFmtId="0" fontId="15" fillId="14" borderId="0" xfId="9" applyFont="1" applyFill="1"/>
    <xf numFmtId="2" fontId="15" fillId="0" borderId="1" xfId="0" applyNumberFormat="1" applyFont="1" applyBorder="1"/>
    <xf numFmtId="0" fontId="29" fillId="0" borderId="0" xfId="9" applyFont="1" applyAlignment="1">
      <alignment wrapText="1"/>
    </xf>
    <xf numFmtId="0" fontId="29" fillId="0" borderId="0" xfId="9" applyFont="1" applyAlignment="1">
      <alignment vertical="center"/>
    </xf>
    <xf numFmtId="0" fontId="29" fillId="0" borderId="0" xfId="9" applyFont="1" applyAlignment="1">
      <alignment vertical="center" wrapText="1"/>
    </xf>
    <xf numFmtId="43" fontId="15" fillId="16" borderId="1" xfId="19" applyNumberFormat="1" applyFont="1" applyFill="1" applyBorder="1" applyAlignment="1">
      <alignment horizontal="right" wrapText="1"/>
    </xf>
    <xf numFmtId="43" fontId="15" fillId="16" borderId="1" xfId="19" applyNumberFormat="1" applyFont="1" applyFill="1" applyBorder="1" applyAlignment="1">
      <alignment horizontal="right"/>
    </xf>
    <xf numFmtId="0" fontId="19" fillId="0" borderId="0" xfId="9" applyFont="1"/>
    <xf numFmtId="0" fontId="15" fillId="0" borderId="1" xfId="9" applyFont="1" applyBorder="1" applyAlignment="1">
      <alignment wrapText="1"/>
    </xf>
    <xf numFmtId="49" fontId="15" fillId="0" borderId="1" xfId="25" applyNumberFormat="1" applyFont="1" applyBorder="1" applyProtection="1"/>
    <xf numFmtId="43" fontId="15" fillId="0" borderId="1" xfId="19" quotePrefix="1" applyNumberFormat="1" applyFont="1" applyFill="1" applyBorder="1" applyAlignment="1">
      <alignment horizontal="right"/>
    </xf>
    <xf numFmtId="43" fontId="15" fillId="0" borderId="0" xfId="9" applyNumberFormat="1" applyFont="1" applyAlignment="1">
      <alignment wrapText="1"/>
    </xf>
    <xf numFmtId="0" fontId="17" fillId="0" borderId="0" xfId="9" applyFont="1" applyAlignment="1">
      <alignment wrapText="1"/>
    </xf>
    <xf numFmtId="0" fontId="15" fillId="0" borderId="1" xfId="25" applyNumberFormat="1" applyFont="1" applyBorder="1" applyAlignment="1" applyProtection="1">
      <alignment horizontal="center" vertical="center"/>
    </xf>
    <xf numFmtId="165" fontId="20" fillId="8" borderId="1" xfId="19" applyFont="1" applyFill="1" applyBorder="1" applyAlignment="1" applyProtection="1">
      <alignment horizontal="center" vertical="center"/>
    </xf>
    <xf numFmtId="0" fontId="18" fillId="0" borderId="31" xfId="10" applyFont="1" applyBorder="1" applyAlignment="1">
      <alignment horizontal="center" vertical="center"/>
    </xf>
    <xf numFmtId="0" fontId="66" fillId="0" borderId="32" xfId="10" applyFont="1" applyBorder="1"/>
    <xf numFmtId="0" fontId="66" fillId="0" borderId="21" xfId="10" applyFont="1" applyBorder="1"/>
    <xf numFmtId="10" fontId="66" fillId="0" borderId="33" xfId="14" applyNumberFormat="1" applyFont="1" applyBorder="1" applyAlignment="1"/>
    <xf numFmtId="0" fontId="66" fillId="0" borderId="31" xfId="10" applyFont="1" applyBorder="1" applyAlignment="1">
      <alignment horizontal="center"/>
    </xf>
    <xf numFmtId="168" fontId="66" fillId="0" borderId="34" xfId="14" applyNumberFormat="1" applyFont="1" applyFill="1" applyBorder="1" applyAlignment="1">
      <alignment horizontal="right"/>
    </xf>
    <xf numFmtId="0" fontId="15" fillId="6" borderId="0" xfId="0" applyFont="1" applyFill="1" applyBorder="1" applyAlignment="1" applyProtection="1">
      <alignment horizontal="left" vertical="center"/>
      <protection locked="0"/>
    </xf>
    <xf numFmtId="168" fontId="18" fillId="19" borderId="34" xfId="14" applyNumberFormat="1" applyFont="1" applyFill="1" applyBorder="1" applyAlignment="1">
      <alignment horizontal="right"/>
    </xf>
    <xf numFmtId="0" fontId="35" fillId="0" borderId="0" xfId="12" applyFont="1" applyAlignment="1" applyProtection="1">
      <alignment vertical="top"/>
    </xf>
    <xf numFmtId="0" fontId="35" fillId="0" borderId="0" xfId="12" applyFont="1" applyAlignment="1" applyProtection="1"/>
    <xf numFmtId="0" fontId="36" fillId="0" borderId="3" xfId="9" applyFont="1" applyFill="1" applyBorder="1" applyAlignment="1" applyProtection="1">
      <alignment horizontal="center" vertical="center" wrapText="1"/>
    </xf>
    <xf numFmtId="167" fontId="36" fillId="0" borderId="3" xfId="9" applyNumberFormat="1" applyFont="1" applyFill="1" applyBorder="1" applyAlignment="1" applyProtection="1">
      <alignment horizontal="center" vertical="center" wrapText="1"/>
    </xf>
    <xf numFmtId="166" fontId="36" fillId="0" borderId="3" xfId="9" applyNumberFormat="1" applyFont="1" applyFill="1" applyBorder="1" applyAlignment="1" applyProtection="1">
      <alignment horizontal="center" vertical="center" wrapText="1"/>
    </xf>
    <xf numFmtId="0" fontId="36" fillId="0" borderId="7" xfId="9" applyFont="1" applyFill="1" applyBorder="1" applyAlignment="1" applyProtection="1">
      <alignment horizontal="center" vertical="center" wrapText="1"/>
    </xf>
    <xf numFmtId="167" fontId="36" fillId="0" borderId="7" xfId="9" applyNumberFormat="1" applyFont="1" applyFill="1" applyBorder="1" applyAlignment="1" applyProtection="1">
      <alignment horizontal="center" vertical="center" wrapText="1"/>
    </xf>
    <xf numFmtId="0" fontId="35" fillId="0" borderId="7" xfId="9" applyFont="1" applyFill="1" applyBorder="1" applyAlignment="1" applyProtection="1">
      <alignment horizontal="center" vertical="center" wrapText="1"/>
    </xf>
    <xf numFmtId="166" fontId="36" fillId="0" borderId="7" xfId="9" applyNumberFormat="1" applyFont="1" applyFill="1" applyBorder="1" applyAlignment="1" applyProtection="1">
      <alignment horizontal="center" vertical="center" wrapText="1"/>
    </xf>
    <xf numFmtId="0" fontId="36" fillId="0" borderId="1" xfId="9" applyFont="1" applyFill="1" applyBorder="1" applyAlignment="1" applyProtection="1">
      <alignment horizontal="center" vertical="top" wrapText="1"/>
    </xf>
    <xf numFmtId="0" fontId="36" fillId="0" borderId="1" xfId="9" applyFont="1" applyFill="1" applyBorder="1" applyAlignment="1" applyProtection="1">
      <alignment horizontal="center" vertical="center" wrapText="1"/>
    </xf>
    <xf numFmtId="0" fontId="36" fillId="0" borderId="1" xfId="9" applyFont="1" applyFill="1" applyBorder="1" applyAlignment="1" applyProtection="1">
      <alignment horizontal="center" wrapText="1"/>
    </xf>
    <xf numFmtId="43" fontId="36" fillId="0" borderId="1" xfId="19" applyNumberFormat="1" applyFont="1" applyFill="1" applyBorder="1" applyAlignment="1" applyProtection="1">
      <alignment wrapText="1"/>
    </xf>
    <xf numFmtId="43" fontId="35" fillId="0" borderId="1" xfId="19" applyNumberFormat="1" applyFont="1" applyFill="1" applyBorder="1" applyAlignment="1" applyProtection="1">
      <alignment horizontal="right" wrapText="1"/>
    </xf>
    <xf numFmtId="43" fontId="36" fillId="0" borderId="1" xfId="19" applyNumberFormat="1" applyFont="1" applyFill="1" applyBorder="1" applyAlignment="1" applyProtection="1">
      <alignment horizontal="center" wrapText="1"/>
    </xf>
    <xf numFmtId="49" fontId="35" fillId="0" borderId="1" xfId="9" applyNumberFormat="1" applyFont="1" applyFill="1" applyBorder="1" applyAlignment="1" applyProtection="1">
      <alignment horizontal="center" vertical="top"/>
    </xf>
    <xf numFmtId="0" fontId="35" fillId="0" borderId="1" xfId="9" applyFont="1" applyFill="1" applyBorder="1" applyAlignment="1" applyProtection="1">
      <alignment horizontal="left" vertical="center" wrapText="1"/>
    </xf>
    <xf numFmtId="0" fontId="35" fillId="0" borderId="1" xfId="9" applyFont="1" applyFill="1" applyBorder="1" applyAlignment="1" applyProtection="1">
      <alignment horizontal="center" wrapText="1"/>
    </xf>
    <xf numFmtId="43" fontId="35" fillId="0" borderId="1" xfId="19" applyNumberFormat="1" applyFont="1" applyFill="1" applyBorder="1" applyAlignment="1" applyProtection="1">
      <alignment wrapText="1"/>
    </xf>
    <xf numFmtId="43" fontId="35" fillId="0" borderId="1" xfId="19" applyNumberFormat="1" applyFont="1" applyFill="1" applyBorder="1" applyAlignment="1" applyProtection="1">
      <alignment horizontal="center" wrapText="1"/>
    </xf>
    <xf numFmtId="0" fontId="35" fillId="0" borderId="1" xfId="9" applyFont="1" applyFill="1" applyBorder="1" applyAlignment="1" applyProtection="1">
      <alignment horizontal="center" vertical="top"/>
    </xf>
    <xf numFmtId="0" fontId="35" fillId="0" borderId="1" xfId="9" applyFont="1" applyFill="1" applyBorder="1" applyAlignment="1" applyProtection="1">
      <alignment horizontal="center"/>
    </xf>
    <xf numFmtId="43" fontId="35" fillId="0" borderId="1" xfId="19" applyNumberFormat="1" applyFont="1" applyBorder="1" applyAlignment="1" applyProtection="1"/>
    <xf numFmtId="43" fontId="35" fillId="0" borderId="1" xfId="19" applyNumberFormat="1" applyFont="1" applyFill="1" applyBorder="1" applyAlignment="1" applyProtection="1">
      <alignment horizontal="center"/>
    </xf>
    <xf numFmtId="43" fontId="35" fillId="0" borderId="1" xfId="19" applyNumberFormat="1" applyFont="1" applyBorder="1" applyAlignment="1" applyProtection="1">
      <alignment horizontal="center"/>
    </xf>
    <xf numFmtId="0" fontId="16" fillId="0" borderId="1" xfId="9" applyFont="1" applyFill="1" applyBorder="1" applyAlignment="1" applyProtection="1">
      <alignment horizontal="left" vertical="center" wrapText="1"/>
    </xf>
    <xf numFmtId="165" fontId="37" fillId="0" borderId="1" xfId="19" applyFont="1" applyFill="1" applyBorder="1" applyAlignment="1" applyProtection="1">
      <alignment horizontal="left"/>
    </xf>
    <xf numFmtId="0" fontId="36" fillId="0" borderId="1" xfId="9" applyFont="1" applyFill="1" applyBorder="1" applyAlignment="1" applyProtection="1">
      <alignment horizontal="center" vertical="top"/>
    </xf>
    <xf numFmtId="0" fontId="36" fillId="0" borderId="1" xfId="9" applyFont="1" applyFill="1" applyBorder="1" applyAlignment="1" applyProtection="1">
      <alignment horizontal="justify" vertical="center" wrapText="1"/>
    </xf>
    <xf numFmtId="43" fontId="35" fillId="0" borderId="1" xfId="19" applyNumberFormat="1" applyFont="1" applyFill="1" applyBorder="1" applyAlignment="1" applyProtection="1"/>
    <xf numFmtId="43" fontId="36" fillId="0" borderId="1" xfId="19" applyNumberFormat="1" applyFont="1" applyFill="1" applyBorder="1" applyAlignment="1" applyProtection="1">
      <alignment horizontal="center"/>
    </xf>
    <xf numFmtId="43" fontId="36" fillId="0" borderId="1" xfId="19" applyNumberFormat="1" applyFont="1" applyBorder="1" applyAlignment="1" applyProtection="1">
      <alignment horizontal="center"/>
    </xf>
    <xf numFmtId="0" fontId="15" fillId="6" borderId="12" xfId="12" applyFont="1" applyFill="1" applyBorder="1" applyAlignment="1" applyProtection="1">
      <alignment horizontal="left" vertical="center"/>
      <protection locked="0"/>
    </xf>
    <xf numFmtId="0" fontId="15" fillId="6" borderId="11" xfId="0" quotePrefix="1" applyFont="1" applyFill="1" applyBorder="1" applyAlignment="1" applyProtection="1">
      <alignment horizontal="left" vertical="center"/>
      <protection locked="0"/>
    </xf>
    <xf numFmtId="17" fontId="15" fillId="6" borderId="11" xfId="0" quotePrefix="1" applyNumberFormat="1" applyFont="1" applyFill="1" applyBorder="1" applyAlignment="1" applyProtection="1">
      <alignment horizontal="left" vertical="center"/>
      <protection locked="0"/>
    </xf>
    <xf numFmtId="14" fontId="15" fillId="6" borderId="13" xfId="0" quotePrefix="1" applyNumberFormat="1" applyFont="1" applyFill="1" applyBorder="1" applyAlignment="1" applyProtection="1">
      <alignment horizontal="left" vertical="center"/>
      <protection locked="0"/>
    </xf>
    <xf numFmtId="0" fontId="0" fillId="0" borderId="0" xfId="0" applyProtection="1"/>
    <xf numFmtId="44" fontId="0" fillId="0" borderId="0" xfId="0" applyNumberFormat="1" applyProtection="1"/>
    <xf numFmtId="0" fontId="25" fillId="0" borderId="0" xfId="0" applyFont="1" applyBorder="1" applyAlignment="1" applyProtection="1"/>
    <xf numFmtId="0" fontId="28" fillId="0" borderId="0" xfId="0" applyFont="1" applyBorder="1" applyAlignment="1" applyProtection="1"/>
    <xf numFmtId="0" fontId="28" fillId="0" borderId="0" xfId="0" applyFont="1" applyFill="1" applyBorder="1" applyAlignment="1" applyProtection="1">
      <alignment horizontal="left"/>
    </xf>
    <xf numFmtId="10" fontId="0" fillId="0" borderId="0" xfId="13" applyNumberFormat="1" applyFont="1" applyProtection="1"/>
    <xf numFmtId="0" fontId="15" fillId="0" borderId="0" xfId="0" applyFont="1" applyFill="1" applyBorder="1" applyAlignment="1" applyProtection="1">
      <alignment horizontal="center"/>
    </xf>
    <xf numFmtId="0" fontId="28" fillId="0" borderId="12" xfId="0" applyFont="1" applyFill="1" applyBorder="1" applyAlignment="1" applyProtection="1">
      <alignment horizontal="left"/>
    </xf>
    <xf numFmtId="0" fontId="28" fillId="0" borderId="0" xfId="0" applyFont="1" applyAlignment="1" applyProtection="1">
      <alignment vertical="top"/>
    </xf>
    <xf numFmtId="0" fontId="28" fillId="0" borderId="0" xfId="0" applyFont="1" applyAlignment="1" applyProtection="1"/>
    <xf numFmtId="0" fontId="18" fillId="0" borderId="1" xfId="8" applyFont="1" applyFill="1" applyBorder="1" applyAlignment="1" applyProtection="1">
      <alignment horizontal="center" vertical="top" wrapText="1"/>
    </xf>
    <xf numFmtId="0" fontId="18" fillId="0" borderId="1" xfId="8" applyFont="1" applyFill="1" applyBorder="1" applyAlignment="1" applyProtection="1">
      <alignment horizontal="center" vertical="center" wrapText="1"/>
    </xf>
    <xf numFmtId="0" fontId="18" fillId="0" borderId="1" xfId="8" applyFont="1" applyFill="1" applyBorder="1" applyAlignment="1" applyProtection="1">
      <alignment horizontal="center" wrapText="1"/>
    </xf>
    <xf numFmtId="165" fontId="18" fillId="0" borderId="1" xfId="19" applyFont="1" applyFill="1" applyBorder="1" applyAlignment="1" applyProtection="1">
      <alignment wrapText="1"/>
    </xf>
    <xf numFmtId="43" fontId="15" fillId="0" borderId="1" xfId="19" applyNumberFormat="1" applyFont="1" applyFill="1" applyBorder="1" applyAlignment="1" applyProtection="1">
      <alignment horizontal="right" wrapText="1"/>
    </xf>
    <xf numFmtId="43" fontId="18" fillId="0" borderId="1" xfId="19" applyNumberFormat="1" applyFont="1" applyFill="1" applyBorder="1" applyAlignment="1" applyProtection="1">
      <alignment horizontal="center" wrapText="1"/>
    </xf>
    <xf numFmtId="0" fontId="28" fillId="0" borderId="0" xfId="8" applyFont="1" applyBorder="1" applyAlignment="1" applyProtection="1"/>
    <xf numFmtId="49" fontId="16" fillId="3" borderId="1" xfId="8" applyNumberFormat="1" applyFont="1" applyFill="1" applyBorder="1" applyAlignment="1" applyProtection="1">
      <alignment horizontal="center" vertical="center"/>
    </xf>
    <xf numFmtId="49" fontId="16" fillId="3" borderId="1" xfId="8" applyNumberFormat="1" applyFont="1" applyFill="1" applyBorder="1" applyAlignment="1" applyProtection="1">
      <alignment horizontal="center" vertical="top"/>
    </xf>
    <xf numFmtId="0" fontId="16" fillId="3" borderId="1" xfId="8" applyFont="1" applyFill="1" applyBorder="1" applyAlignment="1" applyProtection="1">
      <alignment horizontal="left" vertical="center" wrapText="1"/>
    </xf>
    <xf numFmtId="0" fontId="16" fillId="3" borderId="1" xfId="8" applyFont="1" applyFill="1" applyBorder="1" applyAlignment="1" applyProtection="1">
      <alignment horizontal="center" wrapText="1"/>
    </xf>
    <xf numFmtId="165" fontId="16" fillId="3" borderId="1" xfId="19" applyFont="1" applyFill="1" applyBorder="1" applyAlignment="1" applyProtection="1">
      <alignment wrapText="1"/>
    </xf>
    <xf numFmtId="43" fontId="16" fillId="3" borderId="1" xfId="19" applyNumberFormat="1" applyFont="1" applyFill="1" applyBorder="1" applyAlignment="1" applyProtection="1">
      <alignment horizontal="right" wrapText="1"/>
    </xf>
    <xf numFmtId="43" fontId="16" fillId="3" borderId="1" xfId="19" applyNumberFormat="1" applyFont="1" applyFill="1" applyBorder="1" applyAlignment="1" applyProtection="1">
      <alignment horizontal="center" wrapText="1"/>
    </xf>
    <xf numFmtId="0" fontId="29" fillId="0" borderId="0" xfId="8" applyFont="1" applyBorder="1" applyAlignment="1" applyProtection="1"/>
    <xf numFmtId="0" fontId="16" fillId="4" borderId="1" xfId="8" applyFont="1" applyFill="1" applyBorder="1" applyAlignment="1" applyProtection="1">
      <alignment horizontal="center" vertical="center"/>
    </xf>
    <xf numFmtId="0" fontId="16" fillId="4" borderId="1" xfId="8" applyFont="1" applyFill="1" applyBorder="1" applyAlignment="1" applyProtection="1">
      <alignment horizontal="center" vertical="top"/>
    </xf>
    <xf numFmtId="0" fontId="16" fillId="4" borderId="1" xfId="8" applyFont="1" applyFill="1" applyBorder="1" applyAlignment="1" applyProtection="1">
      <alignment horizontal="justify" vertical="center" wrapText="1"/>
    </xf>
    <xf numFmtId="0" fontId="16" fillId="4" borderId="1" xfId="8" applyFont="1" applyFill="1" applyBorder="1" applyAlignment="1" applyProtection="1">
      <alignment horizontal="center" wrapText="1"/>
    </xf>
    <xf numFmtId="165" fontId="16" fillId="4" borderId="1" xfId="19" applyFont="1" applyFill="1" applyBorder="1" applyAlignment="1" applyProtection="1">
      <alignment wrapText="1"/>
    </xf>
    <xf numFmtId="43" fontId="16" fillId="4" borderId="1" xfId="19" applyNumberFormat="1" applyFont="1" applyFill="1" applyBorder="1" applyAlignment="1" applyProtection="1">
      <alignment horizontal="right" wrapText="1"/>
    </xf>
    <xf numFmtId="43" fontId="16" fillId="4" borderId="1" xfId="19" applyNumberFormat="1" applyFont="1" applyFill="1" applyBorder="1" applyAlignment="1" applyProtection="1">
      <alignment horizontal="center" wrapText="1"/>
    </xf>
    <xf numFmtId="0" fontId="15" fillId="0" borderId="1" xfId="8" applyFont="1" applyFill="1" applyBorder="1" applyAlignment="1" applyProtection="1">
      <alignment horizontal="center" vertical="center"/>
    </xf>
    <xf numFmtId="0" fontId="15" fillId="0" borderId="1" xfId="8" applyNumberFormat="1" applyFont="1" applyFill="1" applyBorder="1" applyAlignment="1" applyProtection="1">
      <alignment horizontal="center" vertical="center"/>
    </xf>
    <xf numFmtId="0" fontId="15" fillId="0" borderId="1" xfId="8" applyFont="1" applyFill="1" applyBorder="1" applyAlignment="1" applyProtection="1">
      <alignment horizontal="left" vertical="center" wrapText="1"/>
    </xf>
    <xf numFmtId="0" fontId="15" fillId="0" borderId="1" xfId="8" applyFont="1" applyFill="1" applyBorder="1" applyAlignment="1" applyProtection="1">
      <alignment horizontal="center" wrapText="1"/>
    </xf>
    <xf numFmtId="165" fontId="15" fillId="0" borderId="1" xfId="19" applyFont="1" applyFill="1" applyBorder="1" applyAlignment="1" applyProtection="1">
      <alignment wrapText="1"/>
    </xf>
    <xf numFmtId="10" fontId="15" fillId="0" borderId="1" xfId="9" applyNumberFormat="1" applyFont="1" applyFill="1" applyBorder="1" applyAlignment="1" applyProtection="1">
      <alignment horizontal="right" wrapText="1"/>
    </xf>
    <xf numFmtId="43" fontId="15" fillId="0" borderId="1" xfId="9" applyNumberFormat="1" applyFont="1" applyFill="1" applyBorder="1" applyAlignment="1" applyProtection="1">
      <alignment horizontal="right" wrapText="1"/>
    </xf>
    <xf numFmtId="0" fontId="28" fillId="0" borderId="0" xfId="8" applyFont="1" applyAlignment="1" applyProtection="1">
      <alignment wrapText="1"/>
    </xf>
    <xf numFmtId="0" fontId="15" fillId="0" borderId="0" xfId="8" applyFont="1" applyBorder="1" applyAlignment="1" applyProtection="1"/>
    <xf numFmtId="0" fontId="15" fillId="0" borderId="0" xfId="9" applyFont="1" applyBorder="1" applyAlignment="1" applyProtection="1"/>
    <xf numFmtId="0" fontId="15" fillId="0" borderId="1" xfId="9" applyNumberFormat="1" applyFont="1" applyFill="1" applyBorder="1" applyAlignment="1" applyProtection="1">
      <alignment horizontal="center" vertical="center"/>
    </xf>
    <xf numFmtId="0" fontId="15" fillId="0" borderId="1" xfId="9" applyFont="1" applyFill="1" applyBorder="1" applyAlignment="1" applyProtection="1">
      <alignment horizontal="left" vertical="center" wrapText="1"/>
    </xf>
    <xf numFmtId="0" fontId="15" fillId="0" borderId="0" xfId="8" applyFont="1" applyFill="1" applyBorder="1" applyAlignment="1" applyProtection="1"/>
    <xf numFmtId="0" fontId="15" fillId="0" borderId="1" xfId="9" applyFont="1" applyFill="1" applyBorder="1" applyAlignment="1" applyProtection="1">
      <alignment horizontal="center" vertical="center"/>
    </xf>
    <xf numFmtId="0" fontId="15" fillId="0" borderId="1" xfId="9" applyFont="1" applyFill="1" applyBorder="1" applyAlignment="1" applyProtection="1">
      <alignment horizontal="center" wrapText="1"/>
    </xf>
    <xf numFmtId="0" fontId="15" fillId="10" borderId="0" xfId="8" applyFont="1" applyFill="1" applyBorder="1" applyAlignment="1" applyProtection="1"/>
    <xf numFmtId="0" fontId="28" fillId="0" borderId="0" xfId="8" applyFont="1" applyFill="1" applyBorder="1" applyAlignment="1" applyProtection="1"/>
    <xf numFmtId="0" fontId="15" fillId="0" borderId="1" xfId="9" applyFont="1" applyBorder="1" applyAlignment="1" applyProtection="1">
      <alignment horizontal="center" vertical="center"/>
    </xf>
    <xf numFmtId="0" fontId="15" fillId="0" borderId="1" xfId="9" applyFont="1" applyBorder="1" applyAlignment="1" applyProtection="1">
      <alignment horizontal="left" vertical="center" wrapText="1"/>
    </xf>
    <xf numFmtId="0" fontId="15" fillId="0" borderId="1" xfId="9" applyFont="1" applyBorder="1" applyAlignment="1" applyProtection="1">
      <alignment horizontal="center" wrapText="1"/>
    </xf>
    <xf numFmtId="0" fontId="16" fillId="0" borderId="1" xfId="8" applyFont="1" applyFill="1" applyBorder="1" applyAlignment="1" applyProtection="1">
      <alignment horizontal="left" vertical="center" wrapText="1"/>
    </xf>
    <xf numFmtId="165" fontId="15" fillId="0" borderId="1" xfId="19" applyFont="1" applyBorder="1" applyAlignment="1" applyProtection="1">
      <alignment wrapText="1"/>
    </xf>
    <xf numFmtId="165" fontId="16" fillId="0" borderId="1" xfId="19" applyFont="1" applyFill="1" applyBorder="1" applyAlignment="1" applyProtection="1">
      <alignment horizontal="right"/>
    </xf>
    <xf numFmtId="10" fontId="28" fillId="0" borderId="0" xfId="13" applyNumberFormat="1" applyFont="1" applyBorder="1" applyAlignment="1" applyProtection="1"/>
    <xf numFmtId="0" fontId="15" fillId="0" borderId="1" xfId="8" applyFont="1" applyFill="1" applyBorder="1" applyAlignment="1" applyProtection="1">
      <alignment horizontal="center" vertical="center" wrapText="1"/>
    </xf>
    <xf numFmtId="0" fontId="18" fillId="0" borderId="1" xfId="8" applyFont="1" applyFill="1" applyBorder="1" applyAlignment="1" applyProtection="1">
      <alignment horizontal="justify" vertical="center"/>
    </xf>
    <xf numFmtId="43" fontId="18" fillId="0" borderId="1" xfId="19" applyNumberFormat="1" applyFont="1" applyFill="1" applyBorder="1" applyAlignment="1" applyProtection="1">
      <alignment horizontal="right" wrapText="1"/>
    </xf>
    <xf numFmtId="0" fontId="16" fillId="0" borderId="1" xfId="8" applyFont="1" applyFill="1" applyBorder="1" applyAlignment="1" applyProtection="1">
      <alignment horizontal="center" vertical="center"/>
    </xf>
    <xf numFmtId="0" fontId="16" fillId="0" borderId="1" xfId="8" applyFont="1" applyFill="1" applyBorder="1" applyAlignment="1" applyProtection="1">
      <alignment horizontal="center" wrapText="1"/>
    </xf>
    <xf numFmtId="165" fontId="16" fillId="0" borderId="1" xfId="19" applyFont="1" applyBorder="1" applyAlignment="1" applyProtection="1">
      <alignment wrapText="1"/>
    </xf>
    <xf numFmtId="43" fontId="16" fillId="0" borderId="1" xfId="19" applyNumberFormat="1" applyFont="1" applyFill="1" applyBorder="1" applyAlignment="1" applyProtection="1">
      <alignment horizontal="right" wrapText="1"/>
    </xf>
    <xf numFmtId="43" fontId="16" fillId="0" borderId="1" xfId="19" applyNumberFormat="1" applyFont="1" applyBorder="1" applyAlignment="1" applyProtection="1">
      <alignment horizontal="right" wrapText="1"/>
    </xf>
    <xf numFmtId="0" fontId="55" fillId="0" borderId="0" xfId="8" applyFont="1" applyFill="1" applyBorder="1" applyAlignment="1" applyProtection="1"/>
    <xf numFmtId="0" fontId="17" fillId="10" borderId="0" xfId="8" applyFont="1" applyFill="1" applyBorder="1" applyAlignment="1" applyProtection="1"/>
    <xf numFmtId="0" fontId="18" fillId="0" borderId="1" xfId="8" applyFont="1" applyFill="1" applyBorder="1" applyAlignment="1" applyProtection="1">
      <alignment horizontal="center" vertical="center"/>
    </xf>
    <xf numFmtId="165" fontId="16" fillId="0" borderId="1" xfId="19" applyFont="1" applyFill="1" applyBorder="1" applyAlignment="1" applyProtection="1">
      <alignment wrapText="1"/>
    </xf>
    <xf numFmtId="0" fontId="15" fillId="12" borderId="0" xfId="9" applyFont="1" applyFill="1" applyBorder="1" applyAlignment="1" applyProtection="1"/>
    <xf numFmtId="0" fontId="15" fillId="0" borderId="0" xfId="9" applyFont="1" applyFill="1" applyBorder="1" applyAlignment="1" applyProtection="1"/>
    <xf numFmtId="43" fontId="15" fillId="0" borderId="0" xfId="9" applyNumberFormat="1" applyFont="1" applyFill="1" applyBorder="1" applyAlignment="1" applyProtection="1"/>
    <xf numFmtId="0" fontId="16" fillId="0" borderId="1" xfId="9" applyFont="1" applyFill="1" applyBorder="1" applyAlignment="1" applyProtection="1">
      <alignment horizontal="center" vertical="center"/>
    </xf>
    <xf numFmtId="0" fontId="16" fillId="0" borderId="1" xfId="9" applyFont="1" applyFill="1" applyBorder="1" applyAlignment="1" applyProtection="1">
      <alignment horizontal="center" wrapText="1"/>
    </xf>
    <xf numFmtId="43" fontId="15" fillId="0" borderId="1" xfId="19" applyNumberFormat="1" applyFont="1" applyBorder="1" applyAlignment="1" applyProtection="1">
      <alignment horizontal="right" wrapText="1"/>
    </xf>
    <xf numFmtId="43" fontId="0" fillId="0" borderId="0" xfId="0" applyNumberFormat="1" applyProtection="1"/>
    <xf numFmtId="0" fontId="15" fillId="0" borderId="1" xfId="0" applyFont="1" applyFill="1" applyBorder="1" applyAlignment="1" applyProtection="1">
      <alignment vertical="center" wrapText="1"/>
    </xf>
    <xf numFmtId="0" fontId="15" fillId="0" borderId="1" xfId="0" applyFont="1" applyFill="1" applyBorder="1" applyAlignment="1" applyProtection="1">
      <alignment horizontal="center"/>
    </xf>
    <xf numFmtId="0" fontId="52" fillId="11" borderId="0" xfId="9" applyFont="1" applyFill="1" applyBorder="1" applyAlignment="1" applyProtection="1"/>
    <xf numFmtId="0" fontId="56" fillId="0" borderId="0" xfId="8" applyFont="1" applyFill="1" applyBorder="1" applyAlignment="1" applyProtection="1"/>
    <xf numFmtId="0" fontId="17" fillId="0" borderId="0" xfId="8" applyFont="1" applyBorder="1" applyAlignment="1" applyProtection="1"/>
    <xf numFmtId="0" fontId="18" fillId="0" borderId="0" xfId="9" applyFont="1" applyFill="1" applyBorder="1" applyAlignment="1" applyProtection="1"/>
    <xf numFmtId="0" fontId="18" fillId="5" borderId="0" xfId="9" applyFont="1" applyFill="1" applyBorder="1" applyAlignment="1" applyProtection="1"/>
    <xf numFmtId="0" fontId="16" fillId="4" borderId="1" xfId="9" applyFont="1" applyFill="1" applyBorder="1" applyAlignment="1" applyProtection="1">
      <alignment horizontal="center" vertical="center"/>
    </xf>
    <xf numFmtId="0" fontId="29" fillId="0" borderId="1" xfId="9" applyFont="1" applyFill="1" applyBorder="1" applyAlignment="1" applyProtection="1">
      <alignment horizontal="center" vertical="center"/>
    </xf>
    <xf numFmtId="0" fontId="29" fillId="0" borderId="1" xfId="9" applyFont="1" applyFill="1" applyBorder="1" applyAlignment="1" applyProtection="1">
      <alignment horizontal="left" vertical="center" wrapText="1"/>
    </xf>
    <xf numFmtId="0" fontId="45" fillId="14" borderId="0" xfId="9" applyFont="1" applyFill="1" applyBorder="1" applyAlignment="1" applyProtection="1"/>
    <xf numFmtId="0" fontId="15" fillId="0" borderId="1" xfId="0" applyFont="1" applyFill="1" applyBorder="1" applyAlignment="1" applyProtection="1">
      <alignment wrapText="1"/>
    </xf>
    <xf numFmtId="0" fontId="15" fillId="0" borderId="0" xfId="8" applyFont="1" applyFill="1" applyAlignment="1" applyProtection="1">
      <alignment wrapText="1"/>
    </xf>
    <xf numFmtId="0" fontId="15" fillId="0" borderId="1" xfId="9" applyFont="1" applyFill="1" applyBorder="1" applyAlignment="1" applyProtection="1">
      <alignment horizontal="center" vertical="center" wrapText="1"/>
    </xf>
    <xf numFmtId="0" fontId="29" fillId="0" borderId="1" xfId="0" applyFont="1" applyFill="1" applyBorder="1" applyAlignment="1" applyProtection="1">
      <alignment wrapText="1"/>
    </xf>
    <xf numFmtId="0" fontId="29" fillId="0" borderId="1" xfId="9" applyFont="1" applyFill="1" applyBorder="1" applyAlignment="1" applyProtection="1">
      <alignment horizontal="center" wrapText="1"/>
    </xf>
    <xf numFmtId="10" fontId="28" fillId="0" borderId="0" xfId="13" applyNumberFormat="1" applyFont="1" applyFill="1" applyBorder="1" applyAlignment="1" applyProtection="1"/>
    <xf numFmtId="4" fontId="15" fillId="0" borderId="1" xfId="0" applyNumberFormat="1" applyFont="1" applyFill="1" applyBorder="1" applyAlignment="1" applyProtection="1">
      <alignment horizontal="center"/>
    </xf>
    <xf numFmtId="0" fontId="52" fillId="0" borderId="0" xfId="8" applyFont="1" applyFill="1" applyBorder="1" applyAlignment="1" applyProtection="1"/>
    <xf numFmtId="0" fontId="31" fillId="0" borderId="0" xfId="8" applyFont="1" applyFill="1" applyBorder="1" applyAlignment="1" applyProtection="1"/>
    <xf numFmtId="0" fontId="18" fillId="3" borderId="0" xfId="8" applyFont="1" applyFill="1" applyBorder="1" applyAlignment="1" applyProtection="1"/>
    <xf numFmtId="0" fontId="19" fillId="0" borderId="0" xfId="8" applyFont="1" applyFill="1" applyBorder="1" applyAlignment="1" applyProtection="1"/>
    <xf numFmtId="0" fontId="52" fillId="0" borderId="0" xfId="9" applyFont="1" applyFill="1" applyBorder="1" applyAlignment="1" applyProtection="1"/>
    <xf numFmtId="0" fontId="29" fillId="0" borderId="1" xfId="8" applyFont="1" applyFill="1" applyBorder="1" applyAlignment="1" applyProtection="1">
      <alignment horizontal="center" vertical="center"/>
    </xf>
    <xf numFmtId="0" fontId="29" fillId="0" borderId="1" xfId="8" applyFont="1" applyFill="1" applyBorder="1" applyAlignment="1" applyProtection="1">
      <alignment horizontal="left" vertical="center" wrapText="1"/>
    </xf>
    <xf numFmtId="0" fontId="29" fillId="0" borderId="1" xfId="8" applyFont="1" applyFill="1" applyBorder="1" applyAlignment="1" applyProtection="1">
      <alignment horizontal="center" wrapText="1"/>
    </xf>
    <xf numFmtId="165" fontId="29" fillId="0" borderId="1" xfId="19" applyFont="1" applyBorder="1" applyAlignment="1" applyProtection="1">
      <alignment wrapText="1"/>
    </xf>
    <xf numFmtId="43" fontId="29" fillId="0" borderId="1" xfId="19" applyNumberFormat="1" applyFont="1" applyFill="1" applyBorder="1" applyAlignment="1" applyProtection="1">
      <alignment horizontal="right" wrapText="1"/>
    </xf>
    <xf numFmtId="43" fontId="29" fillId="0" borderId="1" xfId="19" applyNumberFormat="1" applyFont="1" applyBorder="1" applyAlignment="1" applyProtection="1">
      <alignment horizontal="right" wrapText="1"/>
    </xf>
    <xf numFmtId="43" fontId="29" fillId="0" borderId="0" xfId="8" applyNumberFormat="1" applyFont="1" applyBorder="1" applyAlignment="1" applyProtection="1"/>
    <xf numFmtId="0" fontId="15" fillId="6" borderId="0" xfId="8" applyFont="1" applyFill="1" applyBorder="1" applyAlignment="1" applyProtection="1"/>
    <xf numFmtId="0" fontId="15" fillId="0" borderId="0" xfId="8" applyFont="1" applyFill="1" applyAlignment="1" applyProtection="1">
      <alignment vertical="center" wrapText="1"/>
    </xf>
    <xf numFmtId="0" fontId="15" fillId="9" borderId="0" xfId="8" applyFont="1" applyFill="1" applyBorder="1" applyAlignment="1" applyProtection="1"/>
    <xf numFmtId="0" fontId="17" fillId="6" borderId="0" xfId="8" applyFont="1" applyFill="1" applyBorder="1" applyAlignment="1" applyProtection="1"/>
    <xf numFmtId="0" fontId="17" fillId="9" borderId="0" xfId="8" applyFont="1" applyFill="1" applyBorder="1" applyAlignment="1" applyProtection="1"/>
    <xf numFmtId="43" fontId="15" fillId="0" borderId="1" xfId="8" applyNumberFormat="1" applyFont="1" applyFill="1" applyBorder="1" applyAlignment="1" applyProtection="1">
      <alignment horizontal="right" wrapText="1"/>
    </xf>
    <xf numFmtId="0" fontId="17" fillId="0" borderId="0" xfId="8" applyFont="1" applyFill="1" applyBorder="1" applyAlignment="1" applyProtection="1"/>
    <xf numFmtId="0" fontId="30" fillId="0" borderId="0" xfId="8" applyFont="1" applyFill="1" applyBorder="1" applyAlignment="1" applyProtection="1"/>
    <xf numFmtId="0" fontId="15" fillId="0" borderId="0" xfId="8" applyFont="1" applyBorder="1" applyAlignment="1" applyProtection="1">
      <alignment wrapText="1"/>
    </xf>
    <xf numFmtId="0" fontId="15" fillId="11" borderId="0" xfId="8" applyFont="1" applyFill="1" applyBorder="1" applyAlignment="1" applyProtection="1"/>
    <xf numFmtId="0" fontId="19" fillId="6" borderId="0" xfId="8" applyFont="1" applyFill="1" applyBorder="1" applyAlignment="1" applyProtection="1"/>
    <xf numFmtId="165" fontId="29" fillId="0" borderId="1" xfId="19" applyFont="1" applyFill="1" applyBorder="1" applyAlignment="1" applyProtection="1">
      <alignment wrapText="1"/>
    </xf>
    <xf numFmtId="0" fontId="29" fillId="0" borderId="0" xfId="8" applyFont="1" applyFill="1" applyBorder="1" applyAlignment="1" applyProtection="1"/>
    <xf numFmtId="43" fontId="29" fillId="0" borderId="1" xfId="8" applyNumberFormat="1" applyFont="1" applyFill="1" applyBorder="1" applyAlignment="1" applyProtection="1">
      <alignment horizontal="right" wrapText="1"/>
    </xf>
    <xf numFmtId="0" fontId="15" fillId="0" borderId="1" xfId="8" applyFont="1" applyFill="1" applyBorder="1" applyAlignment="1" applyProtection="1">
      <alignment vertical="center" wrapText="1"/>
    </xf>
    <xf numFmtId="43" fontId="15" fillId="0" borderId="0" xfId="8" applyNumberFormat="1" applyFont="1" applyFill="1" applyBorder="1" applyAlignment="1" applyProtection="1"/>
    <xf numFmtId="0" fontId="32" fillId="0" borderId="0" xfId="8" applyFont="1" applyBorder="1" applyAlignment="1" applyProtection="1"/>
    <xf numFmtId="0" fontId="41" fillId="0" borderId="0" xfId="8" applyFont="1" applyFill="1" applyBorder="1" applyAlignment="1" applyProtection="1"/>
    <xf numFmtId="0" fontId="32" fillId="0" borderId="0" xfId="8" applyFont="1" applyFill="1" applyBorder="1" applyAlignment="1" applyProtection="1"/>
    <xf numFmtId="0" fontId="0" fillId="6" borderId="0" xfId="0" applyFill="1" applyProtection="1"/>
    <xf numFmtId="0" fontId="45" fillId="14" borderId="0" xfId="8" applyFont="1" applyFill="1" applyBorder="1" applyAlignment="1" applyProtection="1"/>
    <xf numFmtId="165" fontId="15" fillId="0" borderId="1" xfId="19" applyFont="1" applyFill="1" applyBorder="1" applyAlignment="1" applyProtection="1"/>
    <xf numFmtId="0" fontId="17" fillId="0" borderId="0" xfId="9" applyFont="1" applyBorder="1" applyAlignment="1" applyProtection="1"/>
    <xf numFmtId="165" fontId="16" fillId="0" borderId="1" xfId="19" applyFont="1" applyFill="1" applyBorder="1" applyAlignment="1" applyProtection="1">
      <alignment horizontal="left"/>
    </xf>
    <xf numFmtId="165" fontId="15" fillId="0" borderId="1" xfId="19" quotePrefix="1" applyFont="1" applyFill="1" applyBorder="1" applyAlignment="1" applyProtection="1">
      <alignment wrapText="1"/>
    </xf>
    <xf numFmtId="0" fontId="15" fillId="0" borderId="1" xfId="8" applyFont="1" applyFill="1" applyBorder="1" applyAlignment="1" applyProtection="1">
      <alignment horizontal="center" vertical="top" wrapText="1"/>
    </xf>
    <xf numFmtId="43" fontId="15" fillId="0" borderId="1" xfId="19" applyNumberFormat="1" applyFont="1" applyFill="1" applyBorder="1" applyAlignment="1" applyProtection="1">
      <alignment wrapText="1"/>
    </xf>
    <xf numFmtId="43" fontId="15" fillId="6" borderId="1" xfId="9" applyNumberFormat="1" applyFont="1" applyFill="1" applyBorder="1" applyAlignment="1" applyProtection="1">
      <alignment horizontal="right" wrapText="1"/>
      <protection locked="0"/>
    </xf>
    <xf numFmtId="43" fontId="15" fillId="6" borderId="1" xfId="19" applyNumberFormat="1" applyFont="1" applyFill="1" applyBorder="1" applyAlignment="1" applyProtection="1">
      <alignment horizontal="right" wrapText="1"/>
      <protection locked="0"/>
    </xf>
    <xf numFmtId="43" fontId="16" fillId="6" borderId="1" xfId="19" applyNumberFormat="1" applyFont="1" applyFill="1" applyBorder="1" applyAlignment="1" applyProtection="1">
      <alignment horizontal="right" wrapText="1"/>
      <protection locked="0"/>
    </xf>
    <xf numFmtId="43" fontId="18" fillId="6" borderId="1" xfId="19" applyNumberFormat="1" applyFont="1" applyFill="1" applyBorder="1" applyAlignment="1" applyProtection="1">
      <alignment horizontal="right" wrapText="1"/>
      <protection locked="0"/>
    </xf>
    <xf numFmtId="43" fontId="29" fillId="6" borderId="1" xfId="19" applyNumberFormat="1" applyFont="1" applyFill="1" applyBorder="1" applyAlignment="1" applyProtection="1">
      <alignment horizontal="right" wrapText="1"/>
      <protection locked="0"/>
    </xf>
    <xf numFmtId="43" fontId="15" fillId="6" borderId="1" xfId="8" applyNumberFormat="1" applyFont="1" applyFill="1" applyBorder="1" applyAlignment="1" applyProtection="1">
      <alignment horizontal="right" wrapText="1"/>
      <protection locked="0"/>
    </xf>
    <xf numFmtId="43" fontId="29" fillId="6" borderId="1" xfId="8" applyNumberFormat="1" applyFont="1" applyFill="1" applyBorder="1" applyAlignment="1" applyProtection="1">
      <alignment horizontal="right" wrapText="1"/>
      <protection locked="0"/>
    </xf>
    <xf numFmtId="49" fontId="20" fillId="18" borderId="1" xfId="25" applyNumberFormat="1" applyFont="1" applyFill="1" applyBorder="1" applyAlignment="1" applyProtection="1">
      <alignment horizontal="center" vertical="center"/>
      <protection locked="0"/>
    </xf>
    <xf numFmtId="0" fontId="60" fillId="0" borderId="53" xfId="27" applyFont="1" applyFill="1" applyBorder="1" applyAlignment="1" applyProtection="1">
      <alignment horizontal="fill" vertical="center"/>
    </xf>
    <xf numFmtId="0" fontId="59" fillId="0" borderId="49" xfId="27" applyFont="1" applyBorder="1" applyAlignment="1" applyProtection="1">
      <alignment vertical="center"/>
    </xf>
    <xf numFmtId="170" fontId="59" fillId="0" borderId="51" xfId="27" applyNumberFormat="1" applyFont="1" applyBorder="1" applyProtection="1"/>
    <xf numFmtId="0" fontId="23" fillId="0" borderId="47" xfId="27" applyFont="1" applyFill="1" applyBorder="1" applyAlignment="1" applyProtection="1">
      <alignment horizontal="left" vertical="center"/>
    </xf>
    <xf numFmtId="0" fontId="23" fillId="0" borderId="0" xfId="27" applyFont="1" applyFill="1" applyBorder="1" applyAlignment="1" applyProtection="1">
      <alignment horizontal="left" vertical="center" wrapText="1"/>
    </xf>
    <xf numFmtId="0" fontId="59" fillId="0" borderId="0" xfId="27" applyFont="1" applyBorder="1" applyAlignment="1" applyProtection="1">
      <alignment horizontal="left" vertical="center"/>
    </xf>
    <xf numFmtId="0" fontId="59" fillId="0" borderId="46" xfId="27" applyFont="1" applyBorder="1" applyAlignment="1" applyProtection="1">
      <alignment horizontal="left" vertical="center"/>
    </xf>
    <xf numFmtId="0" fontId="23" fillId="0" borderId="50" xfId="27" applyFont="1" applyBorder="1" applyAlignment="1" applyProtection="1">
      <alignment horizontal="center"/>
    </xf>
    <xf numFmtId="0" fontId="23" fillId="0" borderId="50" xfId="27" applyFont="1" applyBorder="1" applyAlignment="1" applyProtection="1">
      <alignment horizontal="center" wrapText="1"/>
    </xf>
    <xf numFmtId="0" fontId="23" fillId="0" borderId="45" xfId="27" applyFont="1" applyBorder="1" applyAlignment="1" applyProtection="1">
      <alignment horizontal="center" wrapText="1"/>
    </xf>
    <xf numFmtId="0" fontId="23" fillId="0" borderId="42" xfId="27" applyFont="1" applyBorder="1" applyAlignment="1" applyProtection="1">
      <alignment horizontal="centerContinuous"/>
    </xf>
    <xf numFmtId="0" fontId="23" fillId="0" borderId="43" xfId="27" applyFont="1" applyBorder="1" applyAlignment="1" applyProtection="1">
      <alignment horizontal="centerContinuous"/>
    </xf>
    <xf numFmtId="0" fontId="23" fillId="0" borderId="44" xfId="27" applyFont="1" applyBorder="1" applyAlignment="1" applyProtection="1">
      <alignment horizontal="centerContinuous"/>
    </xf>
    <xf numFmtId="0" fontId="23" fillId="0" borderId="51" xfId="27" applyFont="1" applyBorder="1" applyAlignment="1" applyProtection="1">
      <alignment horizontal="center"/>
    </xf>
    <xf numFmtId="0" fontId="23" fillId="0" borderId="51" xfId="27" applyFont="1" applyBorder="1" applyAlignment="1" applyProtection="1">
      <alignment horizontal="center" wrapText="1"/>
    </xf>
    <xf numFmtId="0" fontId="23" fillId="0" borderId="48" xfId="27" applyFont="1" applyBorder="1" applyAlignment="1" applyProtection="1">
      <alignment horizontal="center" wrapText="1"/>
    </xf>
    <xf numFmtId="165" fontId="23" fillId="0" borderId="52" xfId="28" applyFont="1" applyBorder="1" applyAlignment="1" applyProtection="1">
      <alignment horizontal="center"/>
    </xf>
    <xf numFmtId="49" fontId="59" fillId="0" borderId="50" xfId="27" applyNumberFormat="1" applyFont="1" applyFill="1" applyBorder="1" applyAlignment="1" applyProtection="1">
      <alignment horizontal="center"/>
    </xf>
    <xf numFmtId="0" fontId="59" fillId="0" borderId="50" xfId="27" applyFont="1" applyFill="1" applyBorder="1" applyAlignment="1" applyProtection="1"/>
    <xf numFmtId="165" fontId="59" fillId="0" borderId="50" xfId="28" applyFont="1" applyFill="1" applyBorder="1" applyProtection="1"/>
    <xf numFmtId="10" fontId="59" fillId="0" borderId="50" xfId="13" applyNumberFormat="1" applyFont="1" applyFill="1" applyBorder="1" applyAlignment="1" applyProtection="1">
      <alignment horizontal="center"/>
    </xf>
    <xf numFmtId="10" fontId="59" fillId="0" borderId="50" xfId="29" applyNumberFormat="1" applyFont="1" applyBorder="1" applyProtection="1"/>
    <xf numFmtId="10" fontId="25" fillId="0" borderId="0" xfId="27" applyNumberFormat="1" applyFont="1" applyFill="1" applyProtection="1"/>
    <xf numFmtId="0" fontId="46" fillId="0" borderId="0" xfId="27" applyFont="1" applyFill="1" applyProtection="1"/>
    <xf numFmtId="49" fontId="59" fillId="0" borderId="53" xfId="27" applyNumberFormat="1" applyFont="1" applyFill="1" applyBorder="1" applyAlignment="1" applyProtection="1">
      <alignment horizontal="center"/>
    </xf>
    <xf numFmtId="0" fontId="59" fillId="0" borderId="53" xfId="27" applyFont="1" applyFill="1" applyBorder="1" applyAlignment="1" applyProtection="1">
      <alignment horizontal="left"/>
    </xf>
    <xf numFmtId="165" fontId="59" fillId="0" borderId="53" xfId="28" applyFont="1" applyFill="1" applyBorder="1" applyProtection="1"/>
    <xf numFmtId="10" fontId="59" fillId="0" borderId="51" xfId="29" applyNumberFormat="1" applyFont="1" applyFill="1" applyBorder="1" applyAlignment="1" applyProtection="1">
      <alignment horizontal="center"/>
    </xf>
    <xf numFmtId="165" fontId="59" fillId="0" borderId="51" xfId="28" applyFont="1" applyFill="1" applyBorder="1" applyProtection="1"/>
    <xf numFmtId="170" fontId="59" fillId="0" borderId="53" xfId="27" applyNumberFormat="1" applyFont="1" applyFill="1" applyBorder="1" applyAlignment="1" applyProtection="1">
      <alignment horizontal="center"/>
    </xf>
    <xf numFmtId="49" fontId="59" fillId="0" borderId="51" xfId="27" applyNumberFormat="1" applyFont="1" applyFill="1" applyBorder="1" applyAlignment="1" applyProtection="1">
      <alignment horizontal="center"/>
    </xf>
    <xf numFmtId="0" fontId="59" fillId="0" borderId="51" xfId="27" applyFont="1" applyFill="1" applyBorder="1" applyAlignment="1" applyProtection="1"/>
    <xf numFmtId="170" fontId="59" fillId="0" borderId="50" xfId="27" applyNumberFormat="1" applyFont="1" applyFill="1" applyBorder="1" applyAlignment="1" applyProtection="1">
      <alignment horizontal="center"/>
    </xf>
    <xf numFmtId="0" fontId="59" fillId="0" borderId="54" xfId="27" applyFont="1" applyBorder="1" applyProtection="1"/>
    <xf numFmtId="0" fontId="59" fillId="0" borderId="55" xfId="27" applyFont="1" applyBorder="1" applyAlignment="1" applyProtection="1">
      <alignment wrapText="1"/>
    </xf>
    <xf numFmtId="165" fontId="59" fillId="0" borderId="55" xfId="28" applyFont="1" applyBorder="1" applyAlignment="1" applyProtection="1">
      <alignment wrapText="1"/>
    </xf>
    <xf numFmtId="171" fontId="59" fillId="0" borderId="55" xfId="29" applyNumberFormat="1" applyFont="1" applyBorder="1" applyAlignment="1" applyProtection="1">
      <alignment horizontal="center" wrapText="1"/>
    </xf>
    <xf numFmtId="10" fontId="25" fillId="0" borderId="0" xfId="27" applyNumberFormat="1" applyFont="1" applyProtection="1"/>
    <xf numFmtId="0" fontId="46" fillId="0" borderId="0" xfId="27" applyFont="1" applyProtection="1"/>
    <xf numFmtId="0" fontId="59" fillId="4" borderId="58" xfId="27" applyFont="1" applyFill="1" applyBorder="1" applyProtection="1"/>
    <xf numFmtId="0" fontId="59" fillId="4" borderId="33" xfId="27" applyFont="1" applyFill="1" applyBorder="1" applyAlignment="1" applyProtection="1">
      <alignment wrapText="1"/>
    </xf>
    <xf numFmtId="165" fontId="59" fillId="4" borderId="33" xfId="28" applyFont="1" applyFill="1" applyBorder="1" applyAlignment="1" applyProtection="1">
      <alignment wrapText="1"/>
    </xf>
    <xf numFmtId="171" fontId="59" fillId="4" borderId="33" xfId="29" applyNumberFormat="1" applyFont="1" applyFill="1" applyBorder="1" applyAlignment="1" applyProtection="1">
      <alignment horizontal="center" wrapText="1"/>
    </xf>
    <xf numFmtId="10" fontId="59" fillId="4" borderId="59" xfId="29" applyNumberFormat="1" applyFont="1" applyFill="1" applyBorder="1" applyProtection="1"/>
    <xf numFmtId="10" fontId="59" fillId="4" borderId="60" xfId="29" applyNumberFormat="1" applyFont="1" applyFill="1" applyBorder="1" applyProtection="1"/>
    <xf numFmtId="0" fontId="59" fillId="0" borderId="58" xfId="27" applyFont="1" applyBorder="1" applyProtection="1"/>
    <xf numFmtId="0" fontId="59" fillId="0" borderId="33" xfId="27" applyFont="1" applyBorder="1" applyAlignment="1" applyProtection="1">
      <alignment wrapText="1"/>
    </xf>
    <xf numFmtId="165" fontId="59" fillId="0" borderId="33" xfId="28" applyFont="1" applyBorder="1" applyAlignment="1" applyProtection="1">
      <alignment wrapText="1"/>
    </xf>
    <xf numFmtId="171" fontId="59" fillId="0" borderId="33" xfId="29" applyNumberFormat="1" applyFont="1" applyFill="1" applyBorder="1" applyAlignment="1" applyProtection="1">
      <alignment horizontal="center" wrapText="1"/>
    </xf>
    <xf numFmtId="170" fontId="59" fillId="0" borderId="59" xfId="27" applyNumberFormat="1" applyFont="1" applyBorder="1" applyProtection="1"/>
    <xf numFmtId="0" fontId="59" fillId="4" borderId="61" xfId="27" applyFont="1" applyFill="1" applyBorder="1" applyProtection="1"/>
    <xf numFmtId="0" fontId="59" fillId="4" borderId="62" xfId="27" applyFont="1" applyFill="1" applyBorder="1" applyAlignment="1" applyProtection="1">
      <alignment wrapText="1"/>
    </xf>
    <xf numFmtId="165" fontId="59" fillId="4" borderId="62" xfId="28" applyFont="1" applyFill="1" applyBorder="1" applyAlignment="1" applyProtection="1">
      <alignment wrapText="1"/>
    </xf>
    <xf numFmtId="171" fontId="59" fillId="4" borderId="62" xfId="29" applyNumberFormat="1" applyFont="1" applyFill="1" applyBorder="1" applyAlignment="1" applyProtection="1">
      <alignment horizontal="center" wrapText="1"/>
    </xf>
    <xf numFmtId="170" fontId="59" fillId="4" borderId="63" xfId="27" applyNumberFormat="1" applyFont="1" applyFill="1" applyBorder="1" applyProtection="1"/>
    <xf numFmtId="170" fontId="59" fillId="4" borderId="64" xfId="27" applyNumberFormat="1" applyFont="1" applyFill="1" applyBorder="1" applyProtection="1"/>
    <xf numFmtId="165" fontId="25" fillId="0" borderId="0" xfId="28" applyFont="1" applyProtection="1"/>
    <xf numFmtId="10" fontId="0" fillId="0" borderId="0" xfId="0" applyNumberFormat="1" applyProtection="1"/>
    <xf numFmtId="10" fontId="59" fillId="0" borderId="50" xfId="29" applyNumberFormat="1" applyFont="1" applyBorder="1" applyProtection="1">
      <protection locked="0"/>
    </xf>
    <xf numFmtId="10" fontId="59" fillId="0" borderId="56" xfId="29" applyNumberFormat="1" applyFont="1" applyBorder="1" applyProtection="1">
      <protection locked="0"/>
    </xf>
    <xf numFmtId="0" fontId="15" fillId="0" borderId="0" xfId="12" applyFont="1" applyProtection="1"/>
    <xf numFmtId="0" fontId="15" fillId="0" borderId="0" xfId="12" applyFont="1" applyAlignment="1" applyProtection="1">
      <alignment vertical="center"/>
    </xf>
    <xf numFmtId="0" fontId="15" fillId="0" borderId="0" xfId="12" applyFont="1" applyAlignment="1" applyProtection="1">
      <alignment vertical="top"/>
    </xf>
    <xf numFmtId="0" fontId="15" fillId="0" borderId="0" xfId="9" applyFont="1" applyAlignment="1" applyProtection="1">
      <alignment vertical="center" wrapText="1"/>
    </xf>
    <xf numFmtId="0" fontId="18" fillId="0" borderId="1" xfId="9" applyFont="1" applyBorder="1" applyAlignment="1" applyProtection="1">
      <alignment horizontal="center" vertical="top" wrapText="1"/>
    </xf>
    <xf numFmtId="0" fontId="18" fillId="0" borderId="1" xfId="9" applyFont="1" applyBorder="1" applyAlignment="1" applyProtection="1">
      <alignment horizontal="center" vertical="center" wrapText="1"/>
    </xf>
    <xf numFmtId="0" fontId="18" fillId="0" borderId="1" xfId="9" applyFont="1" applyBorder="1" applyAlignment="1" applyProtection="1">
      <alignment horizontal="center" wrapText="1"/>
    </xf>
    <xf numFmtId="43" fontId="18" fillId="0" borderId="1" xfId="19" applyNumberFormat="1" applyFont="1" applyFill="1" applyBorder="1" applyAlignment="1" applyProtection="1">
      <alignment wrapText="1"/>
    </xf>
    <xf numFmtId="49" fontId="15" fillId="0" borderId="1" xfId="9" applyNumberFormat="1" applyFont="1" applyBorder="1" applyAlignment="1" applyProtection="1">
      <alignment horizontal="center" vertical="top"/>
    </xf>
    <xf numFmtId="43" fontId="15" fillId="0" borderId="1" xfId="19" applyNumberFormat="1" applyFont="1" applyFill="1" applyBorder="1" applyAlignment="1" applyProtection="1">
      <alignment horizontal="center" wrapText="1"/>
    </xf>
    <xf numFmtId="0" fontId="15" fillId="0" borderId="1" xfId="9" applyFont="1" applyBorder="1" applyAlignment="1" applyProtection="1">
      <alignment horizontal="center" vertical="top"/>
    </xf>
    <xf numFmtId="0" fontId="15" fillId="0" borderId="1" xfId="9" applyFont="1" applyBorder="1" applyAlignment="1" applyProtection="1">
      <alignment horizontal="center"/>
    </xf>
    <xf numFmtId="43" fontId="15" fillId="0" borderId="1" xfId="19" applyNumberFormat="1" applyFont="1" applyBorder="1" applyAlignment="1" applyProtection="1"/>
    <xf numFmtId="43" fontId="15" fillId="0" borderId="1" xfId="19" applyNumberFormat="1" applyFont="1" applyFill="1" applyBorder="1" applyAlignment="1" applyProtection="1">
      <alignment horizontal="center"/>
    </xf>
    <xf numFmtId="43" fontId="15" fillId="0" borderId="1" xfId="19" applyNumberFormat="1" applyFont="1" applyBorder="1" applyAlignment="1" applyProtection="1">
      <alignment horizontal="center"/>
    </xf>
    <xf numFmtId="0" fontId="15" fillId="0" borderId="0" xfId="9" applyFont="1" applyAlignment="1" applyProtection="1">
      <alignment vertical="center"/>
    </xf>
    <xf numFmtId="0" fontId="16" fillId="0" borderId="1" xfId="9" applyFont="1" applyBorder="1" applyAlignment="1" applyProtection="1">
      <alignment horizontal="left" vertical="center" wrapText="1"/>
    </xf>
    <xf numFmtId="0" fontId="15" fillId="0" borderId="0" xfId="9" applyFont="1" applyAlignment="1" applyProtection="1">
      <alignment horizontal="center" vertical="top" wrapText="1"/>
    </xf>
    <xf numFmtId="0" fontId="15" fillId="0" borderId="0" xfId="9" applyFont="1" applyAlignment="1" applyProtection="1">
      <alignment horizontal="center" vertical="center" wrapText="1"/>
    </xf>
    <xf numFmtId="43" fontId="15" fillId="0" borderId="0" xfId="19" applyNumberFormat="1" applyFont="1" applyAlignment="1" applyProtection="1">
      <alignment wrapText="1"/>
    </xf>
    <xf numFmtId="43" fontId="15" fillId="0" borderId="0" xfId="19" applyNumberFormat="1" applyFont="1" applyAlignment="1" applyProtection="1">
      <alignment horizontal="right" wrapText="1"/>
    </xf>
    <xf numFmtId="0" fontId="15" fillId="0" borderId="0" xfId="9" applyFont="1" applyProtection="1"/>
    <xf numFmtId="0" fontId="15" fillId="0" borderId="0" xfId="9" applyFont="1" applyAlignment="1" applyProtection="1">
      <alignment horizontal="left"/>
    </xf>
    <xf numFmtId="0" fontId="15" fillId="0" borderId="12" xfId="9" applyFont="1" applyBorder="1" applyAlignment="1" applyProtection="1">
      <alignment horizontal="left"/>
    </xf>
    <xf numFmtId="0" fontId="15" fillId="0" borderId="0" xfId="9" applyFont="1" applyAlignment="1" applyProtection="1">
      <alignment vertical="top"/>
    </xf>
    <xf numFmtId="49" fontId="16" fillId="3" borderId="1" xfId="9" applyNumberFormat="1" applyFont="1" applyFill="1" applyBorder="1" applyAlignment="1" applyProtection="1">
      <alignment horizontal="center" vertical="center"/>
    </xf>
    <xf numFmtId="49" fontId="16" fillId="3" borderId="1" xfId="9" applyNumberFormat="1" applyFont="1" applyFill="1" applyBorder="1" applyAlignment="1" applyProtection="1">
      <alignment horizontal="center" vertical="top"/>
    </xf>
    <xf numFmtId="0" fontId="16" fillId="3" borderId="1" xfId="9" applyFont="1" applyFill="1" applyBorder="1" applyAlignment="1" applyProtection="1">
      <alignment horizontal="left" vertical="center" wrapText="1"/>
    </xf>
    <xf numFmtId="0" fontId="16" fillId="3" borderId="1" xfId="9" applyFont="1" applyFill="1" applyBorder="1" applyAlignment="1" applyProtection="1">
      <alignment horizontal="center" wrapText="1"/>
    </xf>
    <xf numFmtId="43" fontId="16" fillId="3" borderId="1" xfId="19" applyNumberFormat="1" applyFont="1" applyFill="1" applyBorder="1" applyAlignment="1" applyProtection="1">
      <alignment wrapText="1"/>
    </xf>
    <xf numFmtId="0" fontId="16" fillId="0" borderId="0" xfId="9" applyFont="1" applyAlignment="1" applyProtection="1">
      <alignment vertical="center" wrapText="1"/>
    </xf>
    <xf numFmtId="0" fontId="16" fillId="4" borderId="1" xfId="9" applyFont="1" applyFill="1" applyBorder="1" applyAlignment="1" applyProtection="1">
      <alignment horizontal="center" vertical="top"/>
    </xf>
    <xf numFmtId="0" fontId="16" fillId="4" borderId="1" xfId="9" applyFont="1" applyFill="1" applyBorder="1" applyAlignment="1" applyProtection="1">
      <alignment horizontal="justify" vertical="center" wrapText="1"/>
    </xf>
    <xf numFmtId="0" fontId="16" fillId="4" borderId="1" xfId="9" applyFont="1" applyFill="1" applyBorder="1" applyAlignment="1" applyProtection="1">
      <alignment horizontal="center" wrapText="1"/>
    </xf>
    <xf numFmtId="43" fontId="16" fillId="4" borderId="1" xfId="19" applyNumberFormat="1" applyFont="1" applyFill="1" applyBorder="1" applyAlignment="1" applyProtection="1">
      <alignment wrapText="1"/>
    </xf>
    <xf numFmtId="10" fontId="15" fillId="0" borderId="1" xfId="19" applyNumberFormat="1" applyFont="1" applyFill="1" applyBorder="1" applyAlignment="1" applyProtection="1">
      <alignment horizontal="right" wrapText="1"/>
    </xf>
    <xf numFmtId="0" fontId="15" fillId="0" borderId="0" xfId="9" applyFont="1" applyAlignment="1" applyProtection="1">
      <alignment wrapText="1"/>
    </xf>
    <xf numFmtId="43" fontId="15" fillId="0" borderId="1" xfId="19" applyNumberFormat="1" applyFont="1" applyBorder="1" applyAlignment="1" applyProtection="1">
      <alignment wrapText="1"/>
    </xf>
    <xf numFmtId="43" fontId="15" fillId="0" borderId="1" xfId="19" applyNumberFormat="1" applyFont="1" applyBorder="1" applyAlignment="1" applyProtection="1">
      <alignment horizontal="center" wrapText="1"/>
    </xf>
    <xf numFmtId="0" fontId="29" fillId="0" borderId="0" xfId="9" applyFont="1" applyProtection="1"/>
    <xf numFmtId="0" fontId="15" fillId="10" borderId="0" xfId="9" applyFont="1" applyFill="1" applyProtection="1"/>
    <xf numFmtId="0" fontId="17" fillId="0" borderId="0" xfId="9" applyFont="1" applyProtection="1"/>
    <xf numFmtId="10" fontId="15" fillId="0" borderId="0" xfId="13" applyNumberFormat="1" applyFont="1" applyBorder="1" applyAlignment="1" applyProtection="1"/>
    <xf numFmtId="0" fontId="15" fillId="0" borderId="1" xfId="9" applyFont="1" applyBorder="1" applyAlignment="1" applyProtection="1">
      <alignment horizontal="center" vertical="center" wrapText="1"/>
    </xf>
    <xf numFmtId="0" fontId="18" fillId="0" borderId="1" xfId="9" applyFont="1" applyBorder="1" applyAlignment="1" applyProtection="1">
      <alignment horizontal="justify" vertical="center"/>
    </xf>
    <xf numFmtId="43" fontId="18" fillId="0" borderId="1" xfId="19" applyNumberFormat="1" applyFont="1" applyBorder="1" applyAlignment="1" applyProtection="1">
      <alignment horizontal="center" wrapText="1"/>
    </xf>
    <xf numFmtId="0" fontId="16" fillId="0" borderId="1" xfId="9" applyFont="1" applyBorder="1" applyAlignment="1" applyProtection="1">
      <alignment horizontal="center" vertical="center"/>
    </xf>
    <xf numFmtId="0" fontId="16" fillId="0" borderId="1" xfId="9" applyFont="1" applyBorder="1" applyAlignment="1" applyProtection="1">
      <alignment horizontal="center" wrapText="1"/>
    </xf>
    <xf numFmtId="43" fontId="16" fillId="0" borderId="1" xfId="19" applyNumberFormat="1" applyFont="1" applyBorder="1" applyAlignment="1" applyProtection="1">
      <alignment wrapText="1"/>
    </xf>
    <xf numFmtId="43" fontId="16" fillId="0" borderId="1" xfId="19" applyNumberFormat="1" applyFont="1" applyBorder="1" applyAlignment="1" applyProtection="1">
      <alignment horizontal="center" wrapText="1"/>
    </xf>
    <xf numFmtId="0" fontId="55" fillId="0" borderId="0" xfId="9" applyFont="1" applyProtection="1"/>
    <xf numFmtId="0" fontId="15" fillId="0" borderId="3" xfId="9" applyFont="1" applyBorder="1" applyAlignment="1" applyProtection="1">
      <alignment vertical="center" wrapText="1"/>
    </xf>
    <xf numFmtId="0" fontId="17" fillId="10" borderId="0" xfId="9" applyFont="1" applyFill="1" applyProtection="1"/>
    <xf numFmtId="0" fontId="18" fillId="0" borderId="1" xfId="9" applyFont="1" applyBorder="1" applyAlignment="1" applyProtection="1">
      <alignment horizontal="center" vertical="center"/>
    </xf>
    <xf numFmtId="43" fontId="16" fillId="0" borderId="1" xfId="19" applyNumberFormat="1" applyFont="1" applyFill="1" applyBorder="1" applyAlignment="1" applyProtection="1">
      <alignment wrapText="1"/>
    </xf>
    <xf numFmtId="43" fontId="16" fillId="0" borderId="1" xfId="19" applyNumberFormat="1" applyFont="1" applyFill="1" applyBorder="1" applyAlignment="1" applyProtection="1">
      <alignment horizontal="center" wrapText="1"/>
    </xf>
    <xf numFmtId="0" fontId="15" fillId="12" borderId="0" xfId="9" applyFont="1" applyFill="1" applyProtection="1"/>
    <xf numFmtId="0" fontId="15" fillId="0" borderId="1" xfId="9" applyFont="1" applyBorder="1" applyAlignment="1" applyProtection="1">
      <alignment vertical="center" wrapText="1"/>
    </xf>
    <xf numFmtId="0" fontId="32" fillId="0" borderId="0" xfId="9" applyFont="1" applyProtection="1"/>
    <xf numFmtId="0" fontId="64" fillId="5" borderId="0" xfId="9" applyFont="1" applyFill="1" applyProtection="1"/>
    <xf numFmtId="0" fontId="52" fillId="11" borderId="0" xfId="9" applyFont="1" applyFill="1" applyProtection="1"/>
    <xf numFmtId="0" fontId="30" fillId="0" borderId="0" xfId="9" applyFont="1" applyAlignment="1" applyProtection="1">
      <alignment vertical="center" wrapText="1"/>
    </xf>
    <xf numFmtId="0" fontId="18" fillId="5" borderId="0" xfId="9" applyFont="1" applyFill="1" applyProtection="1"/>
    <xf numFmtId="0" fontId="29" fillId="0" borderId="1" xfId="9" applyFont="1" applyBorder="1" applyAlignment="1" applyProtection="1">
      <alignment horizontal="center" vertical="center"/>
    </xf>
    <xf numFmtId="0" fontId="29" fillId="0" borderId="1" xfId="9" applyFont="1" applyBorder="1" applyAlignment="1" applyProtection="1">
      <alignment horizontal="left" vertical="center" wrapText="1"/>
    </xf>
    <xf numFmtId="0" fontId="15" fillId="0" borderId="1" xfId="9" applyFont="1" applyBorder="1" applyAlignment="1" applyProtection="1">
      <alignment wrapText="1"/>
    </xf>
    <xf numFmtId="0" fontId="29" fillId="0" borderId="1" xfId="9" applyFont="1" applyBorder="1" applyAlignment="1" applyProtection="1">
      <alignment wrapText="1"/>
    </xf>
    <xf numFmtId="0" fontId="29" fillId="0" borderId="1" xfId="9" applyFont="1" applyBorder="1" applyAlignment="1" applyProtection="1">
      <alignment horizontal="center" wrapText="1"/>
    </xf>
    <xf numFmtId="0" fontId="29" fillId="0" borderId="0" xfId="9" applyFont="1" applyAlignment="1" applyProtection="1">
      <alignment vertical="center" wrapText="1"/>
    </xf>
    <xf numFmtId="2" fontId="15" fillId="0" borderId="1" xfId="9" applyNumberFormat="1" applyFont="1" applyBorder="1" applyAlignment="1" applyProtection="1">
      <alignment wrapText="1"/>
    </xf>
    <xf numFmtId="4" fontId="15" fillId="0" borderId="1" xfId="9" applyNumberFormat="1" applyFont="1" applyBorder="1" applyAlignment="1" applyProtection="1">
      <alignment horizontal="center"/>
    </xf>
    <xf numFmtId="0" fontId="18" fillId="6" borderId="0" xfId="9" applyFont="1" applyFill="1" applyProtection="1"/>
    <xf numFmtId="0" fontId="52" fillId="0" borderId="0" xfId="9" applyFont="1" applyProtection="1"/>
    <xf numFmtId="43" fontId="29" fillId="0" borderId="1" xfId="19" applyNumberFormat="1" applyFont="1" applyBorder="1" applyAlignment="1" applyProtection="1">
      <alignment wrapText="1"/>
    </xf>
    <xf numFmtId="43" fontId="29" fillId="0" borderId="1" xfId="19" applyNumberFormat="1" applyFont="1" applyBorder="1" applyAlignment="1" applyProtection="1">
      <alignment horizontal="center" wrapText="1"/>
    </xf>
    <xf numFmtId="0" fontId="15" fillId="15" borderId="0" xfId="9" applyFont="1" applyFill="1" applyProtection="1"/>
    <xf numFmtId="0" fontId="15" fillId="11" borderId="0" xfId="9" applyFont="1" applyFill="1" applyProtection="1"/>
    <xf numFmtId="43" fontId="29" fillId="0" borderId="1" xfId="19" applyNumberFormat="1" applyFont="1" applyFill="1" applyBorder="1" applyAlignment="1" applyProtection="1">
      <alignment wrapText="1"/>
    </xf>
    <xf numFmtId="43" fontId="29" fillId="0" borderId="1" xfId="19" applyNumberFormat="1" applyFont="1" applyFill="1" applyBorder="1" applyAlignment="1" applyProtection="1">
      <alignment horizontal="center" wrapText="1"/>
    </xf>
    <xf numFmtId="0" fontId="30" fillId="0" borderId="0" xfId="9" applyFont="1" applyProtection="1"/>
    <xf numFmtId="0" fontId="17" fillId="0" borderId="0" xfId="9" applyFont="1" applyAlignment="1" applyProtection="1">
      <alignment vertical="center" wrapText="1"/>
    </xf>
    <xf numFmtId="0" fontId="56" fillId="0" borderId="0" xfId="9" applyFont="1" applyProtection="1"/>
    <xf numFmtId="43" fontId="16" fillId="4" borderId="1" xfId="36" applyFont="1" applyFill="1" applyBorder="1" applyAlignment="1" applyProtection="1">
      <alignment horizontal="right" wrapText="1"/>
    </xf>
    <xf numFmtId="43" fontId="29" fillId="0" borderId="1" xfId="36" applyFont="1" applyBorder="1" applyAlignment="1" applyProtection="1">
      <alignment horizontal="right" wrapText="1"/>
    </xf>
    <xf numFmtId="0" fontId="19" fillId="0" borderId="0" xfId="9" applyFont="1" applyProtection="1"/>
    <xf numFmtId="165" fontId="15" fillId="0" borderId="1" xfId="19" quotePrefix="1" applyFont="1" applyBorder="1" applyAlignment="1" applyProtection="1">
      <alignment wrapText="1"/>
    </xf>
    <xf numFmtId="43" fontId="15" fillId="0" borderId="1" xfId="19" quotePrefix="1" applyNumberFormat="1" applyFont="1" applyBorder="1" applyAlignment="1" applyProtection="1">
      <alignment wrapText="1"/>
    </xf>
    <xf numFmtId="0" fontId="15" fillId="0" borderId="0" xfId="9" applyFont="1" applyAlignment="1" applyProtection="1">
      <alignment horizontal="center" wrapText="1"/>
    </xf>
    <xf numFmtId="165" fontId="15" fillId="0" borderId="0" xfId="19" applyFont="1" applyAlignment="1" applyProtection="1">
      <alignment wrapText="1"/>
    </xf>
    <xf numFmtId="43" fontId="15" fillId="6" borderId="1" xfId="19" applyNumberFormat="1" applyFont="1" applyFill="1" applyBorder="1" applyAlignment="1" applyProtection="1">
      <alignment horizontal="center" wrapText="1"/>
      <protection locked="0"/>
    </xf>
    <xf numFmtId="43" fontId="18" fillId="6" borderId="1" xfId="19" applyNumberFormat="1" applyFont="1" applyFill="1" applyBorder="1" applyAlignment="1" applyProtection="1">
      <alignment horizontal="center" wrapText="1"/>
      <protection locked="0"/>
    </xf>
    <xf numFmtId="43" fontId="16" fillId="6" borderId="1" xfId="19" applyNumberFormat="1" applyFont="1" applyFill="1" applyBorder="1" applyAlignment="1" applyProtection="1">
      <alignment horizontal="center" wrapText="1"/>
      <protection locked="0"/>
    </xf>
    <xf numFmtId="43" fontId="29" fillId="6" borderId="1" xfId="19" applyNumberFormat="1" applyFont="1" applyFill="1" applyBorder="1" applyAlignment="1" applyProtection="1">
      <alignment horizontal="center" wrapText="1"/>
      <protection locked="0"/>
    </xf>
    <xf numFmtId="43" fontId="15" fillId="6" borderId="1" xfId="9" applyNumberFormat="1" applyFont="1" applyFill="1" applyBorder="1" applyAlignment="1" applyProtection="1">
      <alignment wrapText="1"/>
      <protection locked="0"/>
    </xf>
    <xf numFmtId="43" fontId="29" fillId="6" borderId="1" xfId="9" applyNumberFormat="1" applyFont="1" applyFill="1" applyBorder="1" applyAlignment="1" applyProtection="1">
      <alignment wrapText="1"/>
      <protection locked="0"/>
    </xf>
    <xf numFmtId="43" fontId="16" fillId="6" borderId="1" xfId="36" applyFont="1" applyFill="1" applyBorder="1" applyAlignment="1" applyProtection="1">
      <alignment horizontal="right" wrapText="1"/>
      <protection locked="0"/>
    </xf>
    <xf numFmtId="43" fontId="29" fillId="6" borderId="1" xfId="36" applyFont="1" applyFill="1" applyBorder="1" applyAlignment="1" applyProtection="1">
      <alignment horizontal="right" wrapText="1"/>
      <protection locked="0"/>
    </xf>
    <xf numFmtId="4" fontId="18" fillId="18" borderId="1" xfId="25" applyNumberFormat="1" applyFont="1" applyFill="1" applyBorder="1" applyAlignment="1" applyProtection="1">
      <alignment horizontal="center" vertical="center" wrapText="1"/>
      <protection locked="0"/>
    </xf>
    <xf numFmtId="0" fontId="63" fillId="0" borderId="0" xfId="27" applyFont="1" applyAlignment="1" applyProtection="1">
      <alignment vertical="center"/>
    </xf>
    <xf numFmtId="0" fontId="25" fillId="0" borderId="0" xfId="27" applyFont="1" applyAlignment="1" applyProtection="1">
      <alignment vertical="center"/>
    </xf>
    <xf numFmtId="0" fontId="23" fillId="0" borderId="47" xfId="27" applyFont="1" applyBorder="1" applyAlignment="1" applyProtection="1">
      <alignment horizontal="left" vertical="center"/>
    </xf>
    <xf numFmtId="0" fontId="23" fillId="0" borderId="0" xfId="27" applyFont="1" applyAlignment="1" applyProtection="1">
      <alignment horizontal="left" vertical="center" wrapText="1"/>
    </xf>
    <xf numFmtId="0" fontId="59" fillId="0" borderId="0" xfId="27" applyFont="1" applyAlignment="1" applyProtection="1">
      <alignment horizontal="left" vertical="center"/>
    </xf>
    <xf numFmtId="0" fontId="15" fillId="0" borderId="0" xfId="27" applyFont="1" applyProtection="1"/>
    <xf numFmtId="0" fontId="25" fillId="0" borderId="0" xfId="27" applyFont="1" applyProtection="1"/>
    <xf numFmtId="49" fontId="59" fillId="0" borderId="50" xfId="27" applyNumberFormat="1" applyFont="1" applyBorder="1" applyAlignment="1" applyProtection="1">
      <alignment horizontal="center"/>
    </xf>
    <xf numFmtId="0" fontId="59" fillId="0" borderId="50" xfId="27" applyFont="1" applyBorder="1" applyProtection="1"/>
    <xf numFmtId="170" fontId="59" fillId="0" borderId="50" xfId="27" applyNumberFormat="1" applyFont="1" applyBorder="1" applyAlignment="1" applyProtection="1">
      <alignment horizontal="center"/>
    </xf>
    <xf numFmtId="49" fontId="59" fillId="0" borderId="53" xfId="27" applyNumberFormat="1" applyFont="1" applyBorder="1" applyAlignment="1" applyProtection="1">
      <alignment horizontal="center"/>
    </xf>
    <xf numFmtId="0" fontId="59" fillId="0" borderId="53" xfId="27" applyFont="1" applyBorder="1" applyAlignment="1" applyProtection="1">
      <alignment horizontal="left"/>
    </xf>
    <xf numFmtId="170" fontId="59" fillId="0" borderId="53" xfId="27" applyNumberFormat="1" applyFont="1" applyBorder="1" applyAlignment="1" applyProtection="1">
      <alignment horizontal="center"/>
    </xf>
    <xf numFmtId="0" fontId="60" fillId="0" borderId="53" xfId="27" applyFont="1" applyBorder="1" applyAlignment="1" applyProtection="1">
      <alignment horizontal="fill" vertical="center"/>
    </xf>
    <xf numFmtId="49" fontId="59" fillId="0" borderId="51" xfId="27" applyNumberFormat="1" applyFont="1" applyBorder="1" applyAlignment="1" applyProtection="1">
      <alignment horizontal="center"/>
    </xf>
    <xf numFmtId="0" fontId="59" fillId="0" borderId="51" xfId="27" applyFont="1" applyBorder="1" applyProtection="1"/>
    <xf numFmtId="0" fontId="59" fillId="0" borderId="53" xfId="27" applyFont="1" applyBorder="1" applyProtection="1"/>
    <xf numFmtId="10" fontId="59" fillId="0" borderId="53" xfId="29" applyNumberFormat="1" applyFont="1" applyFill="1" applyBorder="1" applyAlignment="1" applyProtection="1">
      <alignment horizontal="center"/>
    </xf>
    <xf numFmtId="170" fontId="59" fillId="0" borderId="53" xfId="27" applyNumberFormat="1" applyFont="1" applyBorder="1" applyProtection="1"/>
    <xf numFmtId="0" fontId="25" fillId="0" borderId="0" xfId="27" applyFont="1" applyAlignment="1" applyProtection="1">
      <alignment wrapText="1"/>
    </xf>
    <xf numFmtId="171" fontId="25" fillId="0" borderId="0" xfId="29" applyNumberFormat="1" applyFont="1" applyAlignment="1" applyProtection="1">
      <alignment horizontal="center"/>
    </xf>
    <xf numFmtId="10" fontId="59" fillId="0" borderId="57" xfId="29" applyNumberFormat="1" applyFont="1" applyBorder="1" applyProtection="1">
      <protection locked="0"/>
    </xf>
    <xf numFmtId="43" fontId="15" fillId="0" borderId="0" xfId="19" applyNumberFormat="1" applyFont="1" applyBorder="1" applyAlignment="1" applyProtection="1">
      <alignment horizontal="center" vertical="center" wrapText="1"/>
    </xf>
    <xf numFmtId="0" fontId="25" fillId="0" borderId="0" xfId="0" applyFont="1" applyProtection="1"/>
    <xf numFmtId="0" fontId="15" fillId="0" borderId="0" xfId="0" applyFont="1" applyProtection="1"/>
    <xf numFmtId="0" fontId="15" fillId="0" borderId="0" xfId="0" applyFont="1" applyAlignment="1" applyProtection="1">
      <alignment horizontal="left"/>
    </xf>
    <xf numFmtId="0" fontId="15" fillId="0" borderId="12" xfId="0" applyFont="1" applyBorder="1" applyAlignment="1" applyProtection="1">
      <alignment horizontal="left"/>
    </xf>
    <xf numFmtId="0" fontId="15" fillId="0" borderId="0" xfId="0" applyFont="1" applyAlignment="1" applyProtection="1">
      <alignment vertical="top"/>
    </xf>
    <xf numFmtId="10" fontId="15" fillId="0" borderId="1" xfId="9" applyNumberFormat="1" applyFont="1" applyBorder="1" applyAlignment="1" applyProtection="1">
      <alignment horizontal="right" wrapText="1"/>
    </xf>
    <xf numFmtId="0" fontId="15" fillId="0" borderId="1" xfId="0" applyFont="1" applyBorder="1" applyAlignment="1" applyProtection="1">
      <alignment vertical="center" wrapText="1"/>
    </xf>
    <xf numFmtId="0" fontId="15" fillId="0" borderId="1" xfId="0" applyFont="1" applyBorder="1" applyAlignment="1" applyProtection="1">
      <alignment horizontal="center"/>
    </xf>
    <xf numFmtId="43" fontId="15" fillId="0" borderId="1" xfId="9" applyNumberFormat="1" applyFont="1" applyBorder="1" applyAlignment="1" applyProtection="1">
      <alignment horizontal="right" wrapText="1"/>
    </xf>
    <xf numFmtId="0" fontId="45" fillId="14" borderId="0" xfId="9" applyFont="1" applyFill="1" applyProtection="1"/>
    <xf numFmtId="0" fontId="15" fillId="0" borderId="1" xfId="0" applyFont="1" applyBorder="1" applyAlignment="1" applyProtection="1">
      <alignment wrapText="1"/>
    </xf>
    <xf numFmtId="10" fontId="15" fillId="0" borderId="0" xfId="13" applyNumberFormat="1" applyFont="1" applyFill="1" applyBorder="1" applyAlignment="1" applyProtection="1"/>
    <xf numFmtId="43" fontId="29" fillId="0" borderId="0" xfId="9" applyNumberFormat="1" applyFont="1" applyProtection="1"/>
    <xf numFmtId="43" fontId="15" fillId="0" borderId="0" xfId="9" applyNumberFormat="1" applyFont="1" applyProtection="1"/>
    <xf numFmtId="43" fontId="15" fillId="0" borderId="0" xfId="9" applyNumberFormat="1" applyFont="1" applyAlignment="1" applyProtection="1">
      <alignment wrapText="1"/>
    </xf>
    <xf numFmtId="0" fontId="18" fillId="0" borderId="47" xfId="27" applyFont="1" applyBorder="1" applyAlignment="1" applyProtection="1">
      <alignment horizontal="left" vertical="center"/>
    </xf>
    <xf numFmtId="0" fontId="18" fillId="0" borderId="0" xfId="27" applyFont="1" applyAlignment="1" applyProtection="1">
      <alignment horizontal="left" vertical="center" wrapText="1"/>
    </xf>
    <xf numFmtId="0" fontId="15" fillId="0" borderId="0" xfId="27" applyFont="1" applyAlignment="1" applyProtection="1">
      <alignment horizontal="left" vertical="center"/>
    </xf>
    <xf numFmtId="0" fontId="20" fillId="0" borderId="50" xfId="27" applyFont="1" applyBorder="1" applyAlignment="1" applyProtection="1">
      <alignment horizontal="center"/>
    </xf>
    <xf numFmtId="0" fontId="20" fillId="0" borderId="50" xfId="27" applyFont="1" applyBorder="1" applyAlignment="1" applyProtection="1">
      <alignment horizontal="center" wrapText="1"/>
    </xf>
    <xf numFmtId="0" fontId="20" fillId="0" borderId="45" xfId="27" applyFont="1" applyBorder="1" applyAlignment="1" applyProtection="1">
      <alignment horizontal="center" wrapText="1"/>
    </xf>
    <xf numFmtId="0" fontId="20" fillId="0" borderId="51" xfId="27" applyFont="1" applyBorder="1" applyAlignment="1" applyProtection="1">
      <alignment horizontal="center"/>
    </xf>
    <xf numFmtId="0" fontId="20" fillId="0" borderId="51" xfId="27" applyFont="1" applyBorder="1" applyAlignment="1" applyProtection="1">
      <alignment horizontal="center" wrapText="1"/>
    </xf>
    <xf numFmtId="0" fontId="20" fillId="0" borderId="48" xfId="27" applyFont="1" applyBorder="1" applyAlignment="1" applyProtection="1">
      <alignment horizontal="center" wrapText="1"/>
    </xf>
    <xf numFmtId="165" fontId="20" fillId="0" borderId="52" xfId="28" applyFont="1" applyBorder="1" applyAlignment="1" applyProtection="1">
      <alignment horizontal="center"/>
    </xf>
    <xf numFmtId="49" fontId="25" fillId="0" borderId="50" xfId="27" applyNumberFormat="1" applyFont="1" applyBorder="1" applyAlignment="1" applyProtection="1">
      <alignment horizontal="center"/>
    </xf>
    <xf numFmtId="0" fontId="25" fillId="0" borderId="50" xfId="27" applyFont="1" applyBorder="1" applyProtection="1"/>
    <xf numFmtId="165" fontId="25" fillId="0" borderId="50" xfId="28" applyFont="1" applyFill="1" applyBorder="1" applyProtection="1"/>
    <xf numFmtId="170" fontId="25" fillId="0" borderId="50" xfId="27" applyNumberFormat="1" applyFont="1" applyBorder="1" applyAlignment="1" applyProtection="1">
      <alignment horizontal="center"/>
    </xf>
    <xf numFmtId="10" fontId="25" fillId="0" borderId="50" xfId="29" applyNumberFormat="1" applyFont="1" applyBorder="1" applyProtection="1"/>
    <xf numFmtId="49" fontId="25" fillId="0" borderId="53" xfId="27" applyNumberFormat="1" applyFont="1" applyBorder="1" applyAlignment="1" applyProtection="1">
      <alignment horizontal="center"/>
    </xf>
    <xf numFmtId="0" fontId="25" fillId="0" borderId="53" xfId="27" applyFont="1" applyBorder="1" applyAlignment="1" applyProtection="1">
      <alignment horizontal="left"/>
    </xf>
    <xf numFmtId="165" fontId="25" fillId="0" borderId="53" xfId="28" applyFont="1" applyFill="1" applyBorder="1" applyProtection="1"/>
    <xf numFmtId="170" fontId="25" fillId="0" borderId="53" xfId="27" applyNumberFormat="1" applyFont="1" applyBorder="1" applyAlignment="1" applyProtection="1">
      <alignment horizontal="center"/>
    </xf>
    <xf numFmtId="0" fontId="42" fillId="0" borderId="53" xfId="27" applyFont="1" applyBorder="1" applyAlignment="1" applyProtection="1">
      <alignment horizontal="fill" vertical="center"/>
    </xf>
    <xf numFmtId="49" fontId="25" fillId="0" borderId="51" xfId="27" applyNumberFormat="1" applyFont="1" applyBorder="1" applyAlignment="1" applyProtection="1">
      <alignment horizontal="center"/>
    </xf>
    <xf numFmtId="0" fontId="25" fillId="0" borderId="51" xfId="27" applyFont="1" applyBorder="1" applyProtection="1"/>
    <xf numFmtId="165" fontId="25" fillId="0" borderId="51" xfId="28" applyFont="1" applyFill="1" applyBorder="1" applyProtection="1"/>
    <xf numFmtId="10" fontId="25" fillId="0" borderId="51" xfId="29" applyNumberFormat="1" applyFont="1" applyFill="1" applyBorder="1" applyAlignment="1" applyProtection="1">
      <alignment horizontal="center"/>
    </xf>
    <xf numFmtId="170" fontId="25" fillId="0" borderId="51" xfId="27" applyNumberFormat="1" applyFont="1" applyBorder="1" applyProtection="1"/>
    <xf numFmtId="0" fontId="25" fillId="0" borderId="54" xfId="27" applyFont="1" applyBorder="1" applyProtection="1"/>
    <xf numFmtId="165" fontId="25" fillId="0" borderId="55" xfId="28" applyFont="1" applyBorder="1" applyAlignment="1" applyProtection="1">
      <alignment wrapText="1"/>
    </xf>
    <xf numFmtId="171" fontId="25" fillId="0" borderId="55" xfId="29" applyNumberFormat="1" applyFont="1" applyBorder="1" applyAlignment="1" applyProtection="1">
      <alignment horizontal="center" wrapText="1"/>
    </xf>
    <xf numFmtId="10" fontId="25" fillId="0" borderId="56" xfId="29" applyNumberFormat="1" applyFont="1" applyBorder="1" applyProtection="1"/>
    <xf numFmtId="10" fontId="25" fillId="0" borderId="57" xfId="29" applyNumberFormat="1" applyFont="1" applyBorder="1" applyProtection="1"/>
    <xf numFmtId="0" fontId="25" fillId="4" borderId="58" xfId="27" applyFont="1" applyFill="1" applyBorder="1" applyProtection="1"/>
    <xf numFmtId="165" fontId="25" fillId="4" borderId="33" xfId="28" applyFont="1" applyFill="1" applyBorder="1" applyAlignment="1" applyProtection="1">
      <alignment wrapText="1"/>
    </xf>
    <xf numFmtId="171" fontId="25" fillId="4" borderId="33" xfId="29" applyNumberFormat="1" applyFont="1" applyFill="1" applyBorder="1" applyAlignment="1" applyProtection="1">
      <alignment horizontal="center" wrapText="1"/>
    </xf>
    <xf numFmtId="10" fontId="25" fillId="4" borderId="59" xfId="29" applyNumberFormat="1" applyFont="1" applyFill="1" applyBorder="1" applyProtection="1"/>
    <xf numFmtId="10" fontId="25" fillId="4" borderId="60" xfId="29" applyNumberFormat="1" applyFont="1" applyFill="1" applyBorder="1" applyProtection="1"/>
    <xf numFmtId="0" fontId="25" fillId="0" borderId="58" xfId="27" applyFont="1" applyBorder="1" applyProtection="1"/>
    <xf numFmtId="165" fontId="25" fillId="0" borderId="33" xfId="28" applyFont="1" applyBorder="1" applyAlignment="1" applyProtection="1">
      <alignment wrapText="1"/>
    </xf>
    <xf numFmtId="171" fontId="25" fillId="0" borderId="33" xfId="29" applyNumberFormat="1" applyFont="1" applyFill="1" applyBorder="1" applyAlignment="1" applyProtection="1">
      <alignment horizontal="center" wrapText="1"/>
    </xf>
    <xf numFmtId="170" fontId="25" fillId="0" borderId="59" xfId="27" applyNumberFormat="1" applyFont="1" applyBorder="1" applyProtection="1"/>
    <xf numFmtId="0" fontId="25" fillId="4" borderId="61" xfId="27" applyFont="1" applyFill="1" applyBorder="1" applyProtection="1"/>
    <xf numFmtId="165" fontId="25" fillId="4" borderId="62" xfId="28" applyFont="1" applyFill="1" applyBorder="1" applyAlignment="1" applyProtection="1">
      <alignment wrapText="1"/>
    </xf>
    <xf numFmtId="171" fontId="25" fillId="4" borderId="62" xfId="29" applyNumberFormat="1" applyFont="1" applyFill="1" applyBorder="1" applyAlignment="1" applyProtection="1">
      <alignment horizontal="center" wrapText="1"/>
    </xf>
    <xf numFmtId="170" fontId="25" fillId="4" borderId="63" xfId="27" applyNumberFormat="1" applyFont="1" applyFill="1" applyBorder="1" applyProtection="1"/>
    <xf numFmtId="170" fontId="25" fillId="4" borderId="64" xfId="27" applyNumberFormat="1" applyFont="1" applyFill="1" applyBorder="1" applyProtection="1"/>
    <xf numFmtId="168" fontId="15" fillId="6" borderId="34" xfId="14" applyNumberFormat="1" applyFont="1" applyFill="1" applyBorder="1" applyAlignment="1" applyProtection="1">
      <alignment horizontal="right"/>
      <protection locked="0"/>
    </xf>
    <xf numFmtId="49" fontId="18" fillId="6" borderId="19" xfId="10" quotePrefix="1" applyNumberFormat="1" applyFont="1" applyFill="1" applyBorder="1" applyAlignment="1" applyProtection="1">
      <alignment horizontal="center" vertical="center"/>
      <protection locked="0"/>
    </xf>
    <xf numFmtId="49" fontId="18" fillId="6" borderId="19" xfId="10" quotePrefix="1" applyNumberFormat="1" applyFont="1" applyFill="1" applyBorder="1" applyAlignment="1" applyProtection="1">
      <alignment horizontal="center" vertical="center" wrapText="1"/>
      <protection locked="0"/>
    </xf>
    <xf numFmtId="0" fontId="15" fillId="0" borderId="0" xfId="9" applyFont="1" applyAlignment="1" applyProtection="1">
      <alignment horizontal="left" vertical="center"/>
      <protection locked="0"/>
    </xf>
    <xf numFmtId="0" fontId="15" fillId="0" borderId="15" xfId="10" applyFont="1" applyBorder="1" applyProtection="1">
      <protection locked="0"/>
    </xf>
    <xf numFmtId="2" fontId="21" fillId="0" borderId="16" xfId="10" applyNumberFormat="1" applyFont="1" applyBorder="1" applyAlignment="1" applyProtection="1">
      <alignment horizontal="centerContinuous" vertical="center"/>
      <protection locked="0"/>
    </xf>
    <xf numFmtId="2" fontId="22" fillId="0" borderId="17" xfId="10" applyNumberFormat="1" applyFont="1" applyBorder="1" applyAlignment="1" applyProtection="1">
      <alignment horizontal="center"/>
      <protection locked="0"/>
    </xf>
    <xf numFmtId="165" fontId="18" fillId="0" borderId="18" xfId="10" applyNumberFormat="1" applyFont="1" applyFill="1" applyBorder="1" applyAlignment="1" applyProtection="1">
      <alignment horizontal="left" vertical="center"/>
      <protection locked="0"/>
    </xf>
    <xf numFmtId="0" fontId="66" fillId="0" borderId="32" xfId="10" applyFont="1" applyBorder="1" applyProtection="1">
      <protection locked="0"/>
    </xf>
    <xf numFmtId="0" fontId="66" fillId="0" borderId="21" xfId="10" applyFont="1" applyBorder="1" applyProtection="1">
      <protection locked="0"/>
    </xf>
    <xf numFmtId="10" fontId="66" fillId="0" borderId="33" xfId="14" applyNumberFormat="1" applyFont="1" applyBorder="1" applyAlignment="1" applyProtection="1">
      <protection locked="0"/>
    </xf>
    <xf numFmtId="0" fontId="15" fillId="0" borderId="20" xfId="10" applyNumberFormat="1" applyFont="1" applyFill="1" applyBorder="1" applyAlignment="1" applyProtection="1">
      <alignment horizontal="centerContinuous" vertical="center"/>
      <protection locked="0"/>
    </xf>
    <xf numFmtId="0" fontId="21" fillId="0" borderId="21" xfId="10" applyNumberFormat="1" applyFont="1" applyFill="1" applyBorder="1" applyAlignment="1" applyProtection="1">
      <alignment horizontal="centerContinuous" vertical="center" wrapText="1"/>
      <protection locked="0"/>
    </xf>
    <xf numFmtId="0" fontId="21" fillId="0" borderId="22" xfId="10" applyNumberFormat="1" applyFont="1" applyFill="1" applyBorder="1" applyAlignment="1" applyProtection="1">
      <alignment horizontal="centerContinuous" vertical="center" wrapText="1"/>
      <protection locked="0"/>
    </xf>
    <xf numFmtId="0" fontId="25" fillId="0" borderId="47" xfId="27" applyFont="1" applyBorder="1" applyAlignment="1" applyProtection="1">
      <alignment horizontal="left" vertical="center"/>
      <protection locked="0"/>
    </xf>
    <xf numFmtId="0" fontId="25" fillId="0" borderId="0" xfId="27" applyFont="1" applyAlignment="1" applyProtection="1">
      <alignment vertical="center"/>
      <protection locked="0"/>
    </xf>
    <xf numFmtId="0" fontId="25" fillId="0" borderId="0" xfId="27" applyFont="1" applyAlignment="1" applyProtection="1">
      <alignment horizontal="right" vertical="center"/>
      <protection locked="0"/>
    </xf>
    <xf numFmtId="17" fontId="25" fillId="0" borderId="0" xfId="27" applyNumberFormat="1" applyFont="1" applyAlignment="1" applyProtection="1">
      <alignment vertical="center"/>
      <protection locked="0"/>
    </xf>
    <xf numFmtId="0" fontId="25" fillId="0" borderId="48" xfId="27" applyFont="1" applyBorder="1" applyAlignment="1" applyProtection="1">
      <alignment horizontal="left" vertical="center"/>
      <protection locked="0"/>
    </xf>
    <xf numFmtId="0" fontId="25" fillId="0" borderId="49" xfId="27" applyFont="1" applyBorder="1" applyAlignment="1" applyProtection="1">
      <alignment horizontal="left" vertical="center"/>
      <protection locked="0"/>
    </xf>
    <xf numFmtId="0" fontId="25" fillId="0" borderId="49" xfId="27" applyFont="1" applyBorder="1" applyAlignment="1" applyProtection="1">
      <alignment vertical="center"/>
      <protection locked="0"/>
    </xf>
    <xf numFmtId="0" fontId="25" fillId="0" borderId="49" xfId="27" applyFont="1" applyBorder="1" applyAlignment="1" applyProtection="1">
      <alignment horizontal="center" vertical="center"/>
      <protection locked="0"/>
    </xf>
    <xf numFmtId="0" fontId="25" fillId="0" borderId="49" xfId="27" applyFont="1" applyBorder="1" applyAlignment="1" applyProtection="1">
      <alignment horizontal="right" vertical="center"/>
      <protection locked="0"/>
    </xf>
    <xf numFmtId="14" fontId="25" fillId="0" borderId="49" xfId="27" quotePrefix="1" applyNumberFormat="1" applyFont="1" applyBorder="1" applyAlignment="1" applyProtection="1">
      <alignment horizontal="left" vertical="center"/>
      <protection locked="0"/>
    </xf>
    <xf numFmtId="2" fontId="21" fillId="0" borderId="16" xfId="10" applyNumberFormat="1" applyFont="1" applyBorder="1" applyAlignment="1" applyProtection="1">
      <alignment horizontal="center" vertical="center"/>
      <protection locked="0"/>
    </xf>
    <xf numFmtId="0" fontId="0" fillId="0" borderId="0" xfId="0" applyProtection="1">
      <protection locked="0"/>
    </xf>
    <xf numFmtId="0" fontId="62" fillId="0" borderId="47" xfId="27" applyFont="1" applyBorder="1" applyAlignment="1" applyProtection="1">
      <alignment horizontal="center" vertical="center"/>
      <protection locked="0"/>
    </xf>
    <xf numFmtId="0" fontId="62" fillId="0" borderId="0" xfId="27" applyFont="1" applyBorder="1" applyAlignment="1" applyProtection="1">
      <alignment horizontal="center" vertical="center"/>
      <protection locked="0"/>
    </xf>
    <xf numFmtId="0" fontId="20" fillId="0" borderId="5" xfId="0" applyFont="1" applyBorder="1" applyAlignment="1" applyProtection="1">
      <alignment horizontal="centerContinuous" vertical="center"/>
      <protection locked="0"/>
    </xf>
    <xf numFmtId="0" fontId="20" fillId="0" borderId="6" xfId="0" applyFont="1" applyBorder="1" applyAlignment="1" applyProtection="1">
      <alignment horizontal="centerContinuous" vertical="center"/>
      <protection locked="0"/>
    </xf>
    <xf numFmtId="49" fontId="20" fillId="0" borderId="6" xfId="0" quotePrefix="1" applyNumberFormat="1" applyFont="1" applyBorder="1" applyAlignment="1" applyProtection="1">
      <alignment horizontal="centerContinuous" vertical="center"/>
      <protection locked="0"/>
    </xf>
    <xf numFmtId="0" fontId="20" fillId="0" borderId="14" xfId="0" applyFont="1" applyBorder="1" applyAlignment="1" applyProtection="1">
      <alignment horizontal="centerContinuous" vertical="center"/>
      <protection locked="0"/>
    </xf>
    <xf numFmtId="0" fontId="15" fillId="0" borderId="2" xfId="0" applyFont="1" applyBorder="1" applyAlignment="1" applyProtection="1">
      <alignment horizontal="left"/>
      <protection locked="0"/>
    </xf>
    <xf numFmtId="0" fontId="15" fillId="0" borderId="8" xfId="0" applyFont="1" applyBorder="1" applyAlignment="1" applyProtection="1">
      <alignment horizontal="left" vertical="center"/>
      <protection locked="0"/>
    </xf>
    <xf numFmtId="0" fontId="15" fillId="0" borderId="8" xfId="0" applyFont="1" applyBorder="1" applyAlignment="1" applyProtection="1">
      <alignment horizontal="left"/>
      <protection locked="0"/>
    </xf>
    <xf numFmtId="0" fontId="15" fillId="0" borderId="8" xfId="0" applyFont="1" applyBorder="1" applyAlignment="1" applyProtection="1">
      <alignment horizontal="right" vertical="center"/>
      <protection locked="0"/>
    </xf>
    <xf numFmtId="0" fontId="15" fillId="0" borderId="9" xfId="0" applyFont="1" applyBorder="1" applyAlignment="1" applyProtection="1">
      <alignment horizontal="left" vertical="center"/>
      <protection locked="0"/>
    </xf>
    <xf numFmtId="0" fontId="15" fillId="0" borderId="10" xfId="0" applyFont="1" applyBorder="1" applyAlignment="1" applyProtection="1">
      <alignment horizontal="left"/>
      <protection locked="0"/>
    </xf>
    <xf numFmtId="0" fontId="15" fillId="0" borderId="0" xfId="0" applyFont="1" applyAlignment="1" applyProtection="1">
      <alignment horizontal="left" vertical="center"/>
      <protection locked="0"/>
    </xf>
    <xf numFmtId="0" fontId="15" fillId="0" borderId="0" xfId="0" applyFont="1" applyAlignment="1" applyProtection="1">
      <alignment horizontal="left"/>
      <protection locked="0"/>
    </xf>
    <xf numFmtId="10" fontId="15" fillId="0" borderId="0" xfId="13" applyNumberFormat="1" applyFont="1" applyFill="1" applyBorder="1" applyAlignment="1" applyProtection="1">
      <alignment horizontal="center"/>
      <protection locked="0"/>
    </xf>
    <xf numFmtId="0" fontId="15" fillId="0" borderId="0" xfId="0" applyFont="1" applyAlignment="1" applyProtection="1">
      <alignment horizontal="right"/>
      <protection locked="0"/>
    </xf>
    <xf numFmtId="0" fontId="15" fillId="0" borderId="11" xfId="0" quotePrefix="1" applyFont="1" applyBorder="1" applyAlignment="1" applyProtection="1">
      <alignment horizontal="left" vertical="center"/>
      <protection locked="0"/>
    </xf>
    <xf numFmtId="0" fontId="15" fillId="0" borderId="0" xfId="0" applyFont="1" applyFill="1" applyBorder="1" applyAlignment="1" applyProtection="1">
      <alignment horizontal="center"/>
      <protection locked="0"/>
    </xf>
    <xf numFmtId="0" fontId="15" fillId="0" borderId="0" xfId="0" applyFont="1" applyAlignment="1" applyProtection="1">
      <alignment horizontal="right" vertical="center"/>
      <protection locked="0"/>
    </xf>
    <xf numFmtId="17" fontId="15" fillId="0" borderId="11" xfId="0" quotePrefix="1" applyNumberFormat="1" applyFont="1" applyBorder="1" applyAlignment="1" applyProtection="1">
      <alignment horizontal="left" vertical="center"/>
      <protection locked="0"/>
    </xf>
    <xf numFmtId="0" fontId="15" fillId="0" borderId="0" xfId="0" applyFont="1" applyProtection="1">
      <protection locked="0"/>
    </xf>
    <xf numFmtId="0" fontId="15" fillId="0" borderId="4" xfId="0" applyFont="1" applyBorder="1" applyAlignment="1" applyProtection="1">
      <alignment horizontal="left"/>
      <protection locked="0"/>
    </xf>
    <xf numFmtId="0" fontId="15" fillId="0" borderId="12" xfId="12" applyFont="1" applyBorder="1" applyAlignment="1" applyProtection="1">
      <alignment horizontal="left" vertical="center"/>
      <protection locked="0"/>
    </xf>
    <xf numFmtId="0" fontId="15" fillId="0" borderId="12" xfId="0" applyFont="1" applyBorder="1" applyAlignment="1" applyProtection="1">
      <alignment horizontal="left"/>
      <protection locked="0"/>
    </xf>
    <xf numFmtId="0" fontId="15" fillId="0" borderId="12" xfId="0" applyFont="1" applyBorder="1" applyAlignment="1" applyProtection="1">
      <alignment horizontal="right" vertical="center"/>
      <protection locked="0"/>
    </xf>
    <xf numFmtId="14" fontId="15" fillId="0" borderId="13" xfId="0" quotePrefix="1" applyNumberFormat="1" applyFont="1" applyBorder="1" applyAlignment="1" applyProtection="1">
      <alignment horizontal="left" vertical="center"/>
      <protection locked="0"/>
    </xf>
    <xf numFmtId="0" fontId="33" fillId="0" borderId="5" xfId="0" applyFont="1" applyBorder="1" applyAlignment="1" applyProtection="1">
      <alignment horizontal="centerContinuous"/>
      <protection locked="0"/>
    </xf>
    <xf numFmtId="49" fontId="20" fillId="0" borderId="6" xfId="12" quotePrefix="1" applyNumberFormat="1" applyFont="1" applyBorder="1" applyAlignment="1" applyProtection="1">
      <alignment horizontal="centerContinuous" vertical="center"/>
      <protection locked="0"/>
    </xf>
    <xf numFmtId="0" fontId="20" fillId="0" borderId="6" xfId="12" applyFont="1" applyBorder="1" applyAlignment="1" applyProtection="1">
      <alignment horizontal="centerContinuous" vertical="center"/>
      <protection locked="0"/>
    </xf>
    <xf numFmtId="0" fontId="33" fillId="0" borderId="14" xfId="12" applyFont="1" applyBorder="1" applyAlignment="1" applyProtection="1">
      <alignment horizontal="centerContinuous"/>
      <protection locked="0"/>
    </xf>
    <xf numFmtId="0" fontId="15" fillId="0" borderId="8" xfId="12" applyFont="1" applyBorder="1" applyAlignment="1" applyProtection="1">
      <alignment horizontal="left" vertical="center"/>
      <protection locked="0"/>
    </xf>
    <xf numFmtId="0" fontId="15" fillId="0" borderId="0" xfId="12" applyFont="1" applyAlignment="1" applyProtection="1">
      <alignment horizontal="left" vertical="center"/>
      <protection locked="0"/>
    </xf>
    <xf numFmtId="0" fontId="23" fillId="0" borderId="42" xfId="27" applyFont="1" applyBorder="1" applyAlignment="1" applyProtection="1">
      <alignment horizontal="centerContinuous" vertical="center"/>
      <protection locked="0"/>
    </xf>
    <xf numFmtId="0" fontId="23" fillId="0" borderId="43" xfId="27" applyFont="1" applyBorder="1" applyAlignment="1" applyProtection="1">
      <alignment horizontal="centerContinuous" vertical="center" wrapText="1"/>
      <protection locked="0"/>
    </xf>
    <xf numFmtId="0" fontId="23" fillId="0" borderId="43" xfId="27" applyFont="1" applyBorder="1" applyAlignment="1" applyProtection="1">
      <alignment horizontal="centerContinuous" vertical="center"/>
      <protection locked="0"/>
    </xf>
    <xf numFmtId="0" fontId="23" fillId="0" borderId="44" xfId="27" applyFont="1" applyBorder="1" applyAlignment="1" applyProtection="1">
      <alignment horizontal="centerContinuous" vertical="center"/>
      <protection locked="0"/>
    </xf>
    <xf numFmtId="0" fontId="23" fillId="0" borderId="47" xfId="27" applyFont="1" applyBorder="1" applyAlignment="1" applyProtection="1">
      <alignment horizontal="centerContinuous" vertical="center"/>
      <protection locked="0"/>
    </xf>
    <xf numFmtId="0" fontId="23" fillId="0" borderId="0" xfId="27" applyFont="1" applyBorder="1" applyAlignment="1" applyProtection="1">
      <alignment horizontal="centerContinuous" vertical="center" wrapText="1"/>
      <protection locked="0"/>
    </xf>
    <xf numFmtId="0" fontId="23" fillId="0" borderId="0" xfId="27" applyFont="1" applyBorder="1" applyAlignment="1" applyProtection="1">
      <alignment horizontal="centerContinuous" vertical="center"/>
      <protection locked="0"/>
    </xf>
    <xf numFmtId="0" fontId="23" fillId="0" borderId="46" xfId="27" applyFont="1" applyBorder="1" applyAlignment="1" applyProtection="1">
      <alignment horizontal="centerContinuous" vertical="center"/>
      <protection locked="0"/>
    </xf>
    <xf numFmtId="0" fontId="59" fillId="0" borderId="47" xfId="27" applyFont="1" applyBorder="1" applyAlignment="1" applyProtection="1">
      <alignment horizontal="left" vertical="center"/>
      <protection locked="0"/>
    </xf>
    <xf numFmtId="0" fontId="59" fillId="0" borderId="0" xfId="27" applyFont="1" applyAlignment="1" applyProtection="1">
      <alignment vertical="center"/>
      <protection locked="0"/>
    </xf>
    <xf numFmtId="0" fontId="59" fillId="0" borderId="0" xfId="27" applyFont="1" applyAlignment="1" applyProtection="1">
      <alignment horizontal="right" vertical="center"/>
      <protection locked="0"/>
    </xf>
    <xf numFmtId="17" fontId="59" fillId="0" borderId="0" xfId="27" applyNumberFormat="1" applyFont="1" applyAlignment="1" applyProtection="1">
      <alignment horizontal="left" vertical="center"/>
      <protection locked="0"/>
    </xf>
    <xf numFmtId="17" fontId="59" fillId="0" borderId="46" xfId="27" applyNumberFormat="1" applyFont="1" applyBorder="1" applyAlignment="1" applyProtection="1">
      <alignment horizontal="right" vertical="center"/>
      <protection locked="0"/>
    </xf>
    <xf numFmtId="0" fontId="59" fillId="0" borderId="48" xfId="27" applyFont="1" applyBorder="1" applyAlignment="1" applyProtection="1">
      <alignment horizontal="left" vertical="center"/>
      <protection locked="0"/>
    </xf>
    <xf numFmtId="0" fontId="59" fillId="0" borderId="49" xfId="27" applyFont="1" applyBorder="1" applyAlignment="1" applyProtection="1">
      <alignment horizontal="left" vertical="center"/>
      <protection locked="0"/>
    </xf>
    <xf numFmtId="0" fontId="59" fillId="0" borderId="49" xfId="27" applyFont="1" applyBorder="1" applyAlignment="1" applyProtection="1">
      <alignment vertical="center"/>
      <protection locked="0"/>
    </xf>
    <xf numFmtId="0" fontId="59" fillId="0" borderId="49" xfId="27" applyFont="1" applyBorder="1" applyAlignment="1" applyProtection="1">
      <alignment horizontal="center" vertical="center"/>
      <protection locked="0"/>
    </xf>
    <xf numFmtId="0" fontId="59" fillId="0" borderId="49" xfId="27" applyFont="1" applyBorder="1" applyAlignment="1" applyProtection="1">
      <alignment horizontal="right" vertical="center"/>
      <protection locked="0"/>
    </xf>
    <xf numFmtId="14" fontId="59" fillId="0" borderId="49" xfId="27" applyNumberFormat="1" applyFont="1" applyBorder="1" applyAlignment="1" applyProtection="1">
      <alignment horizontal="left" vertical="center"/>
      <protection locked="0"/>
    </xf>
    <xf numFmtId="14" fontId="59" fillId="0" borderId="65" xfId="27" quotePrefix="1" applyNumberFormat="1" applyFont="1" applyBorder="1" applyAlignment="1" applyProtection="1">
      <alignment horizontal="right" vertical="center"/>
      <protection locked="0"/>
    </xf>
    <xf numFmtId="0" fontId="20" fillId="0" borderId="5" xfId="9" applyFont="1" applyBorder="1" applyAlignment="1" applyProtection="1">
      <alignment horizontal="centerContinuous" vertical="center"/>
      <protection locked="0"/>
    </xf>
    <xf numFmtId="0" fontId="20" fillId="0" borderId="6" xfId="9" applyFont="1" applyBorder="1" applyAlignment="1" applyProtection="1">
      <alignment horizontal="centerContinuous" vertical="center"/>
      <protection locked="0"/>
    </xf>
    <xf numFmtId="49" fontId="20" fillId="0" borderId="6" xfId="9" quotePrefix="1" applyNumberFormat="1" applyFont="1" applyBorder="1" applyAlignment="1" applyProtection="1">
      <alignment horizontal="centerContinuous" vertical="center"/>
      <protection locked="0"/>
    </xf>
    <xf numFmtId="0" fontId="20" fillId="0" borderId="14" xfId="9" applyFont="1" applyBorder="1" applyAlignment="1" applyProtection="1">
      <alignment horizontal="centerContinuous" vertical="center"/>
      <protection locked="0"/>
    </xf>
    <xf numFmtId="0" fontId="15" fillId="0" borderId="2" xfId="9" applyFont="1" applyBorder="1" applyAlignment="1" applyProtection="1">
      <alignment horizontal="left"/>
      <protection locked="0"/>
    </xf>
    <xf numFmtId="0" fontId="15" fillId="0" borderId="8" xfId="9" applyFont="1" applyBorder="1" applyAlignment="1" applyProtection="1">
      <alignment horizontal="left" vertical="center"/>
      <protection locked="0"/>
    </xf>
    <xf numFmtId="0" fontId="15" fillId="0" borderId="8" xfId="9" applyFont="1" applyBorder="1" applyAlignment="1" applyProtection="1">
      <alignment horizontal="left"/>
      <protection locked="0"/>
    </xf>
    <xf numFmtId="0" fontId="15" fillId="0" borderId="8" xfId="9" applyFont="1" applyBorder="1" applyAlignment="1" applyProtection="1">
      <alignment horizontal="right" vertical="center"/>
      <protection locked="0"/>
    </xf>
    <xf numFmtId="0" fontId="15" fillId="0" borderId="9" xfId="9" applyFont="1" applyBorder="1" applyAlignment="1" applyProtection="1">
      <alignment horizontal="left" vertical="center"/>
      <protection locked="0"/>
    </xf>
    <xf numFmtId="0" fontId="15" fillId="0" borderId="10" xfId="9" applyFont="1" applyBorder="1" applyAlignment="1" applyProtection="1">
      <alignment horizontal="left"/>
      <protection locked="0"/>
    </xf>
    <xf numFmtId="0" fontId="15" fillId="0" borderId="0" xfId="9" applyFont="1" applyAlignment="1" applyProtection="1">
      <alignment horizontal="left"/>
      <protection locked="0"/>
    </xf>
    <xf numFmtId="0" fontId="15" fillId="0" borderId="0" xfId="9" applyFont="1" applyAlignment="1" applyProtection="1">
      <alignment horizontal="right"/>
      <protection locked="0"/>
    </xf>
    <xf numFmtId="0" fontId="15" fillId="0" borderId="11" xfId="9" quotePrefix="1" applyFont="1" applyBorder="1" applyAlignment="1" applyProtection="1">
      <alignment horizontal="left" vertical="center"/>
      <protection locked="0"/>
    </xf>
    <xf numFmtId="0" fontId="15" fillId="0" borderId="0" xfId="9" applyFont="1" applyAlignment="1" applyProtection="1">
      <alignment horizontal="right" vertical="center"/>
      <protection locked="0"/>
    </xf>
    <xf numFmtId="17" fontId="15" fillId="0" borderId="11" xfId="9" quotePrefix="1" applyNumberFormat="1" applyFont="1" applyBorder="1" applyAlignment="1" applyProtection="1">
      <alignment horizontal="left" vertical="center"/>
      <protection locked="0"/>
    </xf>
    <xf numFmtId="0" fontId="15" fillId="0" borderId="4" xfId="9" applyFont="1" applyBorder="1" applyAlignment="1" applyProtection="1">
      <alignment horizontal="left"/>
      <protection locked="0"/>
    </xf>
    <xf numFmtId="0" fontId="15" fillId="0" borderId="12" xfId="9" applyFont="1" applyBorder="1" applyAlignment="1" applyProtection="1">
      <alignment horizontal="left"/>
      <protection locked="0"/>
    </xf>
    <xf numFmtId="0" fontId="15" fillId="0" borderId="12" xfId="9" applyFont="1" applyBorder="1" applyAlignment="1" applyProtection="1">
      <alignment horizontal="right" vertical="center"/>
      <protection locked="0"/>
    </xf>
    <xf numFmtId="14" fontId="15" fillId="0" borderId="13" xfId="9" quotePrefix="1" applyNumberFormat="1" applyFont="1" applyBorder="1" applyAlignment="1" applyProtection="1">
      <alignment horizontal="left" vertical="center"/>
      <protection locked="0"/>
    </xf>
    <xf numFmtId="0" fontId="33" fillId="0" borderId="5" xfId="9" applyFont="1" applyBorder="1" applyAlignment="1" applyProtection="1">
      <alignment horizontal="centerContinuous"/>
      <protection locked="0"/>
    </xf>
    <xf numFmtId="17" fontId="15" fillId="0" borderId="11" xfId="9" applyNumberFormat="1" applyFont="1" applyBorder="1" applyAlignment="1" applyProtection="1">
      <alignment horizontal="left" vertical="center"/>
      <protection locked="0"/>
    </xf>
    <xf numFmtId="0" fontId="59" fillId="0" borderId="0" xfId="27" applyFont="1" applyFill="1" applyBorder="1" applyAlignment="1" applyProtection="1">
      <alignment vertical="center"/>
      <protection locked="0"/>
    </xf>
    <xf numFmtId="0" fontId="59" fillId="0" borderId="0" xfId="27" applyFont="1" applyBorder="1" applyAlignment="1" applyProtection="1">
      <alignment vertical="center"/>
      <protection locked="0"/>
    </xf>
    <xf numFmtId="0" fontId="59" fillId="0" borderId="0" xfId="27" applyFont="1" applyBorder="1" applyAlignment="1" applyProtection="1">
      <alignment horizontal="right" vertical="center"/>
      <protection locked="0"/>
    </xf>
    <xf numFmtId="0" fontId="60" fillId="0" borderId="53" xfId="27" applyFont="1" applyFill="1" applyBorder="1" applyAlignment="1" applyProtection="1">
      <alignment horizontal="fill" vertical="center"/>
      <protection locked="0"/>
    </xf>
    <xf numFmtId="0" fontId="59" fillId="0" borderId="49" xfId="27" applyFont="1" applyFill="1" applyBorder="1" applyAlignment="1" applyProtection="1">
      <alignment horizontal="left" vertical="center"/>
      <protection locked="0"/>
    </xf>
    <xf numFmtId="14" fontId="59" fillId="0" borderId="49" xfId="27" quotePrefix="1" applyNumberFormat="1" applyFont="1" applyBorder="1" applyAlignment="1" applyProtection="1">
      <alignment vertical="center"/>
      <protection locked="0"/>
    </xf>
    <xf numFmtId="170" fontId="59" fillId="0" borderId="51" xfId="27" applyNumberFormat="1" applyFont="1" applyBorder="1" applyProtection="1">
      <protection locked="0"/>
    </xf>
    <xf numFmtId="0" fontId="20" fillId="0" borderId="5" xfId="0" applyFont="1" applyFill="1" applyBorder="1" applyAlignment="1" applyProtection="1">
      <alignment horizontal="centerContinuous" vertical="center"/>
      <protection locked="0"/>
    </xf>
    <xf numFmtId="0" fontId="20" fillId="0" borderId="6" xfId="0" applyFont="1" applyFill="1" applyBorder="1" applyAlignment="1" applyProtection="1">
      <alignment horizontal="centerContinuous" vertical="center"/>
      <protection locked="0"/>
    </xf>
    <xf numFmtId="49" fontId="20" fillId="0" borderId="6" xfId="0" quotePrefix="1" applyNumberFormat="1" applyFont="1" applyFill="1" applyBorder="1" applyAlignment="1" applyProtection="1">
      <alignment horizontal="centerContinuous" vertical="center"/>
      <protection locked="0"/>
    </xf>
    <xf numFmtId="0" fontId="20" fillId="0" borderId="14" xfId="0" applyFont="1" applyFill="1" applyBorder="1" applyAlignment="1" applyProtection="1">
      <alignment horizontal="centerContinuous" vertical="center"/>
      <protection locked="0"/>
    </xf>
    <xf numFmtId="0" fontId="15" fillId="0" borderId="2" xfId="0" applyFont="1" applyFill="1" applyBorder="1" applyAlignment="1" applyProtection="1">
      <alignment horizontal="left"/>
      <protection locked="0"/>
    </xf>
    <xf numFmtId="0" fontId="35" fillId="0" borderId="8" xfId="0" applyFont="1" applyFill="1" applyBorder="1" applyAlignment="1" applyProtection="1">
      <alignment horizontal="left" vertical="center"/>
      <protection locked="0"/>
    </xf>
    <xf numFmtId="0" fontId="28" fillId="0" borderId="8" xfId="0" applyFont="1" applyFill="1" applyBorder="1" applyAlignment="1" applyProtection="1">
      <alignment horizontal="left"/>
      <protection locked="0"/>
    </xf>
    <xf numFmtId="0" fontId="35" fillId="0" borderId="8" xfId="0" applyFont="1" applyFill="1" applyBorder="1" applyAlignment="1" applyProtection="1">
      <alignment horizontal="right" vertical="center"/>
      <protection locked="0"/>
    </xf>
    <xf numFmtId="0" fontId="35" fillId="0" borderId="9" xfId="0" applyFont="1" applyFill="1" applyBorder="1" applyAlignment="1" applyProtection="1">
      <alignment horizontal="left" vertical="center"/>
      <protection locked="0"/>
    </xf>
    <xf numFmtId="0" fontId="15" fillId="0" borderId="10" xfId="0" applyFont="1" applyFill="1" applyBorder="1" applyAlignment="1" applyProtection="1">
      <alignment horizontal="left"/>
      <protection locked="0"/>
    </xf>
    <xf numFmtId="0" fontId="15"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left"/>
      <protection locked="0"/>
    </xf>
    <xf numFmtId="10" fontId="0" fillId="0" borderId="0" xfId="13" applyNumberFormat="1" applyFont="1" applyProtection="1">
      <protection locked="0"/>
    </xf>
    <xf numFmtId="0" fontId="15" fillId="0" borderId="0" xfId="0" applyFont="1" applyFill="1" applyBorder="1" applyAlignment="1" applyProtection="1">
      <alignment horizontal="right"/>
      <protection locked="0"/>
    </xf>
    <xf numFmtId="0" fontId="15" fillId="0" borderId="11" xfId="0" quotePrefix="1" applyFont="1" applyFill="1" applyBorder="1" applyAlignment="1" applyProtection="1">
      <alignment horizontal="left" vertical="center"/>
      <protection locked="0"/>
    </xf>
    <xf numFmtId="0" fontId="35" fillId="0" borderId="0" xfId="0" applyFont="1" applyFill="1" applyBorder="1" applyAlignment="1" applyProtection="1">
      <alignment horizontal="left" vertical="center"/>
      <protection locked="0"/>
    </xf>
    <xf numFmtId="0" fontId="15" fillId="0" borderId="0" xfId="0" applyFont="1" applyFill="1" applyBorder="1" applyAlignment="1" applyProtection="1">
      <alignment horizontal="right" vertical="center"/>
      <protection locked="0"/>
    </xf>
    <xf numFmtId="17" fontId="15" fillId="0" borderId="11" xfId="0" quotePrefix="1" applyNumberFormat="1" applyFont="1" applyFill="1" applyBorder="1" applyAlignment="1" applyProtection="1">
      <alignment horizontal="left" vertical="center"/>
      <protection locked="0"/>
    </xf>
    <xf numFmtId="0" fontId="28" fillId="0" borderId="4" xfId="0" applyFont="1" applyFill="1" applyBorder="1" applyAlignment="1" applyProtection="1">
      <alignment horizontal="left"/>
      <protection locked="0"/>
    </xf>
    <xf numFmtId="0" fontId="15" fillId="0" borderId="12" xfId="12" applyFont="1" applyFill="1" applyBorder="1" applyAlignment="1" applyProtection="1">
      <alignment horizontal="left" vertical="center"/>
      <protection locked="0"/>
    </xf>
    <xf numFmtId="0" fontId="28" fillId="0" borderId="12" xfId="0" applyFont="1" applyFill="1" applyBorder="1" applyAlignment="1" applyProtection="1">
      <alignment horizontal="left"/>
      <protection locked="0"/>
    </xf>
    <xf numFmtId="0" fontId="35" fillId="0" borderId="12" xfId="12" applyFont="1" applyFill="1" applyBorder="1" applyAlignment="1" applyProtection="1">
      <alignment horizontal="left" vertical="center"/>
      <protection locked="0"/>
    </xf>
    <xf numFmtId="0" fontId="15" fillId="0" borderId="12" xfId="0" applyFont="1" applyFill="1" applyBorder="1" applyAlignment="1" applyProtection="1">
      <alignment horizontal="right" vertical="center"/>
      <protection locked="0"/>
    </xf>
    <xf numFmtId="14" fontId="15" fillId="0" borderId="13" xfId="0" quotePrefix="1" applyNumberFormat="1" applyFont="1" applyFill="1" applyBorder="1" applyAlignment="1" applyProtection="1">
      <alignment horizontal="left" vertical="center"/>
      <protection locked="0"/>
    </xf>
    <xf numFmtId="0" fontId="33" fillId="0" borderId="5" xfId="0" applyFont="1" applyFill="1" applyBorder="1" applyAlignment="1" applyProtection="1">
      <alignment horizontal="centerContinuous"/>
      <protection locked="0"/>
    </xf>
    <xf numFmtId="49" fontId="34" fillId="0" borderId="6" xfId="12" quotePrefix="1" applyNumberFormat="1" applyFont="1" applyFill="1" applyBorder="1" applyAlignment="1" applyProtection="1">
      <alignment horizontal="centerContinuous" vertical="center"/>
      <protection locked="0"/>
    </xf>
    <xf numFmtId="0" fontId="34" fillId="0" borderId="6" xfId="12" applyFont="1" applyBorder="1" applyAlignment="1" applyProtection="1">
      <alignment horizontal="centerContinuous" vertical="center"/>
      <protection locked="0"/>
    </xf>
    <xf numFmtId="0" fontId="33" fillId="0" borderId="14" xfId="12" applyFont="1" applyFill="1" applyBorder="1" applyAlignment="1" applyProtection="1">
      <alignment horizontal="centerContinuous"/>
      <protection locked="0"/>
    </xf>
    <xf numFmtId="0" fontId="35" fillId="0" borderId="8" xfId="12" applyFont="1" applyFill="1" applyBorder="1" applyAlignment="1" applyProtection="1">
      <alignment horizontal="left" vertical="center"/>
      <protection locked="0"/>
    </xf>
    <xf numFmtId="0" fontId="15" fillId="0" borderId="8" xfId="0" applyFont="1" applyFill="1" applyBorder="1" applyAlignment="1" applyProtection="1">
      <alignment horizontal="right" vertical="center"/>
      <protection locked="0"/>
    </xf>
    <xf numFmtId="0" fontId="15" fillId="0" borderId="9" xfId="0" applyFont="1" applyFill="1" applyBorder="1" applyAlignment="1" applyProtection="1">
      <alignment horizontal="left" vertical="center"/>
      <protection locked="0"/>
    </xf>
    <xf numFmtId="0" fontId="35" fillId="0" borderId="0" xfId="12" applyFont="1" applyFill="1" applyBorder="1" applyAlignment="1" applyProtection="1">
      <alignment horizontal="left" vertical="center"/>
      <protection locked="0"/>
    </xf>
    <xf numFmtId="0" fontId="15" fillId="0" borderId="0" xfId="0" applyFont="1" applyFill="1" applyBorder="1" applyAlignment="1" applyProtection="1">
      <alignment horizontal="center"/>
      <protection locked="0"/>
    </xf>
    <xf numFmtId="0" fontId="18" fillId="17" borderId="10" xfId="9" applyFont="1" applyFill="1" applyBorder="1" applyAlignment="1" applyProtection="1">
      <alignment horizontal="center" vertical="center" wrapText="1"/>
    </xf>
    <xf numFmtId="49" fontId="59" fillId="0" borderId="48" xfId="27" applyNumberFormat="1" applyFont="1" applyFill="1" applyBorder="1" applyAlignment="1" applyProtection="1">
      <alignment horizontal="center"/>
    </xf>
    <xf numFmtId="49" fontId="59" fillId="0" borderId="65" xfId="27" applyNumberFormat="1" applyFont="1" applyFill="1" applyBorder="1" applyAlignment="1" applyProtection="1">
      <alignment horizontal="center"/>
    </xf>
    <xf numFmtId="166" fontId="18" fillId="0" borderId="3" xfId="9" applyNumberFormat="1" applyFont="1" applyBorder="1" applyAlignment="1" applyProtection="1">
      <alignment horizontal="center" vertical="center" wrapText="1"/>
    </xf>
    <xf numFmtId="166" fontId="18" fillId="0" borderId="7" xfId="9" applyNumberFormat="1" applyFont="1" applyBorder="1" applyAlignment="1" applyProtection="1">
      <alignment horizontal="center" vertical="center" wrapText="1"/>
    </xf>
    <xf numFmtId="0" fontId="18" fillId="0" borderId="3" xfId="9" applyFont="1" applyBorder="1" applyAlignment="1" applyProtection="1">
      <alignment horizontal="center" vertical="center" wrapText="1"/>
    </xf>
    <xf numFmtId="0" fontId="18" fillId="0" borderId="7" xfId="9" applyFont="1" applyBorder="1" applyAlignment="1" applyProtection="1">
      <alignment horizontal="center" vertical="center" wrapText="1"/>
    </xf>
    <xf numFmtId="167" fontId="18" fillId="0" borderId="3" xfId="9" applyNumberFormat="1" applyFont="1" applyBorder="1" applyAlignment="1" applyProtection="1">
      <alignment horizontal="center" vertical="center" wrapText="1"/>
    </xf>
    <xf numFmtId="167" fontId="18" fillId="0" borderId="7" xfId="9" applyNumberFormat="1" applyFont="1" applyBorder="1" applyAlignment="1" applyProtection="1">
      <alignment horizontal="center" vertical="center" wrapText="1"/>
    </xf>
    <xf numFmtId="0" fontId="15" fillId="0" borderId="7" xfId="9" applyFont="1" applyBorder="1" applyAlignment="1" applyProtection="1">
      <alignment horizontal="center" vertical="center" wrapText="1"/>
    </xf>
    <xf numFmtId="0" fontId="62" fillId="0" borderId="45" xfId="27" applyFont="1" applyBorder="1" applyAlignment="1" applyProtection="1">
      <alignment horizontal="center" vertical="center"/>
      <protection locked="0"/>
    </xf>
    <xf numFmtId="0" fontId="62" fillId="0" borderId="67" xfId="27" applyFont="1" applyBorder="1" applyAlignment="1" applyProtection="1">
      <alignment horizontal="center" vertical="center"/>
      <protection locked="0"/>
    </xf>
    <xf numFmtId="0" fontId="20" fillId="0" borderId="42" xfId="27" applyFont="1" applyBorder="1" applyAlignment="1" applyProtection="1">
      <alignment horizontal="center"/>
    </xf>
    <xf numFmtId="0" fontId="20" fillId="0" borderId="43" xfId="27" applyFont="1" applyBorder="1" applyAlignment="1" applyProtection="1">
      <alignment horizontal="center"/>
    </xf>
    <xf numFmtId="0" fontId="66" fillId="0" borderId="36" xfId="10" applyFont="1" applyBorder="1" applyAlignment="1" applyProtection="1">
      <alignment horizontal="left" wrapText="1"/>
      <protection locked="0"/>
    </xf>
    <xf numFmtId="0" fontId="66" fillId="0" borderId="37" xfId="10" applyFont="1" applyBorder="1" applyAlignment="1" applyProtection="1">
      <alignment horizontal="left" wrapText="1"/>
      <protection locked="0"/>
    </xf>
    <xf numFmtId="0" fontId="66" fillId="0" borderId="38" xfId="10" applyFont="1" applyBorder="1" applyAlignment="1" applyProtection="1">
      <alignment horizontal="left" wrapText="1"/>
      <protection locked="0"/>
    </xf>
    <xf numFmtId="0" fontId="66" fillId="0" borderId="68" xfId="10" applyFont="1" applyBorder="1" applyAlignment="1" applyProtection="1">
      <alignment horizontal="left" wrapText="1"/>
      <protection locked="0"/>
    </xf>
    <xf numFmtId="0" fontId="66" fillId="0" borderId="66" xfId="10" applyFont="1" applyBorder="1" applyAlignment="1" applyProtection="1">
      <alignment horizontal="left" wrapText="1"/>
      <protection locked="0"/>
    </xf>
    <xf numFmtId="0" fontId="66" fillId="0" borderId="69" xfId="10" applyFont="1" applyBorder="1" applyAlignment="1" applyProtection="1">
      <alignment horizontal="left" wrapText="1"/>
      <protection locked="0"/>
    </xf>
    <xf numFmtId="165" fontId="26" fillId="0" borderId="39" xfId="10" applyNumberFormat="1" applyFont="1" applyFill="1" applyBorder="1" applyAlignment="1" applyProtection="1">
      <alignment horizontal="center" vertical="center" wrapText="1"/>
      <protection locked="0"/>
    </xf>
    <xf numFmtId="165" fontId="26" fillId="0" borderId="40" xfId="10" applyNumberFormat="1" applyFont="1" applyFill="1" applyBorder="1" applyAlignment="1" applyProtection="1">
      <alignment horizontal="center" vertical="center" wrapText="1"/>
      <protection locked="0"/>
    </xf>
    <xf numFmtId="165" fontId="26" fillId="0" borderId="41" xfId="10" applyNumberFormat="1" applyFont="1" applyFill="1" applyBorder="1" applyAlignment="1" applyProtection="1">
      <alignment horizontal="center" vertical="center" wrapText="1"/>
      <protection locked="0"/>
    </xf>
    <xf numFmtId="165" fontId="26" fillId="0" borderId="23" xfId="10" applyNumberFormat="1" applyFont="1" applyFill="1" applyBorder="1" applyAlignment="1" applyProtection="1">
      <alignment horizontal="center" vertical="center" wrapText="1"/>
      <protection locked="0"/>
    </xf>
    <xf numFmtId="165" fontId="26" fillId="0" borderId="24" xfId="10" applyNumberFormat="1" applyFont="1" applyFill="1" applyBorder="1" applyAlignment="1" applyProtection="1">
      <alignment horizontal="center" vertical="center" wrapText="1"/>
      <protection locked="0"/>
    </xf>
    <xf numFmtId="165" fontId="26" fillId="0" borderId="25" xfId="10" applyNumberFormat="1" applyFont="1" applyFill="1" applyBorder="1" applyAlignment="1" applyProtection="1">
      <alignment horizontal="center" vertical="center" wrapText="1"/>
      <protection locked="0"/>
    </xf>
    <xf numFmtId="165" fontId="23" fillId="0" borderId="39" xfId="10" applyNumberFormat="1" applyFont="1" applyFill="1" applyBorder="1" applyAlignment="1" applyProtection="1">
      <alignment horizontal="center" vertical="center" wrapText="1"/>
      <protection locked="0"/>
    </xf>
    <xf numFmtId="165" fontId="23" fillId="0" borderId="40" xfId="10" applyNumberFormat="1" applyFont="1" applyFill="1" applyBorder="1" applyAlignment="1" applyProtection="1">
      <alignment horizontal="center" vertical="center" wrapText="1"/>
      <protection locked="0"/>
    </xf>
    <xf numFmtId="165" fontId="23" fillId="0" borderId="41" xfId="10" applyNumberFormat="1" applyFont="1" applyFill="1" applyBorder="1" applyAlignment="1" applyProtection="1">
      <alignment horizontal="center" vertical="center" wrapText="1"/>
      <protection locked="0"/>
    </xf>
    <xf numFmtId="165" fontId="23" fillId="0" borderId="23" xfId="10" applyNumberFormat="1" applyFont="1" applyFill="1" applyBorder="1" applyAlignment="1" applyProtection="1">
      <alignment horizontal="center" vertical="center" wrapText="1"/>
      <protection locked="0"/>
    </xf>
    <xf numFmtId="165" fontId="23" fillId="0" borderId="24" xfId="10" applyNumberFormat="1" applyFont="1" applyFill="1" applyBorder="1" applyAlignment="1" applyProtection="1">
      <alignment horizontal="center" vertical="center" wrapText="1"/>
      <protection locked="0"/>
    </xf>
    <xf numFmtId="165" fontId="23" fillId="0" borderId="25" xfId="10" applyNumberFormat="1" applyFont="1" applyFill="1" applyBorder="1" applyAlignment="1" applyProtection="1">
      <alignment horizontal="center" vertical="center" wrapText="1"/>
      <protection locked="0"/>
    </xf>
    <xf numFmtId="165" fontId="27" fillId="0" borderId="39" xfId="10" applyNumberFormat="1" applyFont="1" applyFill="1" applyBorder="1" applyAlignment="1" applyProtection="1">
      <alignment horizontal="center" vertical="center"/>
      <protection locked="0"/>
    </xf>
    <xf numFmtId="165" fontId="27" fillId="0" borderId="40" xfId="10" applyNumberFormat="1" applyFont="1" applyFill="1" applyBorder="1" applyAlignment="1" applyProtection="1">
      <alignment horizontal="center" vertical="center"/>
      <protection locked="0"/>
    </xf>
    <xf numFmtId="165" fontId="27" fillId="0" borderId="41" xfId="10" applyNumberFormat="1" applyFont="1" applyFill="1" applyBorder="1" applyAlignment="1" applyProtection="1">
      <alignment horizontal="center" vertical="center"/>
      <protection locked="0"/>
    </xf>
    <xf numFmtId="165" fontId="27" fillId="0" borderId="23" xfId="10" applyNumberFormat="1" applyFont="1" applyFill="1" applyBorder="1" applyAlignment="1" applyProtection="1">
      <alignment horizontal="center" vertical="center"/>
      <protection locked="0"/>
    </xf>
    <xf numFmtId="165" fontId="27" fillId="0" borderId="24" xfId="10" applyNumberFormat="1" applyFont="1" applyFill="1" applyBorder="1" applyAlignment="1" applyProtection="1">
      <alignment horizontal="center" vertical="center"/>
      <protection locked="0"/>
    </xf>
    <xf numFmtId="165" fontId="27" fillId="0" borderId="25" xfId="10" applyNumberFormat="1" applyFont="1" applyFill="1" applyBorder="1" applyAlignment="1" applyProtection="1">
      <alignment horizontal="center" vertical="center"/>
      <protection locked="0"/>
    </xf>
    <xf numFmtId="0" fontId="66" fillId="0" borderId="36" xfId="10" applyFont="1" applyBorder="1" applyAlignment="1" applyProtection="1">
      <alignment horizontal="left" vertical="top" wrapText="1"/>
      <protection locked="0"/>
    </xf>
    <xf numFmtId="0" fontId="66" fillId="0" borderId="37" xfId="10" applyFont="1" applyBorder="1" applyAlignment="1" applyProtection="1">
      <alignment horizontal="left" vertical="top" wrapText="1"/>
      <protection locked="0"/>
    </xf>
    <xf numFmtId="0" fontId="66" fillId="0" borderId="38" xfId="10" applyFont="1" applyBorder="1" applyAlignment="1" applyProtection="1">
      <alignment horizontal="left" vertical="top" wrapText="1"/>
      <protection locked="0"/>
    </xf>
    <xf numFmtId="0" fontId="66" fillId="0" borderId="70" xfId="10" applyFont="1" applyBorder="1" applyAlignment="1" applyProtection="1">
      <alignment horizontal="left" vertical="top" wrapText="1"/>
      <protection locked="0"/>
    </xf>
    <xf numFmtId="0" fontId="66" fillId="0" borderId="0" xfId="10" applyFont="1" applyAlignment="1" applyProtection="1">
      <alignment horizontal="left" vertical="top" wrapText="1"/>
      <protection locked="0"/>
    </xf>
    <xf numFmtId="0" fontId="66" fillId="0" borderId="71" xfId="10" applyFont="1" applyBorder="1" applyAlignment="1" applyProtection="1">
      <alignment horizontal="left" vertical="top" wrapText="1"/>
      <protection locked="0"/>
    </xf>
    <xf numFmtId="0" fontId="66" fillId="0" borderId="68" xfId="10" applyFont="1" applyBorder="1" applyAlignment="1" applyProtection="1">
      <alignment horizontal="left" vertical="top" wrapText="1"/>
      <protection locked="0"/>
    </xf>
    <xf numFmtId="0" fontId="66" fillId="0" borderId="66" xfId="10" applyFont="1" applyBorder="1" applyAlignment="1" applyProtection="1">
      <alignment horizontal="left" vertical="top" wrapText="1"/>
      <protection locked="0"/>
    </xf>
    <xf numFmtId="0" fontId="66" fillId="0" borderId="69" xfId="10" applyFont="1" applyBorder="1" applyAlignment="1" applyProtection="1">
      <alignment horizontal="left" vertical="top" wrapText="1"/>
      <protection locked="0"/>
    </xf>
    <xf numFmtId="0" fontId="66" fillId="0" borderId="36" xfId="10" applyFont="1" applyBorder="1" applyAlignment="1">
      <alignment horizontal="left" wrapText="1"/>
    </xf>
    <xf numFmtId="0" fontId="66" fillId="0" borderId="37" xfId="10" applyFont="1" applyBorder="1" applyAlignment="1">
      <alignment horizontal="left" wrapText="1"/>
    </xf>
    <xf numFmtId="0" fontId="66" fillId="0" borderId="38" xfId="10" applyFont="1" applyBorder="1" applyAlignment="1">
      <alignment horizontal="left" wrapText="1"/>
    </xf>
    <xf numFmtId="0" fontId="66" fillId="0" borderId="68" xfId="10" applyFont="1" applyBorder="1" applyAlignment="1">
      <alignment horizontal="left" wrapText="1"/>
    </xf>
    <xf numFmtId="0" fontId="66" fillId="0" borderId="66" xfId="10" applyFont="1" applyBorder="1" applyAlignment="1">
      <alignment horizontal="left" wrapText="1"/>
    </xf>
    <xf numFmtId="0" fontId="66" fillId="0" borderId="69" xfId="10" applyFont="1" applyBorder="1" applyAlignment="1">
      <alignment horizontal="left" wrapText="1"/>
    </xf>
    <xf numFmtId="0" fontId="66" fillId="0" borderId="36" xfId="10" applyFont="1" applyBorder="1" applyAlignment="1">
      <alignment horizontal="left" vertical="top" wrapText="1"/>
    </xf>
    <xf numFmtId="0" fontId="66" fillId="0" borderId="37" xfId="10" applyFont="1" applyBorder="1" applyAlignment="1">
      <alignment horizontal="left" vertical="top" wrapText="1"/>
    </xf>
    <xf numFmtId="0" fontId="66" fillId="0" borderId="38" xfId="10" applyFont="1" applyBorder="1" applyAlignment="1">
      <alignment horizontal="left" vertical="top" wrapText="1"/>
    </xf>
    <xf numFmtId="0" fontId="66" fillId="0" borderId="70" xfId="10" applyFont="1" applyBorder="1" applyAlignment="1">
      <alignment horizontal="left" vertical="top" wrapText="1"/>
    </xf>
    <xf numFmtId="0" fontId="66" fillId="0" borderId="0" xfId="10" applyFont="1" applyAlignment="1">
      <alignment horizontal="left" vertical="top" wrapText="1"/>
    </xf>
    <xf numFmtId="0" fontId="66" fillId="0" borderId="71" xfId="10" applyFont="1" applyBorder="1" applyAlignment="1">
      <alignment horizontal="left" vertical="top" wrapText="1"/>
    </xf>
    <xf numFmtId="0" fontId="66" fillId="0" borderId="68" xfId="10" applyFont="1" applyBorder="1" applyAlignment="1">
      <alignment horizontal="left" vertical="top" wrapText="1"/>
    </xf>
    <xf numFmtId="0" fontId="66" fillId="0" borderId="66" xfId="10" applyFont="1" applyBorder="1" applyAlignment="1">
      <alignment horizontal="left" vertical="top" wrapText="1"/>
    </xf>
    <xf numFmtId="0" fontId="66" fillId="0" borderId="69" xfId="10" applyFont="1" applyBorder="1" applyAlignment="1">
      <alignment horizontal="left" vertical="top" wrapText="1"/>
    </xf>
  </cellXfs>
  <cellStyles count="230">
    <cellStyle name="Comma 2" xfId="1" xr:uid="{00000000-0005-0000-0000-000000000000}"/>
    <cellStyle name="Comma 2 2" xfId="61" xr:uid="{00000000-0005-0000-0000-000001000000}"/>
    <cellStyle name="Comma 2 2 2" xfId="122" xr:uid="{00000000-0005-0000-0000-000002000000}"/>
    <cellStyle name="Comma 2 3" xfId="95" xr:uid="{00000000-0005-0000-0000-000003000000}"/>
    <cellStyle name="Comma 2 3 2" xfId="208" xr:uid="{00000000-0005-0000-0000-000004000000}"/>
    <cellStyle name="Comma 3" xfId="2" xr:uid="{00000000-0005-0000-0000-000005000000}"/>
    <cellStyle name="Comma 3 2" xfId="62" xr:uid="{00000000-0005-0000-0000-000006000000}"/>
    <cellStyle name="Comma 3 2 2" xfId="123" xr:uid="{00000000-0005-0000-0000-000007000000}"/>
    <cellStyle name="Comma 3 3" xfId="96" xr:uid="{00000000-0005-0000-0000-000008000000}"/>
    <cellStyle name="Comma 3 3 2" xfId="209" xr:uid="{00000000-0005-0000-0000-000009000000}"/>
    <cellStyle name="Comma 4" xfId="3" xr:uid="{00000000-0005-0000-0000-00000A000000}"/>
    <cellStyle name="Comma 4 2" xfId="4" xr:uid="{00000000-0005-0000-0000-00000B000000}"/>
    <cellStyle name="Comma 4 2 2" xfId="64" xr:uid="{00000000-0005-0000-0000-00000C000000}"/>
    <cellStyle name="Comma 4 2 2 2" xfId="125" xr:uid="{00000000-0005-0000-0000-00000D000000}"/>
    <cellStyle name="Comma 4 2 3" xfId="98" xr:uid="{00000000-0005-0000-0000-00000E000000}"/>
    <cellStyle name="Comma 4 2 3 2" xfId="211" xr:uid="{00000000-0005-0000-0000-00000F000000}"/>
    <cellStyle name="Comma 4 3" xfId="63" xr:uid="{00000000-0005-0000-0000-000010000000}"/>
    <cellStyle name="Comma 4 3 2" xfId="124" xr:uid="{00000000-0005-0000-0000-000011000000}"/>
    <cellStyle name="Comma 4 4" xfId="97" xr:uid="{00000000-0005-0000-0000-000012000000}"/>
    <cellStyle name="Comma 4 4 2" xfId="210" xr:uid="{00000000-0005-0000-0000-000013000000}"/>
    <cellStyle name="Comma 5" xfId="5" xr:uid="{00000000-0005-0000-0000-000014000000}"/>
    <cellStyle name="Comma 5 2" xfId="6" xr:uid="{00000000-0005-0000-0000-000015000000}"/>
    <cellStyle name="Comma 5 2 2" xfId="66" xr:uid="{00000000-0005-0000-0000-000016000000}"/>
    <cellStyle name="Comma 5 2 2 2" xfId="127" xr:uid="{00000000-0005-0000-0000-000017000000}"/>
    <cellStyle name="Comma 5 2 3" xfId="100" xr:uid="{00000000-0005-0000-0000-000018000000}"/>
    <cellStyle name="Comma 5 2 3 2" xfId="213" xr:uid="{00000000-0005-0000-0000-000019000000}"/>
    <cellStyle name="Comma 5 3" xfId="65" xr:uid="{00000000-0005-0000-0000-00001A000000}"/>
    <cellStyle name="Comma 5 3 2" xfId="126" xr:uid="{00000000-0005-0000-0000-00001B000000}"/>
    <cellStyle name="Comma 5 4" xfId="99" xr:uid="{00000000-0005-0000-0000-00001C000000}"/>
    <cellStyle name="Comma 5 4 2" xfId="212" xr:uid="{00000000-0005-0000-0000-00001D000000}"/>
    <cellStyle name="Ênfase6 2 2" xfId="25" xr:uid="{00000000-0005-0000-0000-00001E000000}"/>
    <cellStyle name="Moeda 2" xfId="7" xr:uid="{00000000-0005-0000-0000-00001F000000}"/>
    <cellStyle name="Moeda 2 2" xfId="67" xr:uid="{00000000-0005-0000-0000-000020000000}"/>
    <cellStyle name="Normal" xfId="0" builtinId="0"/>
    <cellStyle name="Normal 10" xfId="223" xr:uid="{2FE765CB-9D52-44F3-8267-1B7284276801}"/>
    <cellStyle name="Normal 11" xfId="227" xr:uid="{5C01081B-363F-4D36-9070-F1CE754E4DB5}"/>
    <cellStyle name="Normal 12" xfId="229" xr:uid="{20AFF613-D489-4242-902A-21837EA3F7FE}"/>
    <cellStyle name="Normal 18" xfId="27" xr:uid="{00000000-0005-0000-0000-000022000000}"/>
    <cellStyle name="Normal 2" xfId="8" xr:uid="{00000000-0005-0000-0000-000023000000}"/>
    <cellStyle name="Normal 2 2" xfId="9" xr:uid="{00000000-0005-0000-0000-000024000000}"/>
    <cellStyle name="Normal 2 2 2" xfId="47" xr:uid="{00000000-0005-0000-0000-000025000000}"/>
    <cellStyle name="Normal 2 2 2 2" xfId="87" xr:uid="{00000000-0005-0000-0000-000026000000}"/>
    <cellStyle name="Normal 2 2 2 2 2" xfId="201" xr:uid="{00000000-0005-0000-0000-000027000000}"/>
    <cellStyle name="Normal 2 2 2 3" xfId="149" xr:uid="{00000000-0005-0000-0000-000028000000}"/>
    <cellStyle name="Normal 2 2 2 4" xfId="178" xr:uid="{00000000-0005-0000-0000-000029000000}"/>
    <cellStyle name="Normal 2 2 3" xfId="48" xr:uid="{00000000-0005-0000-0000-00002A000000}"/>
    <cellStyle name="Normal 2 2 4" xfId="46" xr:uid="{00000000-0005-0000-0000-00002B000000}"/>
    <cellStyle name="Normal 2 3" xfId="45" xr:uid="{00000000-0005-0000-0000-00002C000000}"/>
    <cellStyle name="Normal 2 4" xfId="156" xr:uid="{00000000-0005-0000-0000-00002D000000}"/>
    <cellStyle name="Normal 2 5" xfId="221" xr:uid="{64A6644B-2550-4027-BE4B-4B4644A56AD4}"/>
    <cellStyle name="Normal 3" xfId="10" xr:uid="{00000000-0005-0000-0000-00002E000000}"/>
    <cellStyle name="Normal 3 2" xfId="50" xr:uid="{00000000-0005-0000-0000-00002F000000}"/>
    <cellStyle name="Normal 3 3" xfId="51" xr:uid="{00000000-0005-0000-0000-000030000000}"/>
    <cellStyle name="Normal 3 3 2" xfId="89" xr:uid="{00000000-0005-0000-0000-000031000000}"/>
    <cellStyle name="Normal 3 3 2 2" xfId="203" xr:uid="{00000000-0005-0000-0000-000032000000}"/>
    <cellStyle name="Normal 3 3 3" xfId="151" xr:uid="{00000000-0005-0000-0000-000033000000}"/>
    <cellStyle name="Normal 3 3 4" xfId="180" xr:uid="{00000000-0005-0000-0000-000034000000}"/>
    <cellStyle name="Normal 3 4" xfId="49" xr:uid="{00000000-0005-0000-0000-000035000000}"/>
    <cellStyle name="Normal 3 4 2" xfId="88" xr:uid="{00000000-0005-0000-0000-000036000000}"/>
    <cellStyle name="Normal 3 4 2 2" xfId="202" xr:uid="{00000000-0005-0000-0000-000037000000}"/>
    <cellStyle name="Normal 3 4 3" xfId="150" xr:uid="{00000000-0005-0000-0000-000038000000}"/>
    <cellStyle name="Normal 3 4 4" xfId="179" xr:uid="{00000000-0005-0000-0000-000039000000}"/>
    <cellStyle name="Normal 4" xfId="11" xr:uid="{00000000-0005-0000-0000-00003A000000}"/>
    <cellStyle name="Normal 4 2" xfId="38" xr:uid="{00000000-0005-0000-0000-00003B000000}"/>
    <cellStyle name="Normal 4 2 2" xfId="53" xr:uid="{00000000-0005-0000-0000-00003C000000}"/>
    <cellStyle name="Normal 4 2 3" xfId="81" xr:uid="{00000000-0005-0000-0000-00003D000000}"/>
    <cellStyle name="Normal 4 2 3 2" xfId="143" xr:uid="{00000000-0005-0000-0000-00003E000000}"/>
    <cellStyle name="Normal 4 2 3 3" xfId="195" xr:uid="{00000000-0005-0000-0000-00003F000000}"/>
    <cellStyle name="Normal 4 2 4" xfId="116" xr:uid="{00000000-0005-0000-0000-000040000000}"/>
    <cellStyle name="Normal 4 2 5" xfId="172" xr:uid="{00000000-0005-0000-0000-000041000000}"/>
    <cellStyle name="Normal 4 3" xfId="33" xr:uid="{00000000-0005-0000-0000-000042000000}"/>
    <cellStyle name="Normal 4 3 2" xfId="55" xr:uid="{00000000-0005-0000-0000-000043000000}"/>
    <cellStyle name="Normal 4 3 3" xfId="54" xr:uid="{00000000-0005-0000-0000-000044000000}"/>
    <cellStyle name="Normal 4 3 3 2" xfId="90" xr:uid="{00000000-0005-0000-0000-000045000000}"/>
    <cellStyle name="Normal 4 3 3 2 2" xfId="204" xr:uid="{00000000-0005-0000-0000-000046000000}"/>
    <cellStyle name="Normal 4 3 3 3" xfId="152" xr:uid="{00000000-0005-0000-0000-000047000000}"/>
    <cellStyle name="Normal 4 3 3 4" xfId="181" xr:uid="{00000000-0005-0000-0000-000048000000}"/>
    <cellStyle name="Normal 4 3 4" xfId="78" xr:uid="{00000000-0005-0000-0000-000049000000}"/>
    <cellStyle name="Normal 4 3 4 2" xfId="138" xr:uid="{00000000-0005-0000-0000-00004A000000}"/>
    <cellStyle name="Normal 4 3 4 3" xfId="192" xr:uid="{00000000-0005-0000-0000-00004B000000}"/>
    <cellStyle name="Normal 4 3 5" xfId="111" xr:uid="{00000000-0005-0000-0000-00004C000000}"/>
    <cellStyle name="Normal 4 3 6" xfId="167" xr:uid="{00000000-0005-0000-0000-00004D000000}"/>
    <cellStyle name="Normal 4 4" xfId="56" xr:uid="{00000000-0005-0000-0000-00004E000000}"/>
    <cellStyle name="Normal 4 5" xfId="52" xr:uid="{00000000-0005-0000-0000-00004F000000}"/>
    <cellStyle name="Normal 4 6" xfId="68" xr:uid="{00000000-0005-0000-0000-000050000000}"/>
    <cellStyle name="Normal 4 6 2" xfId="128" xr:uid="{00000000-0005-0000-0000-000051000000}"/>
    <cellStyle name="Normal 4 6 3" xfId="185" xr:uid="{00000000-0005-0000-0000-000052000000}"/>
    <cellStyle name="Normal 4 7" xfId="101" xr:uid="{00000000-0005-0000-0000-000053000000}"/>
    <cellStyle name="Normal 4 8" xfId="160" xr:uid="{00000000-0005-0000-0000-000054000000}"/>
    <cellStyle name="Normal 4 9" xfId="224" xr:uid="{7BC86A9A-2F1C-465E-AEB2-79789818FA4B}"/>
    <cellStyle name="Normal 5" xfId="12" xr:uid="{00000000-0005-0000-0000-000055000000}"/>
    <cellStyle name="Normal 5 2" xfId="41" xr:uid="{00000000-0005-0000-0000-000056000000}"/>
    <cellStyle name="Normal 5 2 2" xfId="58" xr:uid="{00000000-0005-0000-0000-000057000000}"/>
    <cellStyle name="Normal 5 2 2 2" xfId="92" xr:uid="{00000000-0005-0000-0000-000058000000}"/>
    <cellStyle name="Normal 5 2 2 2 2" xfId="206" xr:uid="{00000000-0005-0000-0000-000059000000}"/>
    <cellStyle name="Normal 5 2 2 3" xfId="154" xr:uid="{00000000-0005-0000-0000-00005A000000}"/>
    <cellStyle name="Normal 5 2 2 4" xfId="183" xr:uid="{00000000-0005-0000-0000-00005B000000}"/>
    <cellStyle name="Normal 5 2 3" xfId="84" xr:uid="{00000000-0005-0000-0000-00005C000000}"/>
    <cellStyle name="Normal 5 2 3 2" xfId="146" xr:uid="{00000000-0005-0000-0000-00005D000000}"/>
    <cellStyle name="Normal 5 2 3 3" xfId="198" xr:uid="{00000000-0005-0000-0000-00005E000000}"/>
    <cellStyle name="Normal 5 2 4" xfId="119" xr:uid="{00000000-0005-0000-0000-00005F000000}"/>
    <cellStyle name="Normal 5 2 5" xfId="175" xr:uid="{00000000-0005-0000-0000-000060000000}"/>
    <cellStyle name="Normal 5 3" xfId="59" xr:uid="{00000000-0005-0000-0000-000061000000}"/>
    <cellStyle name="Normal 5 4" xfId="57" xr:uid="{00000000-0005-0000-0000-000062000000}"/>
    <cellStyle name="Normal 5 4 2" xfId="91" xr:uid="{00000000-0005-0000-0000-000063000000}"/>
    <cellStyle name="Normal 5 4 2 2" xfId="205" xr:uid="{00000000-0005-0000-0000-000064000000}"/>
    <cellStyle name="Normal 5 4 3" xfId="153" xr:uid="{00000000-0005-0000-0000-000065000000}"/>
    <cellStyle name="Normal 5 4 4" xfId="182" xr:uid="{00000000-0005-0000-0000-000066000000}"/>
    <cellStyle name="Normal 6" xfId="23" xr:uid="{00000000-0005-0000-0000-000067000000}"/>
    <cellStyle name="Normal 6 2" xfId="43" xr:uid="{00000000-0005-0000-0000-000068000000}"/>
    <cellStyle name="Normal 6 2 2" xfId="86" xr:uid="{00000000-0005-0000-0000-000069000000}"/>
    <cellStyle name="Normal 6 2 2 2" xfId="148" xr:uid="{00000000-0005-0000-0000-00006A000000}"/>
    <cellStyle name="Normal 6 2 2 3" xfId="200" xr:uid="{00000000-0005-0000-0000-00006B000000}"/>
    <cellStyle name="Normal 6 2 3" xfId="121" xr:uid="{00000000-0005-0000-0000-00006C000000}"/>
    <cellStyle name="Normal 6 2 4" xfId="177" xr:uid="{00000000-0005-0000-0000-00006D000000}"/>
    <cellStyle name="Normal 6 3" xfId="39" xr:uid="{00000000-0005-0000-0000-00006E000000}"/>
    <cellStyle name="Normal 6 3 2" xfId="82" xr:uid="{00000000-0005-0000-0000-00006F000000}"/>
    <cellStyle name="Normal 6 3 2 2" xfId="144" xr:uid="{00000000-0005-0000-0000-000070000000}"/>
    <cellStyle name="Normal 6 3 2 3" xfId="196" xr:uid="{00000000-0005-0000-0000-000071000000}"/>
    <cellStyle name="Normal 6 3 3" xfId="117" xr:uid="{00000000-0005-0000-0000-000072000000}"/>
    <cellStyle name="Normal 6 3 4" xfId="173" xr:uid="{00000000-0005-0000-0000-000073000000}"/>
    <cellStyle name="Normal 6 4" xfId="75" xr:uid="{00000000-0005-0000-0000-000074000000}"/>
    <cellStyle name="Normal 6 4 2" xfId="134" xr:uid="{00000000-0005-0000-0000-000075000000}"/>
    <cellStyle name="Normal 6 4 3" xfId="189" xr:uid="{00000000-0005-0000-0000-000076000000}"/>
    <cellStyle name="Normal 6 5" xfId="107" xr:uid="{00000000-0005-0000-0000-000077000000}"/>
    <cellStyle name="Normal 6 6" xfId="163" xr:uid="{00000000-0005-0000-0000-000078000000}"/>
    <cellStyle name="Normal 7" xfId="30" xr:uid="{00000000-0005-0000-0000-000079000000}"/>
    <cellStyle name="Normal 8" xfId="44" xr:uid="{00000000-0005-0000-0000-00007A000000}"/>
    <cellStyle name="Normal 9" xfId="94" xr:uid="{00000000-0005-0000-0000-00007B000000}"/>
    <cellStyle name="Normal 9 2" xfId="159" xr:uid="{00000000-0005-0000-0000-00007C000000}"/>
    <cellStyle name="Porcentagem" xfId="13" builtinId="5"/>
    <cellStyle name="Porcentagem 10" xfId="26" xr:uid="{00000000-0005-0000-0000-00007E000000}"/>
    <cellStyle name="Porcentagem 2" xfId="14" xr:uid="{00000000-0005-0000-0000-00007F000000}"/>
    <cellStyle name="Porcentagem 3" xfId="15" xr:uid="{00000000-0005-0000-0000-000080000000}"/>
    <cellStyle name="Porcentagem 3 2" xfId="35" xr:uid="{00000000-0005-0000-0000-000081000000}"/>
    <cellStyle name="Porcentagem 3 2 2" xfId="80" xr:uid="{00000000-0005-0000-0000-000082000000}"/>
    <cellStyle name="Porcentagem 3 2 2 2" xfId="140" xr:uid="{00000000-0005-0000-0000-000083000000}"/>
    <cellStyle name="Porcentagem 3 2 2 3" xfId="194" xr:uid="{00000000-0005-0000-0000-000084000000}"/>
    <cellStyle name="Porcentagem 3 2 3" xfId="113" xr:uid="{00000000-0005-0000-0000-000085000000}"/>
    <cellStyle name="Porcentagem 3 2 4" xfId="169" xr:uid="{00000000-0005-0000-0000-000086000000}"/>
    <cellStyle name="Porcentagem 3 3" xfId="69" xr:uid="{00000000-0005-0000-0000-000087000000}"/>
    <cellStyle name="Porcentagem 3 3 2" xfId="129" xr:uid="{00000000-0005-0000-0000-000088000000}"/>
    <cellStyle name="Porcentagem 3 3 3" xfId="186" xr:uid="{00000000-0005-0000-0000-000089000000}"/>
    <cellStyle name="Porcentagem 3 4" xfId="102" xr:uid="{00000000-0005-0000-0000-00008A000000}"/>
    <cellStyle name="Porcentagem 3 5" xfId="161" xr:uid="{00000000-0005-0000-0000-00008B000000}"/>
    <cellStyle name="Porcentagem 3 6" xfId="226" xr:uid="{AF53D586-DC33-4FF4-A732-972D0EA378DE}"/>
    <cellStyle name="Porcentagem 4" xfId="29" xr:uid="{00000000-0005-0000-0000-00008C000000}"/>
    <cellStyle name="Separador de milhares 2" xfId="16" xr:uid="{00000000-0005-0000-0000-00008E000000}"/>
    <cellStyle name="Separador de milhares 2 2" xfId="70" xr:uid="{00000000-0005-0000-0000-00008F000000}"/>
    <cellStyle name="Separador de milhares 2 2 2" xfId="130" xr:uid="{00000000-0005-0000-0000-000090000000}"/>
    <cellStyle name="Separador de milhares 2 3" xfId="103" xr:uid="{00000000-0005-0000-0000-000091000000}"/>
    <cellStyle name="Separador de milhares 2 3 2" xfId="214" xr:uid="{00000000-0005-0000-0000-000092000000}"/>
    <cellStyle name="Separador de milhares 3" xfId="17" xr:uid="{00000000-0005-0000-0000-000093000000}"/>
    <cellStyle name="Separador de milhares 3 2" xfId="18" xr:uid="{00000000-0005-0000-0000-000094000000}"/>
    <cellStyle name="Separador de milhares 3 2 2" xfId="72" xr:uid="{00000000-0005-0000-0000-000095000000}"/>
    <cellStyle name="Separador de milhares 3 2 2 2" xfId="132" xr:uid="{00000000-0005-0000-0000-000096000000}"/>
    <cellStyle name="Separador de milhares 3 2 3" xfId="105" xr:uid="{00000000-0005-0000-0000-000097000000}"/>
    <cellStyle name="Separador de milhares 3 2 3 2" xfId="216" xr:uid="{00000000-0005-0000-0000-000098000000}"/>
    <cellStyle name="Separador de milhares 3 3" xfId="71" xr:uid="{00000000-0005-0000-0000-000099000000}"/>
    <cellStyle name="Separador de milhares 3 3 2" xfId="131" xr:uid="{00000000-0005-0000-0000-00009A000000}"/>
    <cellStyle name="Separador de milhares 3 4" xfId="104" xr:uid="{00000000-0005-0000-0000-00009B000000}"/>
    <cellStyle name="Separador de milhares 3 4 2" xfId="215" xr:uid="{00000000-0005-0000-0000-00009C000000}"/>
    <cellStyle name="Texto Explicativo 2" xfId="157" xr:uid="{00000000-0005-0000-0000-00009D000000}"/>
    <cellStyle name="Vírgula" xfId="19" builtinId="3"/>
    <cellStyle name="Vírgula 10" xfId="228" xr:uid="{FC950C64-DD58-4F0E-BF90-2D206475C620}"/>
    <cellStyle name="Vírgula 2" xfId="20" xr:uid="{00000000-0005-0000-0000-00009E000000}"/>
    <cellStyle name="Vírgula 2 2" xfId="36" xr:uid="{00000000-0005-0000-0000-00009F000000}"/>
    <cellStyle name="Vírgula 2 2 2" xfId="141" xr:uid="{00000000-0005-0000-0000-0000A0000000}"/>
    <cellStyle name="Vírgula 2 2 2 2" xfId="218" xr:uid="{00000000-0005-0000-0000-0000A1000000}"/>
    <cellStyle name="Vírgula 2 2 3" xfId="114" xr:uid="{00000000-0005-0000-0000-0000A2000000}"/>
    <cellStyle name="Vírgula 2 2 4" xfId="170" xr:uid="{00000000-0005-0000-0000-0000A3000000}"/>
    <cellStyle name="Vírgula 2 3" xfId="60" xr:uid="{00000000-0005-0000-0000-0000A4000000}"/>
    <cellStyle name="Vírgula 2 3 2" xfId="93" xr:uid="{00000000-0005-0000-0000-0000A5000000}"/>
    <cellStyle name="Vírgula 2 3 2 2" xfId="207" xr:uid="{00000000-0005-0000-0000-0000A6000000}"/>
    <cellStyle name="Vírgula 2 3 3" xfId="155" xr:uid="{00000000-0005-0000-0000-0000A7000000}"/>
    <cellStyle name="Vírgula 2 3 4" xfId="184" xr:uid="{00000000-0005-0000-0000-0000A8000000}"/>
    <cellStyle name="Vírgula 2 4" xfId="73" xr:uid="{00000000-0005-0000-0000-0000A9000000}"/>
    <cellStyle name="Vírgula 2 4 2" xfId="187" xr:uid="{00000000-0005-0000-0000-0000AA000000}"/>
    <cellStyle name="Vírgula 3" xfId="24" xr:uid="{00000000-0005-0000-0000-0000AB000000}"/>
    <cellStyle name="Vírgula 3 2" xfId="28" xr:uid="{00000000-0005-0000-0000-0000AC000000}"/>
    <cellStyle name="Vírgula 3 2 2" xfId="37" xr:uid="{00000000-0005-0000-0000-0000AD000000}"/>
    <cellStyle name="Vírgula 3 2 2 2" xfId="142" xr:uid="{00000000-0005-0000-0000-0000AE000000}"/>
    <cellStyle name="Vírgula 3 2 2 2 2" xfId="219" xr:uid="{00000000-0005-0000-0000-0000AF000000}"/>
    <cellStyle name="Vírgula 3 2 2 3" xfId="115" xr:uid="{00000000-0005-0000-0000-0000B0000000}"/>
    <cellStyle name="Vírgula 3 2 2 4" xfId="171" xr:uid="{00000000-0005-0000-0000-0000B1000000}"/>
    <cellStyle name="Vírgula 3 3" xfId="40" xr:uid="{00000000-0005-0000-0000-0000B2000000}"/>
    <cellStyle name="Vírgula 3 3 2" xfId="83" xr:uid="{00000000-0005-0000-0000-0000B3000000}"/>
    <cellStyle name="Vírgula 3 3 2 2" xfId="145" xr:uid="{00000000-0005-0000-0000-0000B4000000}"/>
    <cellStyle name="Vírgula 3 3 2 3" xfId="197" xr:uid="{00000000-0005-0000-0000-0000B5000000}"/>
    <cellStyle name="Vírgula 3 3 3" xfId="118" xr:uid="{00000000-0005-0000-0000-0000B6000000}"/>
    <cellStyle name="Vírgula 3 3 4" xfId="174" xr:uid="{00000000-0005-0000-0000-0000B7000000}"/>
    <cellStyle name="Vírgula 3 4" xfId="76" xr:uid="{00000000-0005-0000-0000-0000B8000000}"/>
    <cellStyle name="Vírgula 3 4 2" xfId="135" xr:uid="{00000000-0005-0000-0000-0000B9000000}"/>
    <cellStyle name="Vírgula 3 4 3" xfId="190" xr:uid="{00000000-0005-0000-0000-0000BA000000}"/>
    <cellStyle name="Vírgula 3 5" xfId="108" xr:uid="{00000000-0005-0000-0000-0000BB000000}"/>
    <cellStyle name="Vírgula 3 6" xfId="164" xr:uid="{00000000-0005-0000-0000-0000BC000000}"/>
    <cellStyle name="Vírgula 4" xfId="21" xr:uid="{00000000-0005-0000-0000-0000BD000000}"/>
    <cellStyle name="Vírgula 4 2" xfId="32" xr:uid="{00000000-0005-0000-0000-0000BE000000}"/>
    <cellStyle name="Vírgula 4 2 2" xfId="137" xr:uid="{00000000-0005-0000-0000-0000BF000000}"/>
    <cellStyle name="Vírgula 4 2 2 2" xfId="217" xr:uid="{00000000-0005-0000-0000-0000C0000000}"/>
    <cellStyle name="Vírgula 4 2 3" xfId="110" xr:uid="{00000000-0005-0000-0000-0000C1000000}"/>
    <cellStyle name="Vírgula 4 2 4" xfId="166" xr:uid="{00000000-0005-0000-0000-0000C2000000}"/>
    <cellStyle name="Vírgula 5" xfId="22" xr:uid="{00000000-0005-0000-0000-0000C3000000}"/>
    <cellStyle name="Vírgula 5 2" xfId="34" xr:uid="{00000000-0005-0000-0000-0000C4000000}"/>
    <cellStyle name="Vírgula 5 2 2" xfId="79" xr:uid="{00000000-0005-0000-0000-0000C5000000}"/>
    <cellStyle name="Vírgula 5 2 2 2" xfId="139" xr:uid="{00000000-0005-0000-0000-0000C6000000}"/>
    <cellStyle name="Vírgula 5 2 2 3" xfId="193" xr:uid="{00000000-0005-0000-0000-0000C7000000}"/>
    <cellStyle name="Vírgula 5 2 3" xfId="112" xr:uid="{00000000-0005-0000-0000-0000C8000000}"/>
    <cellStyle name="Vírgula 5 2 4" xfId="168" xr:uid="{00000000-0005-0000-0000-0000C9000000}"/>
    <cellStyle name="Vírgula 5 3" xfId="74" xr:uid="{00000000-0005-0000-0000-0000CA000000}"/>
    <cellStyle name="Vírgula 5 3 2" xfId="133" xr:uid="{00000000-0005-0000-0000-0000CB000000}"/>
    <cellStyle name="Vírgula 5 3 3" xfId="188" xr:uid="{00000000-0005-0000-0000-0000CC000000}"/>
    <cellStyle name="Vírgula 5 4" xfId="106" xr:uid="{00000000-0005-0000-0000-0000CD000000}"/>
    <cellStyle name="Vírgula 5 5" xfId="162" xr:uid="{00000000-0005-0000-0000-0000CE000000}"/>
    <cellStyle name="Vírgula 5 6" xfId="225" xr:uid="{CC64D527-25BF-4192-B527-BF715E456DB3}"/>
    <cellStyle name="Vírgula 6" xfId="42" xr:uid="{00000000-0005-0000-0000-0000CF000000}"/>
    <cellStyle name="Vírgula 6 2" xfId="85" xr:uid="{00000000-0005-0000-0000-0000D0000000}"/>
    <cellStyle name="Vírgula 6 2 2" xfId="147" xr:uid="{00000000-0005-0000-0000-0000D1000000}"/>
    <cellStyle name="Vírgula 6 2 3" xfId="199" xr:uid="{00000000-0005-0000-0000-0000D2000000}"/>
    <cellStyle name="Vírgula 6 3" xfId="120" xr:uid="{00000000-0005-0000-0000-0000D3000000}"/>
    <cellStyle name="Vírgula 6 4" xfId="176" xr:uid="{00000000-0005-0000-0000-0000D4000000}"/>
    <cellStyle name="Vírgula 7" xfId="31" xr:uid="{00000000-0005-0000-0000-0000D5000000}"/>
    <cellStyle name="Vírgula 7 2" xfId="77" xr:uid="{00000000-0005-0000-0000-0000D6000000}"/>
    <cellStyle name="Vírgula 7 2 2" xfId="136" xr:uid="{00000000-0005-0000-0000-0000D7000000}"/>
    <cellStyle name="Vírgula 7 2 3" xfId="191" xr:uid="{00000000-0005-0000-0000-0000D8000000}"/>
    <cellStyle name="Vírgula 7 3" xfId="109" xr:uid="{00000000-0005-0000-0000-0000D9000000}"/>
    <cellStyle name="Vírgula 7 4" xfId="165" xr:uid="{00000000-0005-0000-0000-0000DA000000}"/>
    <cellStyle name="Vírgula 8" xfId="158" xr:uid="{00000000-0005-0000-0000-0000DB000000}"/>
    <cellStyle name="Vírgula 8 2" xfId="220" xr:uid="{00000000-0005-0000-0000-0000DC000000}"/>
    <cellStyle name="Vírgula 9" xfId="222" xr:uid="{2C85A2CB-30DE-4F0C-B7BC-F94ACB06D5C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E3E3"/>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view="pageBreakPreview" zoomScale="85" zoomScaleNormal="100" zoomScaleSheetLayoutView="85" workbookViewId="0">
      <selection activeCell="H14" sqref="H14"/>
    </sheetView>
  </sheetViews>
  <sheetFormatPr defaultRowHeight="14.25"/>
  <cols>
    <col min="1" max="1" width="11.25" style="198" customWidth="1"/>
    <col min="2" max="2" width="66.125" style="198" customWidth="1"/>
    <col min="3" max="3" width="9" style="198"/>
    <col min="4" max="4" width="9.25" style="198" bestFit="1" customWidth="1"/>
    <col min="5" max="5" width="12.75" style="198" customWidth="1"/>
    <col min="6" max="6" width="18.875" style="198" customWidth="1"/>
    <col min="7" max="7" width="23.875" style="198" customWidth="1"/>
    <col min="8" max="8" width="17.375" style="198" customWidth="1"/>
    <col min="9" max="9" width="11.5" style="198" bestFit="1" customWidth="1"/>
    <col min="10" max="16384" width="9" style="198"/>
  </cols>
  <sheetData>
    <row r="1" spans="1:6" ht="15">
      <c r="A1" s="708"/>
      <c r="B1" s="709" t="s">
        <v>1701</v>
      </c>
      <c r="C1" s="710"/>
      <c r="D1" s="710"/>
      <c r="E1" s="710"/>
      <c r="F1" s="711" t="s">
        <v>259</v>
      </c>
    </row>
    <row r="2" spans="1:6">
      <c r="A2" s="688" t="s">
        <v>5154</v>
      </c>
      <c r="B2" s="689" t="s">
        <v>3098</v>
      </c>
      <c r="C2" s="712"/>
      <c r="D2" s="712"/>
      <c r="E2" s="713"/>
      <c r="F2" s="714"/>
    </row>
    <row r="3" spans="1:6">
      <c r="A3" s="693" t="s">
        <v>5155</v>
      </c>
      <c r="B3" s="160" t="s">
        <v>7800</v>
      </c>
      <c r="C3" s="715"/>
      <c r="D3" s="715"/>
      <c r="E3" s="697" t="s">
        <v>5158</v>
      </c>
      <c r="F3" s="195" t="s">
        <v>7802</v>
      </c>
    </row>
    <row r="4" spans="1:6">
      <c r="A4" s="693" t="s">
        <v>7799</v>
      </c>
      <c r="B4" s="160" t="s">
        <v>7801</v>
      </c>
      <c r="C4" s="715"/>
      <c r="D4" s="715"/>
      <c r="E4" s="697"/>
      <c r="F4" s="195" t="s">
        <v>7802</v>
      </c>
    </row>
    <row r="5" spans="1:6">
      <c r="A5" s="693" t="s">
        <v>5156</v>
      </c>
      <c r="B5" s="694" t="s">
        <v>6413</v>
      </c>
      <c r="C5" s="715"/>
      <c r="D5" s="715"/>
      <c r="E5" s="700" t="s">
        <v>5159</v>
      </c>
      <c r="F5" s="196" t="s">
        <v>7802</v>
      </c>
    </row>
    <row r="6" spans="1:6">
      <c r="A6" s="693" t="s">
        <v>5157</v>
      </c>
      <c r="B6" s="699" t="s">
        <v>3099</v>
      </c>
      <c r="C6" s="715"/>
      <c r="D6" s="715"/>
      <c r="E6" s="700"/>
      <c r="F6" s="701"/>
    </row>
    <row r="7" spans="1:6">
      <c r="A7" s="702" t="s">
        <v>314</v>
      </c>
      <c r="B7" s="194" t="s">
        <v>7803</v>
      </c>
      <c r="C7" s="705"/>
      <c r="D7" s="705"/>
      <c r="E7" s="706" t="s">
        <v>5160</v>
      </c>
      <c r="F7" s="197" t="s">
        <v>7802</v>
      </c>
    </row>
    <row r="8" spans="1:6" ht="8.25" customHeight="1">
      <c r="A8" s="162"/>
      <c r="B8" s="163"/>
      <c r="C8" s="163"/>
      <c r="D8" s="49"/>
      <c r="E8" s="49"/>
      <c r="F8" s="49"/>
    </row>
    <row r="9" spans="1:6" ht="25.5">
      <c r="A9" s="164" t="s">
        <v>2</v>
      </c>
      <c r="B9" s="164" t="s">
        <v>5</v>
      </c>
      <c r="C9" s="164" t="s">
        <v>3</v>
      </c>
      <c r="D9" s="165" t="s">
        <v>4</v>
      </c>
      <c r="E9" s="166" t="s">
        <v>1</v>
      </c>
      <c r="F9" s="166" t="s">
        <v>0</v>
      </c>
    </row>
    <row r="10" spans="1:6">
      <c r="A10" s="167"/>
      <c r="B10" s="167"/>
      <c r="C10" s="167"/>
      <c r="D10" s="168"/>
      <c r="E10" s="169"/>
      <c r="F10" s="170"/>
    </row>
    <row r="11" spans="1:6" ht="7.5" customHeight="1">
      <c r="A11" s="171"/>
      <c r="B11" s="172"/>
      <c r="C11" s="173"/>
      <c r="D11" s="174"/>
      <c r="E11" s="175"/>
      <c r="F11" s="176"/>
    </row>
    <row r="12" spans="1:6">
      <c r="A12" s="177" t="s">
        <v>6</v>
      </c>
      <c r="B12" s="178" t="s">
        <v>1702</v>
      </c>
      <c r="C12" s="179"/>
      <c r="D12" s="180">
        <v>1</v>
      </c>
      <c r="E12" s="175">
        <f>'Planilha Global - E1'!K35</f>
        <v>0</v>
      </c>
      <c r="F12" s="181">
        <f>ROUND(D12*E12,2)</f>
        <v>0</v>
      </c>
    </row>
    <row r="13" spans="1:6">
      <c r="A13" s="177" t="s">
        <v>33</v>
      </c>
      <c r="B13" s="178" t="s">
        <v>1703</v>
      </c>
      <c r="C13" s="179"/>
      <c r="D13" s="180">
        <v>1</v>
      </c>
      <c r="E13" s="175">
        <f>'Planilha Global - E1'!K87</f>
        <v>0</v>
      </c>
      <c r="F13" s="181">
        <f t="shared" ref="F13:F27" si="0">ROUND(D13*E13,2)</f>
        <v>0</v>
      </c>
    </row>
    <row r="14" spans="1:6">
      <c r="A14" s="177" t="s">
        <v>39</v>
      </c>
      <c r="B14" s="178" t="s">
        <v>1704</v>
      </c>
      <c r="C14" s="179"/>
      <c r="D14" s="180">
        <v>1</v>
      </c>
      <c r="E14" s="175">
        <f>'Planilha Global - E1'!K169</f>
        <v>0</v>
      </c>
      <c r="F14" s="181">
        <f t="shared" si="0"/>
        <v>0</v>
      </c>
    </row>
    <row r="15" spans="1:6">
      <c r="A15" s="177" t="s">
        <v>64</v>
      </c>
      <c r="B15" s="178" t="s">
        <v>1705</v>
      </c>
      <c r="C15" s="179"/>
      <c r="D15" s="180">
        <v>1</v>
      </c>
      <c r="E15" s="175">
        <f>'Planilha Global - E1'!K191</f>
        <v>0</v>
      </c>
      <c r="F15" s="181">
        <f t="shared" si="0"/>
        <v>0</v>
      </c>
    </row>
    <row r="16" spans="1:6">
      <c r="A16" s="177" t="s">
        <v>73</v>
      </c>
      <c r="B16" s="178" t="s">
        <v>184</v>
      </c>
      <c r="C16" s="179"/>
      <c r="D16" s="180">
        <v>1</v>
      </c>
      <c r="E16" s="175">
        <f>'Planilha Global - E1'!K287</f>
        <v>0</v>
      </c>
      <c r="F16" s="181">
        <f t="shared" si="0"/>
        <v>0</v>
      </c>
    </row>
    <row r="17" spans="1:9">
      <c r="A17" s="177" t="s">
        <v>84</v>
      </c>
      <c r="B17" s="178" t="s">
        <v>1706</v>
      </c>
      <c r="C17" s="179"/>
      <c r="D17" s="180">
        <v>1</v>
      </c>
      <c r="E17" s="175">
        <f>'Planilha Global - E1'!K328</f>
        <v>0</v>
      </c>
      <c r="F17" s="181">
        <f t="shared" si="0"/>
        <v>0</v>
      </c>
    </row>
    <row r="18" spans="1:9">
      <c r="A18" s="177" t="s">
        <v>89</v>
      </c>
      <c r="B18" s="178" t="s">
        <v>189</v>
      </c>
      <c r="C18" s="179"/>
      <c r="D18" s="180">
        <v>1</v>
      </c>
      <c r="E18" s="175">
        <f>'Planilha Global - E1'!K351</f>
        <v>0</v>
      </c>
      <c r="F18" s="181">
        <f t="shared" si="0"/>
        <v>0</v>
      </c>
    </row>
    <row r="19" spans="1:9">
      <c r="A19" s="177" t="s">
        <v>99</v>
      </c>
      <c r="B19" s="178" t="s">
        <v>191</v>
      </c>
      <c r="C19" s="179"/>
      <c r="D19" s="180">
        <v>1</v>
      </c>
      <c r="E19" s="175">
        <f>'Planilha Global - E1'!K376</f>
        <v>0</v>
      </c>
      <c r="F19" s="181">
        <f t="shared" si="0"/>
        <v>0</v>
      </c>
    </row>
    <row r="20" spans="1:9">
      <c r="A20" s="177" t="s">
        <v>111</v>
      </c>
      <c r="B20" s="178" t="s">
        <v>193</v>
      </c>
      <c r="C20" s="179"/>
      <c r="D20" s="180">
        <v>1</v>
      </c>
      <c r="E20" s="175">
        <f>'Planilha Global - E1'!K402</f>
        <v>0</v>
      </c>
      <c r="F20" s="181">
        <f t="shared" si="0"/>
        <v>0</v>
      </c>
    </row>
    <row r="21" spans="1:9">
      <c r="A21" s="177" t="s">
        <v>125</v>
      </c>
      <c r="B21" s="178" t="s">
        <v>1707</v>
      </c>
      <c r="C21" s="179"/>
      <c r="D21" s="180">
        <v>1</v>
      </c>
      <c r="E21" s="175">
        <f>'Planilha Global - E1'!K439</f>
        <v>0</v>
      </c>
      <c r="F21" s="181">
        <f t="shared" si="0"/>
        <v>0</v>
      </c>
    </row>
    <row r="22" spans="1:9">
      <c r="A22" s="177" t="s">
        <v>145</v>
      </c>
      <c r="B22" s="178" t="s">
        <v>1708</v>
      </c>
      <c r="C22" s="179"/>
      <c r="D22" s="180">
        <v>1</v>
      </c>
      <c r="E22" s="175">
        <f>'Planilha Global - E1'!K1712</f>
        <v>0</v>
      </c>
      <c r="F22" s="181">
        <f t="shared" si="0"/>
        <v>0</v>
      </c>
    </row>
    <row r="23" spans="1:9">
      <c r="A23" s="177" t="s">
        <v>151</v>
      </c>
      <c r="B23" s="178" t="s">
        <v>207</v>
      </c>
      <c r="C23" s="179"/>
      <c r="D23" s="180">
        <v>1</v>
      </c>
      <c r="E23" s="175">
        <f>'Planilha Global - E1'!K1723</f>
        <v>0</v>
      </c>
      <c r="F23" s="181">
        <f t="shared" si="0"/>
        <v>0</v>
      </c>
    </row>
    <row r="24" spans="1:9">
      <c r="A24" s="177" t="s">
        <v>152</v>
      </c>
      <c r="B24" s="178" t="s">
        <v>1709</v>
      </c>
      <c r="C24" s="179"/>
      <c r="D24" s="180">
        <v>1</v>
      </c>
      <c r="E24" s="175">
        <f>'Planilha Global - E1'!K1756</f>
        <v>0</v>
      </c>
      <c r="F24" s="181">
        <f t="shared" si="0"/>
        <v>0</v>
      </c>
    </row>
    <row r="25" spans="1:9">
      <c r="A25" s="177" t="s">
        <v>154</v>
      </c>
      <c r="B25" s="178" t="s">
        <v>1272</v>
      </c>
      <c r="C25" s="179"/>
      <c r="D25" s="180">
        <v>1</v>
      </c>
      <c r="E25" s="175">
        <f>'Planilha Global - E1'!K1746</f>
        <v>0</v>
      </c>
      <c r="F25" s="181">
        <f t="shared" si="0"/>
        <v>0</v>
      </c>
      <c r="I25" s="199"/>
    </row>
    <row r="26" spans="1:9">
      <c r="A26" s="177" t="s">
        <v>1710</v>
      </c>
      <c r="B26" s="178" t="s">
        <v>1711</v>
      </c>
      <c r="C26" s="179"/>
      <c r="D26" s="180">
        <v>1</v>
      </c>
      <c r="E26" s="175">
        <f>'Planilha Global - E1'!K1768</f>
        <v>0</v>
      </c>
      <c r="F26" s="181">
        <f t="shared" si="0"/>
        <v>0</v>
      </c>
    </row>
    <row r="27" spans="1:9">
      <c r="A27" s="177" t="s">
        <v>1712</v>
      </c>
      <c r="B27" s="178" t="s">
        <v>199</v>
      </c>
      <c r="C27" s="179"/>
      <c r="D27" s="180">
        <v>1</v>
      </c>
      <c r="E27" s="175">
        <f>'Planilha Global - E1'!K1774</f>
        <v>0</v>
      </c>
      <c r="F27" s="181">
        <f t="shared" si="0"/>
        <v>0</v>
      </c>
    </row>
    <row r="28" spans="1:9">
      <c r="A28" s="177"/>
      <c r="B28" s="178"/>
      <c r="C28" s="179"/>
      <c r="D28" s="180"/>
      <c r="E28" s="175"/>
      <c r="F28" s="181"/>
    </row>
    <row r="29" spans="1:9">
      <c r="A29" s="182"/>
      <c r="B29" s="178"/>
      <c r="C29" s="183"/>
      <c r="D29" s="184"/>
      <c r="E29" s="185"/>
      <c r="F29" s="186"/>
    </row>
    <row r="30" spans="1:9">
      <c r="A30" s="182"/>
      <c r="B30" s="187" t="s">
        <v>6418</v>
      </c>
      <c r="C30" s="183"/>
      <c r="D30" s="184"/>
      <c r="E30" s="185"/>
      <c r="F30" s="188">
        <f>SUM(F12:F29)</f>
        <v>0</v>
      </c>
    </row>
    <row r="31" spans="1:9">
      <c r="A31" s="189"/>
      <c r="B31" s="190"/>
      <c r="C31" s="183"/>
      <c r="D31" s="191"/>
      <c r="E31" s="192"/>
      <c r="F31" s="193"/>
    </row>
  </sheetData>
  <sheetProtection algorithmName="SHA-512" hashValue="dfew18ejlDDRkGUOBpZXvx0395/cgplFkGCVWExYObKc8ra8z50Q1RJtquO4IswvvkCKjiZNR2PBzkBqWMcqlQ==" saltValue="mxEzfsm+6o2iwv55aSomfA==" spinCount="100000" sheet="1" objects="1" scenarios="1"/>
  <pageMargins left="0.7" right="0.7" top="0.75" bottom="0.75" header="0.3" footer="0.3"/>
  <pageSetup paperSize="9" scale="9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7"/>
  <sheetViews>
    <sheetView showGridLines="0" showZeros="0" view="pageBreakPreview" zoomScale="90" zoomScaleNormal="100" zoomScaleSheetLayoutView="90" workbookViewId="0">
      <pane ySplit="9" topLeftCell="A10" activePane="bottomLeft" state="frozen"/>
      <selection activeCell="M22" sqref="M22"/>
      <selection pane="bottomLeft" activeCell="F27" sqref="F27"/>
    </sheetView>
  </sheetViews>
  <sheetFormatPr defaultColWidth="9" defaultRowHeight="12.75"/>
  <cols>
    <col min="1" max="1" width="9.375" style="91" customWidth="1"/>
    <col min="2" max="2" width="44.375" style="91" customWidth="1"/>
    <col min="3" max="5" width="8.5" style="93" customWidth="1"/>
    <col min="6" max="6" width="12" style="93" customWidth="1"/>
    <col min="7" max="16384" width="9" style="91"/>
  </cols>
  <sheetData>
    <row r="1" spans="1:6" ht="44.25" customHeight="1" thickBot="1">
      <c r="A1" s="582"/>
      <c r="B1" s="583"/>
      <c r="C1" s="583"/>
      <c r="D1" s="583"/>
      <c r="E1" s="583"/>
      <c r="F1" s="584"/>
    </row>
    <row r="2" spans="1:6" s="92" customFormat="1" ht="14.25" customHeight="1">
      <c r="A2" s="737" t="s">
        <v>3100</v>
      </c>
      <c r="B2" s="738"/>
      <c r="C2" s="738"/>
      <c r="D2" s="738"/>
      <c r="E2" s="739"/>
      <c r="F2" s="585" t="s">
        <v>1284</v>
      </c>
    </row>
    <row r="3" spans="1:6" s="92" customFormat="1" ht="14.25" customHeight="1" thickBot="1">
      <c r="A3" s="740"/>
      <c r="B3" s="741"/>
      <c r="C3" s="741"/>
      <c r="D3" s="741"/>
      <c r="E3" s="742"/>
      <c r="F3" s="579"/>
    </row>
    <row r="4" spans="1:6" s="92" customFormat="1" ht="14.25" customHeight="1">
      <c r="A4" s="743" t="s">
        <v>3101</v>
      </c>
      <c r="B4" s="744"/>
      <c r="C4" s="744"/>
      <c r="D4" s="744"/>
      <c r="E4" s="745"/>
      <c r="F4" s="585" t="s">
        <v>1285</v>
      </c>
    </row>
    <row r="5" spans="1:6" s="92" customFormat="1" ht="14.25" customHeight="1" thickBot="1">
      <c r="A5" s="746"/>
      <c r="B5" s="747"/>
      <c r="C5" s="747"/>
      <c r="D5" s="747"/>
      <c r="E5" s="748"/>
      <c r="F5" s="580"/>
    </row>
    <row r="6" spans="1:6" s="92" customFormat="1" ht="14.25" customHeight="1">
      <c r="A6" s="749" t="s">
        <v>7715</v>
      </c>
      <c r="B6" s="750"/>
      <c r="C6" s="750"/>
      <c r="D6" s="750"/>
      <c r="E6" s="750"/>
      <c r="F6" s="751"/>
    </row>
    <row r="7" spans="1:6" s="92" customFormat="1" ht="14.25" customHeight="1" thickBot="1">
      <c r="A7" s="752"/>
      <c r="B7" s="753"/>
      <c r="C7" s="753"/>
      <c r="D7" s="753"/>
      <c r="E7" s="753"/>
      <c r="F7" s="754"/>
    </row>
    <row r="8" spans="1:6" s="92" customFormat="1" ht="18.75">
      <c r="A8" s="589" t="s">
        <v>7695</v>
      </c>
      <c r="B8" s="590"/>
      <c r="C8" s="590"/>
      <c r="D8" s="590"/>
      <c r="E8" s="590"/>
      <c r="F8" s="591"/>
    </row>
    <row r="9" spans="1:6" ht="16.5" thickBot="1">
      <c r="A9" s="6" t="s">
        <v>2</v>
      </c>
      <c r="B9" s="7" t="s">
        <v>1286</v>
      </c>
      <c r="C9" s="8"/>
      <c r="D9" s="8"/>
      <c r="E9" s="9"/>
      <c r="F9" s="10" t="s">
        <v>1287</v>
      </c>
    </row>
    <row r="10" spans="1:6">
      <c r="A10" s="11"/>
      <c r="B10" s="12"/>
      <c r="C10" s="13"/>
      <c r="D10" s="13"/>
      <c r="E10" s="14"/>
      <c r="F10" s="15"/>
    </row>
    <row r="11" spans="1:6">
      <c r="A11" s="16"/>
      <c r="B11" s="17" t="s">
        <v>1288</v>
      </c>
      <c r="C11" s="18"/>
      <c r="D11" s="18"/>
      <c r="E11" s="19"/>
      <c r="F11" s="20"/>
    </row>
    <row r="12" spans="1:6">
      <c r="A12" s="16"/>
      <c r="B12" s="21" t="s">
        <v>1289</v>
      </c>
      <c r="C12" s="22" t="s">
        <v>1290</v>
      </c>
      <c r="D12" s="22" t="s">
        <v>1291</v>
      </c>
      <c r="E12" s="22" t="s">
        <v>1292</v>
      </c>
      <c r="F12" s="23"/>
    </row>
    <row r="13" spans="1:6">
      <c r="A13" s="16" t="s">
        <v>1293</v>
      </c>
      <c r="B13" s="24" t="s">
        <v>1294</v>
      </c>
      <c r="C13" s="25">
        <v>0.03</v>
      </c>
      <c r="D13" s="25">
        <v>0.04</v>
      </c>
      <c r="E13" s="26">
        <v>5.5E-2</v>
      </c>
      <c r="F13" s="578"/>
    </row>
    <row r="14" spans="1:6">
      <c r="A14" s="16" t="s">
        <v>1295</v>
      </c>
      <c r="B14" s="24" t="s">
        <v>1296</v>
      </c>
      <c r="C14" s="25">
        <v>8.0000000000000002E-3</v>
      </c>
      <c r="D14" s="25">
        <v>8.0000000000000002E-3</v>
      </c>
      <c r="E14" s="26">
        <v>0.01</v>
      </c>
      <c r="F14" s="578"/>
    </row>
    <row r="15" spans="1:6">
      <c r="A15" s="16" t="s">
        <v>1297</v>
      </c>
      <c r="B15" s="24" t="s">
        <v>7171</v>
      </c>
      <c r="C15" s="25">
        <v>0</v>
      </c>
      <c r="D15" s="25">
        <v>0</v>
      </c>
      <c r="E15" s="26">
        <v>0</v>
      </c>
      <c r="F15" s="27"/>
    </row>
    <row r="16" spans="1:6">
      <c r="A16" s="16" t="s">
        <v>1299</v>
      </c>
      <c r="B16" s="28" t="s">
        <v>7172</v>
      </c>
      <c r="C16" s="25">
        <v>9.7000000000000003E-3</v>
      </c>
      <c r="D16" s="25">
        <v>1.2699999999999999E-2</v>
      </c>
      <c r="E16" s="26">
        <v>1.2699999999999999E-2</v>
      </c>
      <c r="F16" s="578"/>
    </row>
    <row r="17" spans="1:6">
      <c r="A17" s="16" t="s">
        <v>1301</v>
      </c>
      <c r="B17" s="28" t="s">
        <v>7804</v>
      </c>
      <c r="C17" s="25">
        <v>5.8999999999999999E-3</v>
      </c>
      <c r="D17" s="25">
        <v>1.23E-2</v>
      </c>
      <c r="E17" s="26">
        <v>1.3899999999999999E-2</v>
      </c>
      <c r="F17" s="578"/>
    </row>
    <row r="18" spans="1:6">
      <c r="A18" s="16" t="s">
        <v>1302</v>
      </c>
      <c r="B18" s="29" t="s">
        <v>1303</v>
      </c>
      <c r="C18" s="25">
        <v>6.1600000000000002E-2</v>
      </c>
      <c r="D18" s="25">
        <v>7.3999999999999996E-2</v>
      </c>
      <c r="E18" s="26">
        <v>8.9599999999999999E-2</v>
      </c>
      <c r="F18" s="578"/>
    </row>
    <row r="19" spans="1:6">
      <c r="A19" s="16"/>
      <c r="B19" s="29"/>
      <c r="C19" s="30"/>
      <c r="D19" s="30"/>
      <c r="E19" s="31"/>
      <c r="F19" s="27"/>
    </row>
    <row r="20" spans="1:6">
      <c r="A20" s="16"/>
      <c r="B20" s="29"/>
      <c r="C20" s="30"/>
      <c r="D20" s="30"/>
      <c r="E20" s="31"/>
      <c r="F20" s="27"/>
    </row>
    <row r="21" spans="1:6">
      <c r="A21" s="16"/>
      <c r="B21" s="17"/>
      <c r="C21" s="18"/>
      <c r="D21" s="18"/>
      <c r="E21" s="19"/>
      <c r="F21" s="32"/>
    </row>
    <row r="22" spans="1:6">
      <c r="A22" s="33"/>
      <c r="B22" s="17"/>
      <c r="C22" s="18"/>
      <c r="D22" s="18"/>
      <c r="E22" s="34"/>
      <c r="F22" s="32"/>
    </row>
    <row r="23" spans="1:6">
      <c r="A23" s="16"/>
      <c r="B23" s="17" t="s">
        <v>1304</v>
      </c>
      <c r="C23" s="18"/>
      <c r="D23" s="18"/>
      <c r="E23" s="34"/>
      <c r="F23" s="35"/>
    </row>
    <row r="24" spans="1:6">
      <c r="A24" s="33"/>
      <c r="B24" s="24" t="s">
        <v>1305</v>
      </c>
      <c r="C24" s="36"/>
      <c r="D24" s="36"/>
      <c r="E24" s="19"/>
      <c r="F24" s="578"/>
    </row>
    <row r="25" spans="1:6">
      <c r="A25" s="37"/>
      <c r="B25" s="24" t="s">
        <v>7174</v>
      </c>
      <c r="C25" s="36"/>
      <c r="D25" s="36"/>
      <c r="E25" s="19"/>
      <c r="F25" s="578"/>
    </row>
    <row r="26" spans="1:6">
      <c r="A26" s="38"/>
      <c r="B26" s="39" t="s">
        <v>1306</v>
      </c>
      <c r="C26" s="40"/>
      <c r="D26" s="40"/>
      <c r="E26" s="19"/>
      <c r="F26" s="578"/>
    </row>
    <row r="27" spans="1:6">
      <c r="A27" s="38"/>
      <c r="B27" s="24" t="s">
        <v>1307</v>
      </c>
      <c r="C27" s="36"/>
      <c r="D27" s="36"/>
      <c r="E27" s="19"/>
      <c r="F27" s="578"/>
    </row>
    <row r="28" spans="1:6">
      <c r="A28" s="38"/>
      <c r="B28" s="24"/>
      <c r="C28" s="36"/>
      <c r="D28" s="36"/>
      <c r="E28" s="19"/>
      <c r="F28" s="35"/>
    </row>
    <row r="29" spans="1:6">
      <c r="A29" s="16" t="s">
        <v>1308</v>
      </c>
      <c r="B29" s="17" t="s">
        <v>1309</v>
      </c>
      <c r="C29" s="18"/>
      <c r="D29" s="18"/>
      <c r="E29" s="34"/>
      <c r="F29" s="161">
        <f>SUM(F24:F28)</f>
        <v>0</v>
      </c>
    </row>
    <row r="30" spans="1:6">
      <c r="A30" s="16"/>
      <c r="B30" s="17"/>
      <c r="C30" s="18"/>
      <c r="D30" s="18"/>
      <c r="E30" s="34"/>
      <c r="F30" s="41"/>
    </row>
    <row r="31" spans="1:6">
      <c r="A31" s="16"/>
      <c r="B31" s="17"/>
      <c r="C31" s="18"/>
      <c r="D31" s="18"/>
      <c r="E31" s="34"/>
      <c r="F31" s="41"/>
    </row>
    <row r="32" spans="1:6">
      <c r="A32" s="33"/>
      <c r="B32" s="17"/>
      <c r="C32" s="18"/>
      <c r="D32" s="18"/>
      <c r="E32" s="34"/>
      <c r="F32" s="32"/>
    </row>
    <row r="33" spans="1:6">
      <c r="A33" s="16" t="s">
        <v>1310</v>
      </c>
      <c r="B33" s="17" t="s">
        <v>1311</v>
      </c>
      <c r="C33" s="18"/>
      <c r="D33" s="18"/>
      <c r="E33" s="19"/>
      <c r="F33" s="161">
        <f xml:space="preserve"> ROUND(((1+(F13+F14+F15+F16))*(1+F17)*(1+F18))/(1-F29)-1,4)</f>
        <v>0</v>
      </c>
    </row>
    <row r="34" spans="1:6">
      <c r="A34" s="16"/>
      <c r="B34" s="17"/>
      <c r="C34" s="18"/>
      <c r="D34" s="18"/>
      <c r="E34" s="19"/>
      <c r="F34" s="41"/>
    </row>
    <row r="35" spans="1:6">
      <c r="A35" s="16"/>
      <c r="B35" s="17"/>
      <c r="C35" s="18"/>
      <c r="D35" s="18"/>
      <c r="E35" s="19"/>
      <c r="F35" s="41"/>
    </row>
    <row r="36" spans="1:6">
      <c r="A36" s="154" t="s">
        <v>7697</v>
      </c>
      <c r="B36" s="731" t="s">
        <v>7698</v>
      </c>
      <c r="C36" s="732"/>
      <c r="D36" s="732"/>
      <c r="E36" s="733"/>
      <c r="F36" s="41"/>
    </row>
    <row r="37" spans="1:6">
      <c r="A37" s="42"/>
      <c r="B37" s="734"/>
      <c r="C37" s="735"/>
      <c r="D37" s="735"/>
      <c r="E37" s="736"/>
      <c r="F37" s="41"/>
    </row>
    <row r="38" spans="1:6">
      <c r="A38" s="42"/>
      <c r="B38" s="755" t="s">
        <v>7699</v>
      </c>
      <c r="C38" s="756"/>
      <c r="D38" s="756"/>
      <c r="E38" s="757"/>
      <c r="F38" s="41"/>
    </row>
    <row r="39" spans="1:6">
      <c r="A39" s="42"/>
      <c r="B39" s="758"/>
      <c r="C39" s="759"/>
      <c r="D39" s="759"/>
      <c r="E39" s="760"/>
      <c r="F39" s="41"/>
    </row>
    <row r="40" spans="1:6">
      <c r="A40" s="42"/>
      <c r="B40" s="758"/>
      <c r="C40" s="759"/>
      <c r="D40" s="759"/>
      <c r="E40" s="760"/>
      <c r="F40" s="41"/>
    </row>
    <row r="41" spans="1:6">
      <c r="A41" s="42"/>
      <c r="B41" s="758"/>
      <c r="C41" s="759"/>
      <c r="D41" s="759"/>
      <c r="E41" s="760"/>
      <c r="F41" s="41"/>
    </row>
    <row r="42" spans="1:6">
      <c r="A42" s="42"/>
      <c r="B42" s="761"/>
      <c r="C42" s="762"/>
      <c r="D42" s="762"/>
      <c r="E42" s="763"/>
      <c r="F42" s="41"/>
    </row>
    <row r="43" spans="1:6">
      <c r="A43" s="42"/>
      <c r="B43" s="586" t="s">
        <v>7700</v>
      </c>
      <c r="C43" s="587"/>
      <c r="D43" s="587"/>
      <c r="E43" s="588"/>
      <c r="F43" s="41"/>
    </row>
    <row r="44" spans="1:6">
      <c r="A44" s="42"/>
      <c r="B44" s="586" t="s">
        <v>7701</v>
      </c>
      <c r="C44" s="587"/>
      <c r="D44" s="587"/>
      <c r="E44" s="588"/>
      <c r="F44" s="41"/>
    </row>
    <row r="45" spans="1:6">
      <c r="A45" s="42"/>
      <c r="B45" s="731" t="s">
        <v>7702</v>
      </c>
      <c r="C45" s="732"/>
      <c r="D45" s="732"/>
      <c r="E45" s="733"/>
      <c r="F45" s="41"/>
    </row>
    <row r="46" spans="1:6">
      <c r="A46" s="42"/>
      <c r="B46" s="734"/>
      <c r="C46" s="735"/>
      <c r="D46" s="735"/>
      <c r="E46" s="736"/>
      <c r="F46" s="41"/>
    </row>
    <row r="47" spans="1:6">
      <c r="A47" s="158"/>
      <c r="B47" s="586" t="s">
        <v>7703</v>
      </c>
      <c r="C47" s="587"/>
      <c r="D47" s="587"/>
      <c r="E47" s="588"/>
      <c r="F47" s="159"/>
    </row>
  </sheetData>
  <sheetProtection algorithmName="SHA-512" hashValue="P6CUbb333ausNAqXyeSL144YCD45nq1u7i4my85QnaAZaNuXb1KHG75Yq1Lt9kHjHChoXQbEcQef60Ww9z6KPA==" saltValue="pJYc/QB6S5mFgZrkcD9UIA==" spinCount="100000" sheet="1" objects="1" scenarios="1"/>
  <autoFilter ref="A9:F38" xr:uid="{00000000-0009-0000-0000-000003000000}"/>
  <mergeCells count="6">
    <mergeCell ref="B45:E46"/>
    <mergeCell ref="A2:E3"/>
    <mergeCell ref="A4:E5"/>
    <mergeCell ref="A6:F7"/>
    <mergeCell ref="B36:E37"/>
    <mergeCell ref="B38:E42"/>
  </mergeCells>
  <printOptions horizontalCentered="1"/>
  <pageMargins left="0.78740157480314965" right="0.39370078740157483" top="1.9685039370078741" bottom="1.1811023622047245" header="0" footer="0.39370078740157483"/>
  <pageSetup paperSize="9" scale="7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46"/>
  <sheetViews>
    <sheetView showGridLines="0" showZeros="0" view="pageBreakPreview" zoomScale="90" zoomScaleNormal="100" zoomScaleSheetLayoutView="90" workbookViewId="0">
      <pane ySplit="9" topLeftCell="A10" activePane="bottomLeft" state="frozen"/>
      <selection activeCell="M22" sqref="M22"/>
      <selection pane="bottomLeft" activeCell="F26" sqref="F26"/>
    </sheetView>
  </sheetViews>
  <sheetFormatPr defaultColWidth="9" defaultRowHeight="12.75"/>
  <cols>
    <col min="1" max="1" width="9.375" style="91" customWidth="1"/>
    <col min="2" max="2" width="44.375" style="91" customWidth="1"/>
    <col min="3" max="5" width="8.5" style="93" customWidth="1"/>
    <col min="6" max="6" width="12" style="93" customWidth="1"/>
    <col min="7" max="16384" width="9" style="91"/>
  </cols>
  <sheetData>
    <row r="1" spans="1:8" ht="44.25" customHeight="1" thickBot="1">
      <c r="A1" s="582"/>
      <c r="B1" s="583"/>
      <c r="C1" s="602"/>
      <c r="D1" s="602"/>
      <c r="E1" s="583"/>
      <c r="F1" s="584"/>
    </row>
    <row r="2" spans="1:8" s="92" customFormat="1" ht="14.25" customHeight="1">
      <c r="A2" s="737" t="s">
        <v>3100</v>
      </c>
      <c r="B2" s="738"/>
      <c r="C2" s="738"/>
      <c r="D2" s="738"/>
      <c r="E2" s="739"/>
      <c r="F2" s="585" t="s">
        <v>1284</v>
      </c>
    </row>
    <row r="3" spans="1:8" s="92" customFormat="1" ht="14.25" customHeight="1" thickBot="1">
      <c r="A3" s="740"/>
      <c r="B3" s="741"/>
      <c r="C3" s="741"/>
      <c r="D3" s="741"/>
      <c r="E3" s="742"/>
      <c r="F3" s="579"/>
    </row>
    <row r="4" spans="1:8" s="92" customFormat="1" ht="14.25" customHeight="1">
      <c r="A4" s="743" t="s">
        <v>3101</v>
      </c>
      <c r="B4" s="744"/>
      <c r="C4" s="744"/>
      <c r="D4" s="744"/>
      <c r="E4" s="745"/>
      <c r="F4" s="585" t="s">
        <v>1285</v>
      </c>
    </row>
    <row r="5" spans="1:8" s="92" customFormat="1" ht="14.25" customHeight="1" thickBot="1">
      <c r="A5" s="746"/>
      <c r="B5" s="747"/>
      <c r="C5" s="747"/>
      <c r="D5" s="747"/>
      <c r="E5" s="748"/>
      <c r="F5" s="580"/>
    </row>
    <row r="6" spans="1:8" s="92" customFormat="1" ht="14.25" customHeight="1">
      <c r="A6" s="749" t="s">
        <v>7716</v>
      </c>
      <c r="B6" s="750"/>
      <c r="C6" s="750"/>
      <c r="D6" s="750"/>
      <c r="E6" s="750"/>
      <c r="F6" s="751"/>
    </row>
    <row r="7" spans="1:8" s="92" customFormat="1" ht="14.25" customHeight="1" thickBot="1">
      <c r="A7" s="752"/>
      <c r="B7" s="753"/>
      <c r="C7" s="753"/>
      <c r="D7" s="753"/>
      <c r="E7" s="753"/>
      <c r="F7" s="754"/>
    </row>
    <row r="8" spans="1:8" s="92" customFormat="1" ht="18.75">
      <c r="A8" s="589" t="s">
        <v>7696</v>
      </c>
      <c r="B8" s="590"/>
      <c r="C8" s="590"/>
      <c r="D8" s="590"/>
      <c r="E8" s="590"/>
      <c r="F8" s="591"/>
    </row>
    <row r="9" spans="1:8" ht="16.5" thickBot="1">
      <c r="A9" s="6" t="s">
        <v>2</v>
      </c>
      <c r="B9" s="7" t="s">
        <v>1286</v>
      </c>
      <c r="C9" s="8"/>
      <c r="D9" s="8"/>
      <c r="E9" s="9"/>
      <c r="F9" s="10" t="s">
        <v>1287</v>
      </c>
    </row>
    <row r="10" spans="1:8">
      <c r="A10" s="11"/>
      <c r="B10" s="12"/>
      <c r="C10" s="13"/>
      <c r="D10" s="13"/>
      <c r="E10" s="14"/>
      <c r="F10" s="15"/>
    </row>
    <row r="11" spans="1:8">
      <c r="A11" s="16"/>
      <c r="B11" s="17" t="s">
        <v>1288</v>
      </c>
      <c r="C11" s="18"/>
      <c r="D11" s="18"/>
      <c r="E11" s="19"/>
      <c r="F11" s="20"/>
    </row>
    <row r="12" spans="1:8">
      <c r="A12" s="16"/>
      <c r="B12" s="21" t="s">
        <v>1289</v>
      </c>
      <c r="C12" s="22" t="s">
        <v>1290</v>
      </c>
      <c r="D12" s="22" t="s">
        <v>1291</v>
      </c>
      <c r="E12" s="22" t="s">
        <v>1292</v>
      </c>
      <c r="F12" s="23"/>
    </row>
    <row r="13" spans="1:8">
      <c r="A13" s="16" t="s">
        <v>1293</v>
      </c>
      <c r="B13" s="24" t="s">
        <v>1294</v>
      </c>
      <c r="C13" s="25">
        <v>1.4999999999999999E-2</v>
      </c>
      <c r="D13" s="25">
        <v>3.4500000000000003E-2</v>
      </c>
      <c r="E13" s="26">
        <v>4.4900000000000002E-2</v>
      </c>
      <c r="F13" s="578"/>
    </row>
    <row r="14" spans="1:8">
      <c r="A14" s="16" t="s">
        <v>1295</v>
      </c>
      <c r="B14" s="24" t="s">
        <v>1296</v>
      </c>
      <c r="C14" s="25">
        <v>3.0000000000000001E-3</v>
      </c>
      <c r="D14" s="25">
        <v>4.7999999999999996E-3</v>
      </c>
      <c r="E14" s="26">
        <v>8.2000000000000007E-3</v>
      </c>
      <c r="F14" s="578"/>
      <c r="H14" s="89"/>
    </row>
    <row r="15" spans="1:8">
      <c r="A15" s="16" t="s">
        <v>1297</v>
      </c>
      <c r="B15" s="24" t="s">
        <v>1298</v>
      </c>
      <c r="C15" s="25">
        <v>0</v>
      </c>
      <c r="D15" s="25">
        <v>0</v>
      </c>
      <c r="E15" s="26">
        <v>0</v>
      </c>
      <c r="F15" s="27"/>
    </row>
    <row r="16" spans="1:8">
      <c r="A16" s="16" t="s">
        <v>1299</v>
      </c>
      <c r="B16" s="28" t="s">
        <v>1300</v>
      </c>
      <c r="C16" s="25">
        <v>5.5999999999999999E-3</v>
      </c>
      <c r="D16" s="25">
        <v>8.5000000000000006E-3</v>
      </c>
      <c r="E16" s="26">
        <v>8.8999999999999999E-3</v>
      </c>
      <c r="F16" s="578"/>
      <c r="H16" s="89"/>
    </row>
    <row r="17" spans="1:8">
      <c r="A17" s="16" t="s">
        <v>1301</v>
      </c>
      <c r="B17" s="28" t="s">
        <v>7173</v>
      </c>
      <c r="C17" s="25">
        <v>8.5000000000000006E-3</v>
      </c>
      <c r="D17" s="25">
        <v>8.5000000000000006E-3</v>
      </c>
      <c r="E17" s="26">
        <v>1.11E-2</v>
      </c>
      <c r="F17" s="578"/>
      <c r="H17" s="89"/>
    </row>
    <row r="18" spans="1:8">
      <c r="A18" s="16" t="s">
        <v>1302</v>
      </c>
      <c r="B18" s="29" t="s">
        <v>1303</v>
      </c>
      <c r="C18" s="25">
        <v>3.5000000000000003E-2</v>
      </c>
      <c r="D18" s="25">
        <v>5.11E-2</v>
      </c>
      <c r="E18" s="26">
        <v>6.2199999999999998E-2</v>
      </c>
      <c r="F18" s="578"/>
      <c r="H18" s="89"/>
    </row>
    <row r="19" spans="1:8">
      <c r="A19" s="16"/>
      <c r="B19" s="29"/>
      <c r="C19" s="30"/>
      <c r="D19" s="30"/>
      <c r="E19" s="31"/>
      <c r="F19" s="27"/>
    </row>
    <row r="20" spans="1:8">
      <c r="A20" s="16"/>
      <c r="B20" s="29"/>
      <c r="C20" s="30"/>
      <c r="D20" s="30"/>
      <c r="E20" s="31"/>
      <c r="F20" s="27"/>
    </row>
    <row r="21" spans="1:8">
      <c r="A21" s="16"/>
      <c r="B21" s="17"/>
      <c r="C21" s="18"/>
      <c r="D21" s="18"/>
      <c r="E21" s="19"/>
      <c r="F21" s="32"/>
    </row>
    <row r="22" spans="1:8">
      <c r="A22" s="33"/>
      <c r="B22" s="17"/>
      <c r="C22" s="18"/>
      <c r="D22" s="18"/>
      <c r="E22" s="34"/>
      <c r="F22" s="32"/>
    </row>
    <row r="23" spans="1:8">
      <c r="A23" s="16"/>
      <c r="B23" s="17" t="s">
        <v>1304</v>
      </c>
      <c r="C23" s="18"/>
      <c r="D23" s="18"/>
      <c r="E23" s="34"/>
      <c r="F23" s="35"/>
    </row>
    <row r="24" spans="1:8">
      <c r="A24" s="33"/>
      <c r="B24" s="24" t="s">
        <v>1312</v>
      </c>
      <c r="C24" s="36"/>
      <c r="D24" s="36"/>
      <c r="E24" s="19"/>
      <c r="F24" s="578"/>
    </row>
    <row r="25" spans="1:8">
      <c r="A25" s="37"/>
      <c r="B25" s="24" t="s">
        <v>7174</v>
      </c>
      <c r="C25" s="36"/>
      <c r="D25" s="36"/>
      <c r="E25" s="19"/>
      <c r="F25" s="578"/>
      <c r="H25" s="89"/>
    </row>
    <row r="26" spans="1:8">
      <c r="A26" s="38"/>
      <c r="B26" s="39" t="s">
        <v>1313</v>
      </c>
      <c r="C26" s="40"/>
      <c r="D26" s="40"/>
      <c r="E26" s="19"/>
      <c r="F26" s="578"/>
    </row>
    <row r="27" spans="1:8">
      <c r="A27" s="38"/>
      <c r="B27" s="24" t="s">
        <v>1314</v>
      </c>
      <c r="C27" s="36"/>
      <c r="D27" s="36"/>
      <c r="E27" s="19"/>
      <c r="F27" s="578"/>
    </row>
    <row r="28" spans="1:8">
      <c r="A28" s="38"/>
      <c r="B28" s="24"/>
      <c r="C28" s="36"/>
      <c r="D28" s="36"/>
      <c r="E28" s="19"/>
      <c r="F28" s="35"/>
    </row>
    <row r="29" spans="1:8">
      <c r="A29" s="16" t="s">
        <v>1308</v>
      </c>
      <c r="B29" s="17" t="s">
        <v>1309</v>
      </c>
      <c r="C29" s="18"/>
      <c r="D29" s="18"/>
      <c r="E29" s="34"/>
      <c r="F29" s="161">
        <f>SUM(F24:F28)</f>
        <v>0</v>
      </c>
    </row>
    <row r="30" spans="1:8">
      <c r="A30" s="16"/>
      <c r="B30" s="17"/>
      <c r="C30" s="18"/>
      <c r="D30" s="18"/>
      <c r="E30" s="34"/>
      <c r="F30" s="41"/>
    </row>
    <row r="31" spans="1:8">
      <c r="A31" s="16"/>
      <c r="B31" s="17"/>
      <c r="C31" s="18"/>
      <c r="D31" s="18"/>
      <c r="E31" s="34"/>
      <c r="F31" s="41"/>
    </row>
    <row r="32" spans="1:8">
      <c r="A32" s="33"/>
      <c r="B32" s="17"/>
      <c r="C32" s="18"/>
      <c r="D32" s="18"/>
      <c r="E32" s="34"/>
      <c r="F32" s="32"/>
    </row>
    <row r="33" spans="1:6">
      <c r="A33" s="16" t="s">
        <v>1310</v>
      </c>
      <c r="B33" s="17" t="s">
        <v>1311</v>
      </c>
      <c r="C33" s="18"/>
      <c r="D33" s="18"/>
      <c r="E33" s="19"/>
      <c r="F33" s="161">
        <f xml:space="preserve"> ROUND(((1+(F13+F14+F15+F16))*(1+F17)*(1+F18))/(1-F29)-1,4)</f>
        <v>0</v>
      </c>
    </row>
    <row r="34" spans="1:6">
      <c r="A34" s="16"/>
      <c r="B34" s="17"/>
      <c r="C34" s="18"/>
      <c r="D34" s="18"/>
      <c r="E34" s="19"/>
      <c r="F34" s="41"/>
    </row>
    <row r="35" spans="1:6">
      <c r="A35" s="154" t="s">
        <v>7697</v>
      </c>
      <c r="B35" s="764" t="s">
        <v>7698</v>
      </c>
      <c r="C35" s="765"/>
      <c r="D35" s="765"/>
      <c r="E35" s="766"/>
      <c r="F35" s="41"/>
    </row>
    <row r="36" spans="1:6">
      <c r="A36" s="42"/>
      <c r="B36" s="767"/>
      <c r="C36" s="768"/>
      <c r="D36" s="768"/>
      <c r="E36" s="769"/>
      <c r="F36" s="41"/>
    </row>
    <row r="37" spans="1:6">
      <c r="A37" s="42"/>
      <c r="B37" s="770" t="s">
        <v>7699</v>
      </c>
      <c r="C37" s="771"/>
      <c r="D37" s="771"/>
      <c r="E37" s="772"/>
      <c r="F37" s="41"/>
    </row>
    <row r="38" spans="1:6">
      <c r="A38" s="42"/>
      <c r="B38" s="773"/>
      <c r="C38" s="774"/>
      <c r="D38" s="774"/>
      <c r="E38" s="775"/>
      <c r="F38" s="41"/>
    </row>
    <row r="39" spans="1:6">
      <c r="A39" s="42"/>
      <c r="B39" s="773"/>
      <c r="C39" s="774"/>
      <c r="D39" s="774"/>
      <c r="E39" s="775"/>
      <c r="F39" s="41"/>
    </row>
    <row r="40" spans="1:6">
      <c r="A40" s="42"/>
      <c r="B40" s="773"/>
      <c r="C40" s="774"/>
      <c r="D40" s="774"/>
      <c r="E40" s="775"/>
      <c r="F40" s="41"/>
    </row>
    <row r="41" spans="1:6">
      <c r="A41" s="42"/>
      <c r="B41" s="776"/>
      <c r="C41" s="777"/>
      <c r="D41" s="777"/>
      <c r="E41" s="778"/>
      <c r="F41" s="41"/>
    </row>
    <row r="42" spans="1:6">
      <c r="A42" s="42"/>
      <c r="B42" s="155" t="s">
        <v>7700</v>
      </c>
      <c r="C42" s="156"/>
      <c r="D42" s="156"/>
      <c r="E42" s="157"/>
      <c r="F42" s="41"/>
    </row>
    <row r="43" spans="1:6">
      <c r="A43" s="42"/>
      <c r="B43" s="155" t="s">
        <v>7701</v>
      </c>
      <c r="C43" s="156"/>
      <c r="D43" s="156"/>
      <c r="E43" s="157"/>
      <c r="F43" s="41"/>
    </row>
    <row r="44" spans="1:6">
      <c r="A44" s="42"/>
      <c r="B44" s="764" t="s">
        <v>7702</v>
      </c>
      <c r="C44" s="765"/>
      <c r="D44" s="765"/>
      <c r="E44" s="766"/>
      <c r="F44" s="41"/>
    </row>
    <row r="45" spans="1:6">
      <c r="A45" s="42"/>
      <c r="B45" s="767"/>
      <c r="C45" s="768"/>
      <c r="D45" s="768"/>
      <c r="E45" s="769"/>
      <c r="F45" s="41"/>
    </row>
    <row r="46" spans="1:6">
      <c r="A46" s="158"/>
      <c r="B46" s="155" t="s">
        <v>7703</v>
      </c>
      <c r="C46" s="156"/>
      <c r="D46" s="156"/>
      <c r="E46" s="157"/>
      <c r="F46" s="159"/>
    </row>
  </sheetData>
  <sheetProtection algorithmName="SHA-512" hashValue="yjviMU3eVzPReZj3Wv7gBb7hI25UKWvB8/xHn8sTXJC189HfqU9hjWy+aPz9woCwFBgf8s2MtOb+JfvlnynH1Q==" saltValue="aKdizQMdZ/uU8LuXg3u62Q==" spinCount="100000" sheet="1" objects="1" scenarios="1"/>
  <autoFilter ref="A9:F37" xr:uid="{00000000-0009-0000-0000-000004000000}"/>
  <mergeCells count="6">
    <mergeCell ref="B44:E45"/>
    <mergeCell ref="A2:E3"/>
    <mergeCell ref="A4:E5"/>
    <mergeCell ref="A6:F7"/>
    <mergeCell ref="B35:E36"/>
    <mergeCell ref="B37:E41"/>
  </mergeCells>
  <printOptions horizontalCentered="1"/>
  <pageMargins left="0.78740157480314965" right="0.39370078740157483" top="1.9685039370078741" bottom="1.1811023622047245" header="0" footer="0.39370078740157483"/>
  <pageSetup paperSize="9" scale="7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094"/>
  <sheetViews>
    <sheetView workbookViewId="0"/>
  </sheetViews>
  <sheetFormatPr defaultRowHeight="14.25"/>
  <sheetData>
    <row r="1" spans="1:14" ht="15">
      <c r="J1" s="70" t="s">
        <v>6148</v>
      </c>
      <c r="K1" s="51"/>
      <c r="L1" s="51"/>
      <c r="M1" s="51"/>
      <c r="N1" s="70" t="s">
        <v>6148</v>
      </c>
    </row>
    <row r="3" spans="1:14" ht="15">
      <c r="A3" s="47" t="s">
        <v>8</v>
      </c>
      <c r="B3" s="47" t="s">
        <v>661</v>
      </c>
      <c r="C3" s="47" t="s">
        <v>1320</v>
      </c>
      <c r="D3" s="47" t="s">
        <v>693</v>
      </c>
      <c r="E3" s="47" t="s">
        <v>661</v>
      </c>
      <c r="H3" s="47" t="b">
        <v>1</v>
      </c>
      <c r="I3" s="69" t="s">
        <v>6152</v>
      </c>
      <c r="J3" s="68" t="s">
        <v>661</v>
      </c>
      <c r="N3" s="68" t="b">
        <f>J3=B3</f>
        <v>1</v>
      </c>
    </row>
    <row r="4" spans="1:14" ht="15">
      <c r="A4" s="47" t="s">
        <v>3088</v>
      </c>
      <c r="B4" s="47" t="s">
        <v>3085</v>
      </c>
      <c r="C4" s="47" t="s">
        <v>1320</v>
      </c>
      <c r="D4" s="47" t="s">
        <v>3089</v>
      </c>
      <c r="E4" s="47" t="s">
        <v>3085</v>
      </c>
      <c r="H4" s="47" t="b">
        <v>1</v>
      </c>
      <c r="I4" s="69" t="s">
        <v>6152</v>
      </c>
      <c r="J4" s="68" t="s">
        <v>3085</v>
      </c>
      <c r="N4" s="68" t="b">
        <f t="shared" ref="N4:N67" si="0">J4=B4</f>
        <v>1</v>
      </c>
    </row>
    <row r="5" spans="1:14" ht="15">
      <c r="A5" s="47" t="s">
        <v>247</v>
      </c>
      <c r="B5" s="47" t="s">
        <v>3086</v>
      </c>
      <c r="C5" s="47" t="s">
        <v>1320</v>
      </c>
      <c r="D5" s="47" t="s">
        <v>3090</v>
      </c>
      <c r="E5" s="47" t="s">
        <v>3086</v>
      </c>
      <c r="H5" s="47" t="b">
        <v>1</v>
      </c>
      <c r="I5" s="69" t="s">
        <v>6152</v>
      </c>
      <c r="J5" s="68" t="s">
        <v>3086</v>
      </c>
      <c r="N5" s="68" t="b">
        <f t="shared" si="0"/>
        <v>1</v>
      </c>
    </row>
    <row r="6" spans="1:14" ht="15">
      <c r="A6" s="47" t="s">
        <v>248</v>
      </c>
      <c r="B6" s="47" t="s">
        <v>658</v>
      </c>
      <c r="C6" s="47" t="s">
        <v>1320</v>
      </c>
      <c r="D6" s="47" t="s">
        <v>694</v>
      </c>
      <c r="E6" s="47" t="s">
        <v>658</v>
      </c>
      <c r="H6" s="47" t="b">
        <v>1</v>
      </c>
      <c r="I6" s="69" t="s">
        <v>6152</v>
      </c>
      <c r="J6" s="68" t="s">
        <v>658</v>
      </c>
      <c r="N6" s="68" t="b">
        <f t="shared" si="0"/>
        <v>1</v>
      </c>
    </row>
    <row r="7" spans="1:14" ht="15">
      <c r="A7" s="47" t="s">
        <v>3087</v>
      </c>
      <c r="B7" s="47" t="s">
        <v>223</v>
      </c>
      <c r="C7" s="47" t="s">
        <v>1320</v>
      </c>
      <c r="D7" s="47" t="s">
        <v>695</v>
      </c>
      <c r="E7" s="47" t="s">
        <v>223</v>
      </c>
      <c r="H7" s="47" t="b">
        <v>1</v>
      </c>
      <c r="I7" s="69" t="s">
        <v>6152</v>
      </c>
      <c r="J7" s="68" t="s">
        <v>223</v>
      </c>
      <c r="N7" s="68" t="b">
        <f t="shared" si="0"/>
        <v>1</v>
      </c>
    </row>
    <row r="8" spans="1:14" ht="15">
      <c r="A8" s="47" t="s">
        <v>10</v>
      </c>
      <c r="B8" s="47" t="s">
        <v>157</v>
      </c>
      <c r="C8" s="47" t="s">
        <v>1320</v>
      </c>
      <c r="D8" s="47" t="s">
        <v>696</v>
      </c>
      <c r="E8" s="47" t="s">
        <v>157</v>
      </c>
      <c r="H8" s="47" t="b">
        <v>1</v>
      </c>
      <c r="I8" s="69" t="s">
        <v>6152</v>
      </c>
      <c r="J8" s="68" t="s">
        <v>157</v>
      </c>
      <c r="N8" s="68" t="b">
        <f t="shared" si="0"/>
        <v>1</v>
      </c>
    </row>
    <row r="9" spans="1:14" ht="15">
      <c r="A9" s="47" t="s">
        <v>12</v>
      </c>
      <c r="B9" s="47" t="s">
        <v>5315</v>
      </c>
      <c r="C9" s="47" t="s">
        <v>1320</v>
      </c>
      <c r="D9" s="47" t="s">
        <v>698</v>
      </c>
      <c r="E9" s="47" t="s">
        <v>5315</v>
      </c>
      <c r="H9" s="47" t="b">
        <v>1</v>
      </c>
      <c r="I9" s="69" t="s">
        <v>6152</v>
      </c>
      <c r="J9" s="68" t="s">
        <v>5315</v>
      </c>
      <c r="N9" s="68" t="b">
        <f t="shared" si="0"/>
        <v>1</v>
      </c>
    </row>
    <row r="10" spans="1:14" ht="15">
      <c r="A10" s="47" t="s">
        <v>13</v>
      </c>
      <c r="B10" s="47" t="s">
        <v>159</v>
      </c>
      <c r="C10" s="47" t="s">
        <v>1320</v>
      </c>
      <c r="D10" s="47" t="s">
        <v>699</v>
      </c>
      <c r="E10" s="47" t="s">
        <v>159</v>
      </c>
      <c r="H10" s="47" t="b">
        <v>1</v>
      </c>
      <c r="I10" s="69" t="s">
        <v>6152</v>
      </c>
      <c r="J10" s="68" t="s">
        <v>159</v>
      </c>
      <c r="N10" s="68" t="b">
        <f t="shared" si="0"/>
        <v>1</v>
      </c>
    </row>
    <row r="11" spans="1:14" ht="15">
      <c r="A11" s="47" t="s">
        <v>14</v>
      </c>
      <c r="B11" s="47" t="s">
        <v>6149</v>
      </c>
      <c r="C11" s="47" t="s">
        <v>1320</v>
      </c>
      <c r="D11" s="47" t="s">
        <v>700</v>
      </c>
      <c r="E11" s="47" t="s">
        <v>6149</v>
      </c>
      <c r="H11" s="47" t="b">
        <v>1</v>
      </c>
      <c r="I11" s="69" t="s">
        <v>6152</v>
      </c>
      <c r="J11" s="68" t="s">
        <v>6149</v>
      </c>
      <c r="N11" s="68" t="b">
        <f t="shared" si="0"/>
        <v>1</v>
      </c>
    </row>
    <row r="12" spans="1:14" ht="15">
      <c r="A12" s="47" t="s">
        <v>16</v>
      </c>
      <c r="B12" s="47" t="s">
        <v>162</v>
      </c>
      <c r="C12" s="47" t="s">
        <v>1320</v>
      </c>
      <c r="D12" s="47" t="s">
        <v>701</v>
      </c>
      <c r="E12" s="47" t="s">
        <v>162</v>
      </c>
      <c r="H12" s="47" t="b">
        <v>1</v>
      </c>
      <c r="I12" s="69" t="s">
        <v>6152</v>
      </c>
      <c r="J12" s="68" t="s">
        <v>162</v>
      </c>
      <c r="N12" s="68" t="b">
        <f t="shared" si="0"/>
        <v>1</v>
      </c>
    </row>
    <row r="13" spans="1:14" ht="15">
      <c r="A13" s="47" t="s">
        <v>17</v>
      </c>
      <c r="B13" s="47" t="s">
        <v>5316</v>
      </c>
      <c r="C13" s="47" t="s">
        <v>1112</v>
      </c>
      <c r="D13" s="47" t="s">
        <v>702</v>
      </c>
      <c r="E13" s="47" t="s">
        <v>5316</v>
      </c>
      <c r="H13" s="47" t="b">
        <v>1</v>
      </c>
      <c r="I13" s="69" t="s">
        <v>6152</v>
      </c>
      <c r="J13" s="68" t="s">
        <v>5316</v>
      </c>
      <c r="N13" s="68" t="b">
        <f t="shared" si="0"/>
        <v>1</v>
      </c>
    </row>
    <row r="14" spans="1:14" ht="15">
      <c r="A14" s="47" t="s">
        <v>18</v>
      </c>
      <c r="B14" s="47" t="s">
        <v>241</v>
      </c>
      <c r="C14" s="47" t="s">
        <v>163</v>
      </c>
      <c r="D14" s="47" t="s">
        <v>703</v>
      </c>
      <c r="E14" s="47" t="s">
        <v>241</v>
      </c>
      <c r="H14" s="47" t="b">
        <v>1</v>
      </c>
      <c r="I14" s="69" t="s">
        <v>6152</v>
      </c>
      <c r="J14" s="68" t="s">
        <v>241</v>
      </c>
      <c r="N14" s="68" t="b">
        <f t="shared" si="0"/>
        <v>1</v>
      </c>
    </row>
    <row r="15" spans="1:14" ht="15">
      <c r="A15" s="47" t="s">
        <v>19</v>
      </c>
      <c r="B15" s="47" t="s">
        <v>5317</v>
      </c>
      <c r="C15" s="47" t="s">
        <v>163</v>
      </c>
      <c r="D15" s="47" t="s">
        <v>704</v>
      </c>
      <c r="E15" s="47" t="s">
        <v>5317</v>
      </c>
      <c r="H15" s="47" t="b">
        <v>1</v>
      </c>
      <c r="I15" s="69" t="s">
        <v>6152</v>
      </c>
      <c r="J15" s="68" t="s">
        <v>5317</v>
      </c>
      <c r="N15" s="68" t="b">
        <f t="shared" si="0"/>
        <v>1</v>
      </c>
    </row>
    <row r="16" spans="1:14" ht="15">
      <c r="A16" s="47" t="s">
        <v>20</v>
      </c>
      <c r="B16" s="47" t="s">
        <v>243</v>
      </c>
      <c r="C16" s="47" t="s">
        <v>163</v>
      </c>
      <c r="D16" s="47" t="s">
        <v>705</v>
      </c>
      <c r="E16" s="47" t="s">
        <v>243</v>
      </c>
      <c r="H16" s="47" t="b">
        <v>1</v>
      </c>
      <c r="I16" s="69" t="s">
        <v>6152</v>
      </c>
      <c r="J16" s="68" t="s">
        <v>243</v>
      </c>
      <c r="N16" s="68" t="b">
        <f t="shared" si="0"/>
        <v>1</v>
      </c>
    </row>
    <row r="17" spans="1:14" ht="15">
      <c r="A17" s="47" t="s">
        <v>22</v>
      </c>
      <c r="B17" s="47" t="s">
        <v>166</v>
      </c>
      <c r="C17" s="47" t="s">
        <v>1320</v>
      </c>
      <c r="D17" s="47" t="s">
        <v>706</v>
      </c>
      <c r="E17" s="47" t="s">
        <v>166</v>
      </c>
      <c r="H17" s="47" t="b">
        <v>1</v>
      </c>
      <c r="I17" s="69" t="s">
        <v>6152</v>
      </c>
      <c r="J17" s="68" t="s">
        <v>166</v>
      </c>
      <c r="N17" s="68" t="b">
        <f t="shared" si="0"/>
        <v>1</v>
      </c>
    </row>
    <row r="18" spans="1:14" ht="15">
      <c r="A18" s="47" t="s">
        <v>23</v>
      </c>
      <c r="B18" s="47" t="s">
        <v>5318</v>
      </c>
      <c r="C18" s="47" t="s">
        <v>1320</v>
      </c>
      <c r="D18" s="47" t="s">
        <v>707</v>
      </c>
      <c r="E18" s="47" t="s">
        <v>5318</v>
      </c>
      <c r="H18" s="47" t="b">
        <v>1</v>
      </c>
      <c r="I18" s="69" t="s">
        <v>6152</v>
      </c>
      <c r="J18" s="68" t="s">
        <v>5318</v>
      </c>
      <c r="N18" s="68" t="b">
        <f t="shared" si="0"/>
        <v>1</v>
      </c>
    </row>
    <row r="19" spans="1:14" ht="15">
      <c r="A19" s="47" t="s">
        <v>24</v>
      </c>
      <c r="B19" s="47" t="s">
        <v>1714</v>
      </c>
      <c r="C19" s="47" t="s">
        <v>1320</v>
      </c>
      <c r="D19" s="47" t="s">
        <v>1495</v>
      </c>
      <c r="E19" s="47" t="s">
        <v>1714</v>
      </c>
      <c r="H19" s="47" t="b">
        <v>1</v>
      </c>
      <c r="I19" s="69" t="s">
        <v>6152</v>
      </c>
      <c r="J19" s="68" t="s">
        <v>1714</v>
      </c>
      <c r="N19" s="68" t="b">
        <f t="shared" si="0"/>
        <v>1</v>
      </c>
    </row>
    <row r="20" spans="1:14" ht="15">
      <c r="A20" s="47" t="s">
        <v>25</v>
      </c>
      <c r="B20" s="47" t="s">
        <v>1756</v>
      </c>
      <c r="C20" s="47" t="s">
        <v>171</v>
      </c>
      <c r="D20" s="47" t="s">
        <v>1689</v>
      </c>
      <c r="E20" s="47" t="s">
        <v>1756</v>
      </c>
      <c r="H20" s="47" t="b">
        <v>1</v>
      </c>
      <c r="I20" s="69" t="s">
        <v>6152</v>
      </c>
      <c r="J20" s="68" t="s">
        <v>1756</v>
      </c>
      <c r="N20" s="68" t="b">
        <f t="shared" si="0"/>
        <v>1</v>
      </c>
    </row>
    <row r="21" spans="1:14" ht="15">
      <c r="A21" s="47" t="s">
        <v>27</v>
      </c>
      <c r="B21" s="47" t="s">
        <v>5320</v>
      </c>
      <c r="C21" s="47" t="s">
        <v>163</v>
      </c>
      <c r="D21" s="47" t="s">
        <v>711</v>
      </c>
      <c r="E21" s="47" t="s">
        <v>5320</v>
      </c>
      <c r="H21" s="47" t="b">
        <v>1</v>
      </c>
      <c r="I21" s="69" t="s">
        <v>6152</v>
      </c>
      <c r="J21" s="68" t="s">
        <v>5320</v>
      </c>
      <c r="N21" s="68" t="b">
        <f t="shared" si="0"/>
        <v>1</v>
      </c>
    </row>
    <row r="22" spans="1:14" ht="15">
      <c r="A22" s="47" t="s">
        <v>28</v>
      </c>
      <c r="B22" s="47" t="s">
        <v>6150</v>
      </c>
      <c r="C22" s="47" t="s">
        <v>163</v>
      </c>
      <c r="D22" s="47" t="s">
        <v>712</v>
      </c>
      <c r="E22" s="47" t="s">
        <v>6150</v>
      </c>
      <c r="H22" s="47" t="b">
        <v>1</v>
      </c>
      <c r="I22" s="69" t="s">
        <v>6152</v>
      </c>
      <c r="J22" s="68" t="s">
        <v>6150</v>
      </c>
      <c r="N22" s="68" t="b">
        <f t="shared" si="0"/>
        <v>1</v>
      </c>
    </row>
    <row r="23" spans="1:14" ht="15">
      <c r="A23" s="47" t="s">
        <v>29</v>
      </c>
      <c r="B23" s="47" t="s">
        <v>5321</v>
      </c>
      <c r="C23" s="47" t="s">
        <v>171</v>
      </c>
      <c r="D23" s="47" t="s">
        <v>713</v>
      </c>
      <c r="E23" s="47" t="s">
        <v>5321</v>
      </c>
      <c r="H23" s="47" t="b">
        <v>1</v>
      </c>
      <c r="I23" s="69" t="s">
        <v>6152</v>
      </c>
      <c r="J23" s="68" t="s">
        <v>5321</v>
      </c>
      <c r="N23" s="68" t="b">
        <f t="shared" si="0"/>
        <v>1</v>
      </c>
    </row>
    <row r="24" spans="1:14" ht="15">
      <c r="A24" s="47" t="s">
        <v>30</v>
      </c>
      <c r="B24" s="47" t="s">
        <v>5322</v>
      </c>
      <c r="C24" s="47" t="s">
        <v>171</v>
      </c>
      <c r="D24" s="47" t="s">
        <v>714</v>
      </c>
      <c r="E24" s="47" t="s">
        <v>5322</v>
      </c>
      <c r="H24" s="47" t="b">
        <v>1</v>
      </c>
      <c r="I24" s="69" t="s">
        <v>6152</v>
      </c>
      <c r="J24" s="68" t="s">
        <v>5322</v>
      </c>
      <c r="N24" s="68" t="b">
        <f t="shared" si="0"/>
        <v>1</v>
      </c>
    </row>
    <row r="25" spans="1:14" ht="15">
      <c r="A25" s="47" t="s">
        <v>662</v>
      </c>
      <c r="B25" s="47" t="s">
        <v>1715</v>
      </c>
      <c r="C25" s="47" t="s">
        <v>163</v>
      </c>
      <c r="D25" s="47" t="s">
        <v>1450</v>
      </c>
      <c r="E25" s="47" t="s">
        <v>1715</v>
      </c>
      <c r="H25" s="47" t="b">
        <v>1</v>
      </c>
      <c r="I25" s="69" t="s">
        <v>6152</v>
      </c>
      <c r="J25" s="68" t="s">
        <v>1715</v>
      </c>
      <c r="N25" s="68" t="b">
        <f t="shared" si="0"/>
        <v>1</v>
      </c>
    </row>
    <row r="26" spans="1:14" ht="15">
      <c r="A26" s="47" t="s">
        <v>663</v>
      </c>
      <c r="B26" s="47" t="s">
        <v>1716</v>
      </c>
      <c r="C26" s="47" t="s">
        <v>163</v>
      </c>
      <c r="D26" s="47" t="s">
        <v>1422</v>
      </c>
      <c r="E26" s="47" t="s">
        <v>1716</v>
      </c>
      <c r="H26" s="47" t="b">
        <v>1</v>
      </c>
      <c r="I26" s="69" t="s">
        <v>6152</v>
      </c>
      <c r="J26" s="68" t="s">
        <v>1716</v>
      </c>
      <c r="N26" s="68" t="b">
        <f t="shared" si="0"/>
        <v>1</v>
      </c>
    </row>
    <row r="27" spans="1:14" ht="15">
      <c r="A27" s="47" t="s">
        <v>664</v>
      </c>
      <c r="B27" s="47" t="s">
        <v>1717</v>
      </c>
      <c r="C27" s="47" t="s">
        <v>163</v>
      </c>
      <c r="D27" s="47" t="s">
        <v>1440</v>
      </c>
      <c r="E27" s="47" t="s">
        <v>1717</v>
      </c>
      <c r="H27" s="47" t="b">
        <v>1</v>
      </c>
      <c r="I27" s="69" t="s">
        <v>6152</v>
      </c>
      <c r="J27" s="68" t="s">
        <v>1717</v>
      </c>
      <c r="N27" s="68" t="b">
        <f t="shared" si="0"/>
        <v>1</v>
      </c>
    </row>
    <row r="28" spans="1:14" ht="15">
      <c r="A28" s="47" t="s">
        <v>665</v>
      </c>
      <c r="B28" s="47" t="s">
        <v>1718</v>
      </c>
      <c r="C28" s="47" t="s">
        <v>163</v>
      </c>
      <c r="D28" s="47" t="s">
        <v>1426</v>
      </c>
      <c r="E28" s="47" t="s">
        <v>1718</v>
      </c>
      <c r="H28" s="47" t="b">
        <v>1</v>
      </c>
      <c r="I28" s="69" t="s">
        <v>6152</v>
      </c>
      <c r="J28" s="68" t="s">
        <v>1718</v>
      </c>
      <c r="N28" s="68" t="b">
        <f t="shared" si="0"/>
        <v>1</v>
      </c>
    </row>
    <row r="29" spans="1:14" ht="15">
      <c r="A29" s="47" t="s">
        <v>666</v>
      </c>
      <c r="B29" s="47" t="s">
        <v>1719</v>
      </c>
      <c r="C29" s="47" t="s">
        <v>171</v>
      </c>
      <c r="D29" s="47" t="s">
        <v>1638</v>
      </c>
      <c r="E29" s="47" t="s">
        <v>1719</v>
      </c>
      <c r="H29" s="47" t="b">
        <v>1</v>
      </c>
      <c r="I29" s="69" t="s">
        <v>6152</v>
      </c>
      <c r="J29" s="68" t="s">
        <v>1719</v>
      </c>
      <c r="N29" s="68" t="b">
        <f t="shared" si="0"/>
        <v>1</v>
      </c>
    </row>
    <row r="30" spans="1:14" ht="15">
      <c r="A30" s="47" t="s">
        <v>667</v>
      </c>
      <c r="B30" s="47" t="s">
        <v>1720</v>
      </c>
      <c r="C30" s="47" t="s">
        <v>163</v>
      </c>
      <c r="D30" s="47" t="s">
        <v>1564</v>
      </c>
      <c r="E30" s="47" t="s">
        <v>1720</v>
      </c>
      <c r="H30" s="47" t="b">
        <v>1</v>
      </c>
      <c r="I30" s="69" t="s">
        <v>6152</v>
      </c>
      <c r="J30" s="68" t="s">
        <v>1720</v>
      </c>
      <c r="N30" s="68" t="b">
        <f t="shared" si="0"/>
        <v>1</v>
      </c>
    </row>
    <row r="31" spans="1:14" ht="15">
      <c r="A31" s="47" t="s">
        <v>669</v>
      </c>
      <c r="B31" s="47" t="s">
        <v>1721</v>
      </c>
      <c r="C31" s="47" t="s">
        <v>164</v>
      </c>
      <c r="D31" s="47" t="s">
        <v>1377</v>
      </c>
      <c r="E31" s="47" t="s">
        <v>1721</v>
      </c>
      <c r="H31" s="47" t="b">
        <v>1</v>
      </c>
      <c r="I31" s="69" t="s">
        <v>6152</v>
      </c>
      <c r="J31" s="68" t="s">
        <v>1721</v>
      </c>
      <c r="N31" s="68" t="b">
        <f t="shared" si="0"/>
        <v>1</v>
      </c>
    </row>
    <row r="32" spans="1:14" ht="15">
      <c r="A32" s="47" t="s">
        <v>670</v>
      </c>
      <c r="B32" s="47" t="s">
        <v>1758</v>
      </c>
      <c r="C32" s="47" t="s">
        <v>164</v>
      </c>
      <c r="D32" s="47" t="s">
        <v>1361</v>
      </c>
      <c r="E32" s="47" t="s">
        <v>1758</v>
      </c>
      <c r="H32" s="47" t="b">
        <v>1</v>
      </c>
      <c r="I32" s="69" t="s">
        <v>6152</v>
      </c>
      <c r="J32" s="68" t="s">
        <v>1758</v>
      </c>
      <c r="N32" s="68" t="b">
        <f t="shared" si="0"/>
        <v>1</v>
      </c>
    </row>
    <row r="33" spans="1:14" ht="15">
      <c r="A33" s="47" t="s">
        <v>671</v>
      </c>
      <c r="B33" s="47" t="s">
        <v>674</v>
      </c>
      <c r="C33" s="47" t="s">
        <v>163</v>
      </c>
      <c r="D33" s="47" t="s">
        <v>724</v>
      </c>
      <c r="E33" s="47" t="s">
        <v>674</v>
      </c>
      <c r="H33" s="47" t="b">
        <v>1</v>
      </c>
      <c r="I33" s="69" t="s">
        <v>6152</v>
      </c>
      <c r="J33" s="68" t="s">
        <v>674</v>
      </c>
      <c r="N33" s="68" t="b">
        <f t="shared" si="0"/>
        <v>1</v>
      </c>
    </row>
    <row r="34" spans="1:14" ht="15">
      <c r="A34" s="47" t="s">
        <v>1018</v>
      </c>
      <c r="B34" s="47" t="s">
        <v>5324</v>
      </c>
      <c r="C34" s="47" t="s">
        <v>171</v>
      </c>
      <c r="D34" s="47" t="s">
        <v>725</v>
      </c>
      <c r="E34" s="47" t="s">
        <v>5324</v>
      </c>
      <c r="H34" s="47" t="b">
        <v>1</v>
      </c>
      <c r="I34" s="69" t="s">
        <v>6152</v>
      </c>
      <c r="J34" s="68" t="s">
        <v>5324</v>
      </c>
      <c r="N34" s="68" t="b">
        <f t="shared" si="0"/>
        <v>1</v>
      </c>
    </row>
    <row r="35" spans="1:14" ht="15">
      <c r="A35" s="47" t="s">
        <v>1019</v>
      </c>
      <c r="B35" s="47" t="s">
        <v>5325</v>
      </c>
      <c r="C35" s="47" t="s">
        <v>171</v>
      </c>
      <c r="D35" s="47" t="s">
        <v>726</v>
      </c>
      <c r="E35" s="47" t="s">
        <v>5325</v>
      </c>
      <c r="H35" s="47" t="b">
        <v>1</v>
      </c>
      <c r="I35" s="69" t="s">
        <v>6152</v>
      </c>
      <c r="J35" s="68" t="s">
        <v>5325</v>
      </c>
      <c r="N35" s="68" t="b">
        <f t="shared" si="0"/>
        <v>1</v>
      </c>
    </row>
    <row r="36" spans="1:14" ht="15">
      <c r="A36" s="47" t="s">
        <v>233</v>
      </c>
      <c r="B36" s="47" t="s">
        <v>5327</v>
      </c>
      <c r="C36" s="47" t="s">
        <v>171</v>
      </c>
      <c r="D36" s="47" t="s">
        <v>727</v>
      </c>
      <c r="E36" s="47" t="s">
        <v>5327</v>
      </c>
      <c r="H36" s="47" t="b">
        <v>1</v>
      </c>
      <c r="I36" s="69" t="s">
        <v>6152</v>
      </c>
      <c r="J36" s="69" t="s">
        <v>6154</v>
      </c>
      <c r="K36" s="69"/>
      <c r="L36" s="69"/>
      <c r="M36" s="69"/>
      <c r="N36" s="69" t="b">
        <f t="shared" si="0"/>
        <v>0</v>
      </c>
    </row>
    <row r="37" spans="1:14" ht="15">
      <c r="A37" s="47" t="s">
        <v>35</v>
      </c>
      <c r="B37" s="47" t="s">
        <v>5329</v>
      </c>
      <c r="C37" s="47" t="s">
        <v>163</v>
      </c>
      <c r="D37" s="47" t="s">
        <v>729</v>
      </c>
      <c r="E37" s="47" t="s">
        <v>5329</v>
      </c>
      <c r="H37" s="47" t="b">
        <v>1</v>
      </c>
      <c r="I37" s="69" t="s">
        <v>6152</v>
      </c>
      <c r="J37" s="69" t="s">
        <v>5161</v>
      </c>
      <c r="K37" s="69"/>
      <c r="L37" s="69"/>
      <c r="M37" s="69"/>
      <c r="N37" s="69" t="b">
        <f t="shared" si="0"/>
        <v>0</v>
      </c>
    </row>
    <row r="38" spans="1:14" ht="15">
      <c r="A38" s="47" t="s">
        <v>581</v>
      </c>
      <c r="B38" s="47" t="s">
        <v>5330</v>
      </c>
      <c r="C38" s="47" t="s">
        <v>176</v>
      </c>
      <c r="D38" s="47" t="s">
        <v>730</v>
      </c>
      <c r="E38" s="47" t="s">
        <v>5330</v>
      </c>
      <c r="H38" s="47" t="b">
        <v>1</v>
      </c>
      <c r="I38" s="69" t="s">
        <v>6152</v>
      </c>
      <c r="J38" s="68" t="s">
        <v>5330</v>
      </c>
      <c r="N38" s="68" t="b">
        <f t="shared" si="0"/>
        <v>1</v>
      </c>
    </row>
    <row r="39" spans="1:14" ht="15">
      <c r="A39" s="47" t="s">
        <v>582</v>
      </c>
      <c r="B39" s="47" t="s">
        <v>5331</v>
      </c>
      <c r="C39" s="47" t="s">
        <v>176</v>
      </c>
      <c r="D39" s="47" t="s">
        <v>731</v>
      </c>
      <c r="E39" s="47" t="s">
        <v>5331</v>
      </c>
      <c r="H39" s="47" t="b">
        <v>1</v>
      </c>
      <c r="I39" s="69" t="s">
        <v>6152</v>
      </c>
      <c r="J39" s="68" t="s">
        <v>5331</v>
      </c>
      <c r="N39" s="68" t="b">
        <f t="shared" si="0"/>
        <v>1</v>
      </c>
    </row>
    <row r="40" spans="1:14" ht="15">
      <c r="A40" s="47" t="s">
        <v>583</v>
      </c>
      <c r="B40" s="47" t="s">
        <v>5332</v>
      </c>
      <c r="C40" s="47" t="s">
        <v>177</v>
      </c>
      <c r="D40" s="47" t="s">
        <v>732</v>
      </c>
      <c r="E40" s="47" t="s">
        <v>5332</v>
      </c>
      <c r="H40" s="47" t="b">
        <v>1</v>
      </c>
      <c r="I40" s="69" t="s">
        <v>6152</v>
      </c>
      <c r="J40" s="68" t="s">
        <v>5332</v>
      </c>
      <c r="N40" s="68" t="b">
        <f t="shared" si="0"/>
        <v>1</v>
      </c>
    </row>
    <row r="41" spans="1:14" ht="15">
      <c r="A41" s="47" t="s">
        <v>993</v>
      </c>
      <c r="B41" s="47" t="s">
        <v>5333</v>
      </c>
      <c r="C41" s="47" t="s">
        <v>176</v>
      </c>
      <c r="D41" s="47" t="s">
        <v>733</v>
      </c>
      <c r="E41" s="47" t="s">
        <v>5333</v>
      </c>
      <c r="H41" s="47" t="b">
        <v>1</v>
      </c>
      <c r="I41" s="67" t="s">
        <v>6151</v>
      </c>
    </row>
    <row r="42" spans="1:14" ht="15">
      <c r="A42" s="47" t="s">
        <v>584</v>
      </c>
      <c r="B42" s="47" t="s">
        <v>5335</v>
      </c>
      <c r="C42" s="47" t="s">
        <v>176</v>
      </c>
      <c r="D42" s="47" t="s">
        <v>734</v>
      </c>
      <c r="E42" s="47" t="s">
        <v>5335</v>
      </c>
      <c r="H42" s="47" t="b">
        <v>1</v>
      </c>
      <c r="I42" s="69" t="s">
        <v>6152</v>
      </c>
      <c r="J42" s="68" t="s">
        <v>5335</v>
      </c>
      <c r="N42" s="68" t="b">
        <f t="shared" si="0"/>
        <v>1</v>
      </c>
    </row>
    <row r="43" spans="1:14" ht="15">
      <c r="A43" s="47" t="s">
        <v>585</v>
      </c>
      <c r="B43" s="47" t="s">
        <v>178</v>
      </c>
      <c r="C43" s="47" t="s">
        <v>163</v>
      </c>
      <c r="D43" s="47" t="s">
        <v>735</v>
      </c>
      <c r="E43" s="47" t="s">
        <v>178</v>
      </c>
      <c r="H43" s="47" t="b">
        <v>1</v>
      </c>
      <c r="I43" s="69" t="s">
        <v>6152</v>
      </c>
      <c r="J43" s="68" t="s">
        <v>178</v>
      </c>
      <c r="N43" s="68" t="b">
        <f t="shared" si="0"/>
        <v>1</v>
      </c>
    </row>
    <row r="44" spans="1:14" ht="15">
      <c r="A44" s="47" t="s">
        <v>588</v>
      </c>
      <c r="B44" s="47" t="s">
        <v>179</v>
      </c>
      <c r="C44" s="47" t="s">
        <v>176</v>
      </c>
      <c r="D44" s="47" t="s">
        <v>736</v>
      </c>
      <c r="E44" s="47" t="s">
        <v>179</v>
      </c>
      <c r="H44" s="47" t="b">
        <v>1</v>
      </c>
      <c r="I44" s="69" t="s">
        <v>6152</v>
      </c>
      <c r="J44" s="68" t="s">
        <v>179</v>
      </c>
      <c r="N44" s="68" t="b">
        <f t="shared" si="0"/>
        <v>1</v>
      </c>
    </row>
    <row r="45" spans="1:14" ht="15">
      <c r="A45" s="47" t="s">
        <v>586</v>
      </c>
      <c r="B45" s="47" t="s">
        <v>5336</v>
      </c>
      <c r="C45" s="47" t="s">
        <v>176</v>
      </c>
      <c r="D45" s="47" t="s">
        <v>737</v>
      </c>
      <c r="E45" s="47" t="s">
        <v>5336</v>
      </c>
      <c r="H45" s="47" t="b">
        <v>1</v>
      </c>
      <c r="I45" s="69" t="s">
        <v>6152</v>
      </c>
      <c r="J45" s="68" t="s">
        <v>5336</v>
      </c>
      <c r="N45" s="68" t="b">
        <f t="shared" si="0"/>
        <v>1</v>
      </c>
    </row>
    <row r="46" spans="1:14" ht="15">
      <c r="A46" s="47" t="s">
        <v>41</v>
      </c>
      <c r="B46" s="47" t="s">
        <v>1032</v>
      </c>
      <c r="C46" s="47" t="s">
        <v>171</v>
      </c>
      <c r="D46" s="47" t="s">
        <v>1020</v>
      </c>
      <c r="E46" s="47" t="s">
        <v>1032</v>
      </c>
      <c r="H46" s="47" t="b">
        <v>1</v>
      </c>
      <c r="I46" s="67" t="s">
        <v>6151</v>
      </c>
    </row>
    <row r="47" spans="1:14" ht="15">
      <c r="A47" s="47" t="s">
        <v>42</v>
      </c>
      <c r="B47" s="47" t="s">
        <v>998</v>
      </c>
      <c r="C47" s="47" t="s">
        <v>171</v>
      </c>
      <c r="D47" s="47" t="s">
        <v>1016</v>
      </c>
      <c r="E47" s="47" t="s">
        <v>998</v>
      </c>
      <c r="H47" s="47" t="b">
        <v>1</v>
      </c>
      <c r="I47" s="69" t="s">
        <v>6152</v>
      </c>
      <c r="J47" s="68" t="s">
        <v>998</v>
      </c>
      <c r="N47" s="68" t="b">
        <f t="shared" si="0"/>
        <v>1</v>
      </c>
    </row>
    <row r="48" spans="1:14" ht="15">
      <c r="A48" s="47" t="s">
        <v>43</v>
      </c>
      <c r="B48" s="47" t="s">
        <v>1180</v>
      </c>
      <c r="C48" s="47" t="s">
        <v>164</v>
      </c>
      <c r="D48" s="47" t="s">
        <v>1171</v>
      </c>
      <c r="E48" s="47" t="s">
        <v>1180</v>
      </c>
      <c r="H48" s="47" t="b">
        <v>1</v>
      </c>
      <c r="I48" s="67" t="s">
        <v>6151</v>
      </c>
    </row>
    <row r="49" spans="1:14" ht="15">
      <c r="A49" s="47" t="s">
        <v>268</v>
      </c>
      <c r="B49" s="47" t="s">
        <v>1761</v>
      </c>
      <c r="C49" s="47" t="s">
        <v>180</v>
      </c>
      <c r="D49" s="47" t="s">
        <v>1444</v>
      </c>
      <c r="E49" s="47" t="s">
        <v>1761</v>
      </c>
      <c r="H49" s="47" t="b">
        <v>1</v>
      </c>
      <c r="I49" s="69" t="s">
        <v>6152</v>
      </c>
      <c r="J49" s="68" t="s">
        <v>1761</v>
      </c>
      <c r="N49" s="68" t="b">
        <f t="shared" si="0"/>
        <v>1</v>
      </c>
    </row>
    <row r="50" spans="1:14" ht="15">
      <c r="A50" s="47" t="s">
        <v>290</v>
      </c>
      <c r="B50" s="47" t="s">
        <v>1763</v>
      </c>
      <c r="C50" s="47" t="s">
        <v>180</v>
      </c>
      <c r="D50" s="47" t="s">
        <v>1349</v>
      </c>
      <c r="E50" s="47" t="s">
        <v>1763</v>
      </c>
      <c r="H50" s="47" t="b">
        <v>1</v>
      </c>
      <c r="I50" s="69" t="s">
        <v>6152</v>
      </c>
      <c r="J50" s="68" t="s">
        <v>1763</v>
      </c>
      <c r="N50" s="68" t="b">
        <f t="shared" si="0"/>
        <v>1</v>
      </c>
    </row>
    <row r="51" spans="1:14" ht="15">
      <c r="A51" s="47" t="s">
        <v>994</v>
      </c>
      <c r="B51" s="47" t="s">
        <v>1764</v>
      </c>
      <c r="C51" s="47" t="s">
        <v>180</v>
      </c>
      <c r="D51" s="47" t="s">
        <v>1332</v>
      </c>
      <c r="E51" s="47" t="s">
        <v>1764</v>
      </c>
      <c r="H51" s="47" t="b">
        <v>1</v>
      </c>
      <c r="I51" s="69" t="s">
        <v>6152</v>
      </c>
      <c r="J51" s="68" t="s">
        <v>1764</v>
      </c>
      <c r="N51" s="68" t="b">
        <f t="shared" si="0"/>
        <v>1</v>
      </c>
    </row>
    <row r="52" spans="1:14" ht="15">
      <c r="A52" s="47" t="s">
        <v>1014</v>
      </c>
      <c r="B52" s="47" t="s">
        <v>5162</v>
      </c>
      <c r="C52" s="47" t="s">
        <v>176</v>
      </c>
      <c r="D52" s="47" t="s">
        <v>1024</v>
      </c>
      <c r="E52" s="47" t="s">
        <v>5162</v>
      </c>
      <c r="H52" s="47" t="b">
        <v>1</v>
      </c>
      <c r="I52" s="69" t="s">
        <v>6152</v>
      </c>
      <c r="J52" s="69" t="s">
        <v>6155</v>
      </c>
      <c r="K52" s="69"/>
      <c r="L52" s="69"/>
      <c r="M52" s="69"/>
      <c r="N52" s="69" t="b">
        <f t="shared" si="0"/>
        <v>0</v>
      </c>
    </row>
    <row r="53" spans="1:14" ht="15">
      <c r="A53" s="47" t="s">
        <v>1015</v>
      </c>
      <c r="B53" s="47" t="s">
        <v>2061</v>
      </c>
      <c r="C53" s="47" t="s">
        <v>171</v>
      </c>
      <c r="D53" s="47" t="s">
        <v>1360</v>
      </c>
      <c r="E53" s="47" t="s">
        <v>2061</v>
      </c>
      <c r="H53" s="47" t="b">
        <v>1</v>
      </c>
      <c r="I53" s="69" t="s">
        <v>6152</v>
      </c>
      <c r="J53" s="68" t="s">
        <v>2061</v>
      </c>
      <c r="N53" s="68" t="b">
        <f t="shared" si="0"/>
        <v>1</v>
      </c>
    </row>
    <row r="54" spans="1:14" ht="15">
      <c r="A54" s="47" t="s">
        <v>2637</v>
      </c>
      <c r="B54" s="47" t="s">
        <v>5338</v>
      </c>
      <c r="C54" s="47" t="s">
        <v>171</v>
      </c>
      <c r="D54" s="47" t="s">
        <v>742</v>
      </c>
      <c r="E54" s="47" t="s">
        <v>5338</v>
      </c>
      <c r="H54" s="47" t="b">
        <v>1</v>
      </c>
      <c r="I54" s="69" t="s">
        <v>6152</v>
      </c>
      <c r="J54" s="68" t="s">
        <v>5338</v>
      </c>
      <c r="N54" s="68" t="b">
        <f t="shared" si="0"/>
        <v>1</v>
      </c>
    </row>
    <row r="55" spans="1:14" ht="15">
      <c r="A55" s="47" t="s">
        <v>2063</v>
      </c>
      <c r="B55" s="47" t="s">
        <v>1765</v>
      </c>
      <c r="C55" s="47" t="s">
        <v>171</v>
      </c>
      <c r="D55" s="47" t="s">
        <v>1374</v>
      </c>
      <c r="E55" s="47" t="s">
        <v>1765</v>
      </c>
      <c r="H55" s="47" t="b">
        <v>1</v>
      </c>
      <c r="I55" s="69" t="s">
        <v>6152</v>
      </c>
      <c r="J55" s="68" t="s">
        <v>1765</v>
      </c>
      <c r="N55" s="68" t="b">
        <f t="shared" si="0"/>
        <v>1</v>
      </c>
    </row>
    <row r="56" spans="1:14" ht="15">
      <c r="A56" s="47" t="s">
        <v>46</v>
      </c>
      <c r="B56" s="47" t="s">
        <v>5163</v>
      </c>
      <c r="C56" s="47" t="s">
        <v>163</v>
      </c>
      <c r="D56" s="47" t="s">
        <v>5164</v>
      </c>
      <c r="E56" s="47" t="s">
        <v>5163</v>
      </c>
      <c r="H56" s="47" t="b">
        <v>1</v>
      </c>
      <c r="I56" s="69" t="s">
        <v>6152</v>
      </c>
      <c r="J56" s="68" t="s">
        <v>5163</v>
      </c>
      <c r="N56" s="68" t="b">
        <f t="shared" si="0"/>
        <v>1</v>
      </c>
    </row>
    <row r="57" spans="1:14" ht="15">
      <c r="A57" s="47" t="s">
        <v>47</v>
      </c>
      <c r="B57" s="47" t="s">
        <v>5165</v>
      </c>
      <c r="C57" s="47" t="s">
        <v>163</v>
      </c>
      <c r="D57" s="47" t="s">
        <v>4706</v>
      </c>
      <c r="E57" s="47" t="s">
        <v>5165</v>
      </c>
      <c r="H57" s="47" t="b">
        <v>1</v>
      </c>
      <c r="I57" s="69" t="s">
        <v>6152</v>
      </c>
      <c r="J57" s="68" t="s">
        <v>5165</v>
      </c>
      <c r="N57" s="68" t="b">
        <f t="shared" si="0"/>
        <v>1</v>
      </c>
    </row>
    <row r="58" spans="1:14" ht="15">
      <c r="A58" s="47" t="s">
        <v>48</v>
      </c>
      <c r="B58" s="47" t="s">
        <v>181</v>
      </c>
      <c r="C58" s="47" t="s">
        <v>176</v>
      </c>
      <c r="D58" s="47" t="s">
        <v>739</v>
      </c>
      <c r="E58" s="47" t="s">
        <v>181</v>
      </c>
      <c r="H58" s="47" t="b">
        <v>1</v>
      </c>
      <c r="I58" s="69" t="s">
        <v>6152</v>
      </c>
      <c r="J58" s="68" t="s">
        <v>181</v>
      </c>
      <c r="N58" s="68" t="b">
        <f t="shared" si="0"/>
        <v>1</v>
      </c>
    </row>
    <row r="59" spans="1:14" ht="15">
      <c r="A59" s="47" t="s">
        <v>49</v>
      </c>
      <c r="B59" s="47" t="s">
        <v>1766</v>
      </c>
      <c r="C59" s="47" t="s">
        <v>180</v>
      </c>
      <c r="D59" s="47" t="s">
        <v>1437</v>
      </c>
      <c r="E59" s="47" t="s">
        <v>1766</v>
      </c>
      <c r="H59" s="47" t="b">
        <v>1</v>
      </c>
      <c r="I59" s="69" t="s">
        <v>6152</v>
      </c>
      <c r="J59" s="68" t="s">
        <v>1766</v>
      </c>
      <c r="N59" s="68" t="b">
        <f t="shared" si="0"/>
        <v>1</v>
      </c>
    </row>
    <row r="60" spans="1:14" ht="15">
      <c r="A60" s="47" t="s">
        <v>2065</v>
      </c>
      <c r="B60" s="47" t="s">
        <v>1762</v>
      </c>
      <c r="C60" s="47" t="s">
        <v>180</v>
      </c>
      <c r="D60" s="47" t="s">
        <v>1347</v>
      </c>
      <c r="E60" s="47" t="s">
        <v>1762</v>
      </c>
      <c r="H60" s="47" t="b">
        <v>1</v>
      </c>
      <c r="I60" s="69" t="s">
        <v>6152</v>
      </c>
      <c r="J60" s="68" t="s">
        <v>1762</v>
      </c>
      <c r="N60" s="68" t="b">
        <f t="shared" si="0"/>
        <v>1</v>
      </c>
    </row>
    <row r="61" spans="1:14" ht="15">
      <c r="A61" s="47" t="s">
        <v>2068</v>
      </c>
      <c r="B61" s="47" t="s">
        <v>1767</v>
      </c>
      <c r="C61" s="47" t="s">
        <v>180</v>
      </c>
      <c r="D61" s="47" t="s">
        <v>1372</v>
      </c>
      <c r="E61" s="47" t="s">
        <v>1767</v>
      </c>
      <c r="H61" s="47" t="b">
        <v>1</v>
      </c>
      <c r="I61" s="69" t="s">
        <v>6152</v>
      </c>
      <c r="J61" s="68" t="s">
        <v>1767</v>
      </c>
      <c r="N61" s="68" t="b">
        <f t="shared" si="0"/>
        <v>1</v>
      </c>
    </row>
    <row r="62" spans="1:14" ht="15">
      <c r="A62" s="47" t="s">
        <v>5166</v>
      </c>
      <c r="B62" s="47" t="s">
        <v>1768</v>
      </c>
      <c r="C62" s="47" t="s">
        <v>180</v>
      </c>
      <c r="D62" s="47" t="s">
        <v>1391</v>
      </c>
      <c r="E62" s="47" t="s">
        <v>1768</v>
      </c>
      <c r="H62" s="47" t="b">
        <v>1</v>
      </c>
      <c r="I62" s="69" t="s">
        <v>6152</v>
      </c>
      <c r="J62" s="68" t="s">
        <v>1768</v>
      </c>
      <c r="N62" s="68" t="b">
        <f t="shared" si="0"/>
        <v>1</v>
      </c>
    </row>
    <row r="63" spans="1:14" ht="15">
      <c r="A63" s="47" t="s">
        <v>2069</v>
      </c>
      <c r="B63" s="47" t="s">
        <v>5339</v>
      </c>
      <c r="C63" s="47" t="s">
        <v>176</v>
      </c>
      <c r="D63" s="47" t="s">
        <v>1619</v>
      </c>
      <c r="E63" s="47" t="s">
        <v>5339</v>
      </c>
      <c r="H63" s="47" t="b">
        <v>1</v>
      </c>
      <c r="I63" s="69" t="s">
        <v>6152</v>
      </c>
      <c r="J63" s="68" t="s">
        <v>5339</v>
      </c>
      <c r="N63" s="68" t="b">
        <f t="shared" si="0"/>
        <v>1</v>
      </c>
    </row>
    <row r="64" spans="1:14" ht="15">
      <c r="A64" s="47" t="s">
        <v>51</v>
      </c>
      <c r="B64" s="47" t="s">
        <v>5167</v>
      </c>
      <c r="C64" s="47" t="s">
        <v>163</v>
      </c>
      <c r="D64" s="47" t="s">
        <v>5168</v>
      </c>
      <c r="E64" s="47" t="s">
        <v>5167</v>
      </c>
      <c r="H64" s="47" t="b">
        <v>1</v>
      </c>
      <c r="I64" s="69" t="s">
        <v>6152</v>
      </c>
      <c r="J64" s="68" t="s">
        <v>5167</v>
      </c>
      <c r="N64" s="68" t="b">
        <f t="shared" si="0"/>
        <v>1</v>
      </c>
    </row>
    <row r="65" spans="1:14" ht="15">
      <c r="A65" s="47" t="s">
        <v>2075</v>
      </c>
      <c r="B65" s="47" t="s">
        <v>1769</v>
      </c>
      <c r="C65" s="47" t="s">
        <v>180</v>
      </c>
      <c r="D65" s="47" t="s">
        <v>1359</v>
      </c>
      <c r="E65" s="47" t="s">
        <v>1769</v>
      </c>
      <c r="H65" s="47" t="b">
        <v>1</v>
      </c>
      <c r="I65" s="67" t="s">
        <v>6151</v>
      </c>
    </row>
    <row r="66" spans="1:14" ht="15">
      <c r="A66" s="47" t="s">
        <v>1002</v>
      </c>
      <c r="B66" s="47" t="s">
        <v>1037</v>
      </c>
      <c r="C66" s="47" t="s">
        <v>163</v>
      </c>
      <c r="D66" s="47" t="s">
        <v>2656</v>
      </c>
      <c r="E66" s="47" t="s">
        <v>1037</v>
      </c>
      <c r="H66" s="47" t="b">
        <v>1</v>
      </c>
      <c r="I66" s="69" t="s">
        <v>6152</v>
      </c>
      <c r="J66" s="68" t="s">
        <v>1037</v>
      </c>
      <c r="N66" s="68" t="b">
        <f t="shared" si="0"/>
        <v>1</v>
      </c>
    </row>
    <row r="67" spans="1:14" ht="15">
      <c r="A67" s="47" t="s">
        <v>1003</v>
      </c>
      <c r="B67" s="47" t="s">
        <v>1038</v>
      </c>
      <c r="C67" s="47" t="s">
        <v>163</v>
      </c>
      <c r="D67" s="47" t="s">
        <v>2658</v>
      </c>
      <c r="E67" s="47" t="s">
        <v>1038</v>
      </c>
      <c r="H67" s="47" t="b">
        <v>1</v>
      </c>
      <c r="I67" s="69" t="s">
        <v>6152</v>
      </c>
      <c r="J67" s="68" t="s">
        <v>1038</v>
      </c>
      <c r="N67" s="68" t="b">
        <f t="shared" si="0"/>
        <v>1</v>
      </c>
    </row>
    <row r="68" spans="1:14" ht="15">
      <c r="A68" s="47" t="s">
        <v>1004</v>
      </c>
      <c r="B68" s="47" t="s">
        <v>1039</v>
      </c>
      <c r="C68" s="47" t="s">
        <v>163</v>
      </c>
      <c r="D68" s="47" t="s">
        <v>2659</v>
      </c>
      <c r="E68" s="47" t="s">
        <v>1039</v>
      </c>
      <c r="H68" s="47" t="b">
        <v>1</v>
      </c>
      <c r="I68" s="69" t="s">
        <v>6152</v>
      </c>
      <c r="J68" s="68" t="s">
        <v>1039</v>
      </c>
      <c r="N68" s="68" t="b">
        <f t="shared" ref="N68" si="1">J68=B68</f>
        <v>1</v>
      </c>
    </row>
    <row r="69" spans="1:14" ht="15">
      <c r="A69" s="47" t="s">
        <v>1005</v>
      </c>
      <c r="B69" s="47" t="s">
        <v>2639</v>
      </c>
      <c r="C69" s="47" t="s">
        <v>163</v>
      </c>
      <c r="D69" s="47" t="s">
        <v>2679</v>
      </c>
      <c r="E69" s="47" t="s">
        <v>2639</v>
      </c>
      <c r="H69" s="47" t="b">
        <v>1</v>
      </c>
      <c r="I69" s="67" t="s">
        <v>6151</v>
      </c>
    </row>
    <row r="70" spans="1:14" ht="15">
      <c r="A70" s="47" t="s">
        <v>1006</v>
      </c>
      <c r="B70" s="47" t="s">
        <v>1771</v>
      </c>
      <c r="C70" s="47" t="s">
        <v>180</v>
      </c>
      <c r="D70" s="47" t="s">
        <v>1334</v>
      </c>
      <c r="E70" s="47" t="s">
        <v>1771</v>
      </c>
      <c r="H70" s="47" t="b">
        <v>1</v>
      </c>
      <c r="I70" s="69" t="s">
        <v>6152</v>
      </c>
      <c r="J70" s="68" t="s">
        <v>1771</v>
      </c>
      <c r="N70" s="68" t="b">
        <f t="shared" ref="N70:N88" si="2">J70=B70</f>
        <v>1</v>
      </c>
    </row>
    <row r="71" spans="1:14" ht="15">
      <c r="A71" s="47" t="s">
        <v>1007</v>
      </c>
      <c r="B71" s="47" t="s">
        <v>1772</v>
      </c>
      <c r="C71" s="47" t="s">
        <v>180</v>
      </c>
      <c r="D71" s="47" t="s">
        <v>1373</v>
      </c>
      <c r="E71" s="47" t="s">
        <v>1772</v>
      </c>
      <c r="H71" s="47" t="b">
        <v>1</v>
      </c>
      <c r="I71" s="69" t="s">
        <v>6152</v>
      </c>
      <c r="J71" s="68" t="s">
        <v>1772</v>
      </c>
      <c r="N71" s="68" t="b">
        <f t="shared" si="2"/>
        <v>1</v>
      </c>
    </row>
    <row r="72" spans="1:14" ht="15">
      <c r="A72" s="47" t="s">
        <v>1008</v>
      </c>
      <c r="B72" s="47" t="s">
        <v>1773</v>
      </c>
      <c r="C72" s="47" t="s">
        <v>180</v>
      </c>
      <c r="D72" s="47" t="s">
        <v>1343</v>
      </c>
      <c r="E72" s="47" t="s">
        <v>1773</v>
      </c>
      <c r="H72" s="47" t="b">
        <v>1</v>
      </c>
      <c r="I72" s="69" t="s">
        <v>6152</v>
      </c>
      <c r="J72" s="68" t="s">
        <v>1773</v>
      </c>
      <c r="N72" s="68" t="b">
        <f t="shared" si="2"/>
        <v>1</v>
      </c>
    </row>
    <row r="73" spans="1:14" ht="15">
      <c r="A73" s="47" t="s">
        <v>1009</v>
      </c>
      <c r="B73" s="47" t="s">
        <v>1774</v>
      </c>
      <c r="C73" s="47" t="s">
        <v>180</v>
      </c>
      <c r="D73" s="47" t="s">
        <v>1376</v>
      </c>
      <c r="E73" s="47" t="s">
        <v>1774</v>
      </c>
      <c r="H73" s="47" t="b">
        <v>1</v>
      </c>
      <c r="I73" s="69" t="s">
        <v>6152</v>
      </c>
      <c r="J73" s="68" t="s">
        <v>1774</v>
      </c>
      <c r="N73" s="68" t="b">
        <f t="shared" si="2"/>
        <v>1</v>
      </c>
    </row>
    <row r="74" spans="1:14" ht="15">
      <c r="A74" s="47" t="s">
        <v>1035</v>
      </c>
      <c r="B74" s="47" t="s">
        <v>1775</v>
      </c>
      <c r="C74" s="47" t="s">
        <v>180</v>
      </c>
      <c r="D74" s="47" t="s">
        <v>1324</v>
      </c>
      <c r="E74" s="47" t="s">
        <v>1775</v>
      </c>
      <c r="H74" s="47" t="b">
        <v>1</v>
      </c>
      <c r="I74" s="69" t="s">
        <v>6152</v>
      </c>
      <c r="J74" s="68" t="s">
        <v>1775</v>
      </c>
      <c r="N74" s="68" t="b">
        <f t="shared" si="2"/>
        <v>1</v>
      </c>
    </row>
    <row r="75" spans="1:14" ht="15">
      <c r="A75" s="47" t="s">
        <v>1159</v>
      </c>
      <c r="B75" s="47" t="s">
        <v>1776</v>
      </c>
      <c r="C75" s="47" t="s">
        <v>180</v>
      </c>
      <c r="D75" s="47" t="s">
        <v>1339</v>
      </c>
      <c r="E75" s="47" t="s">
        <v>1776</v>
      </c>
      <c r="H75" s="47" t="b">
        <v>1</v>
      </c>
      <c r="I75" s="69" t="s">
        <v>6152</v>
      </c>
      <c r="J75" s="68" t="s">
        <v>1776</v>
      </c>
      <c r="N75" s="68" t="b">
        <f t="shared" si="2"/>
        <v>1</v>
      </c>
    </row>
    <row r="76" spans="1:14" ht="15">
      <c r="A76" s="47" t="s">
        <v>2077</v>
      </c>
      <c r="B76" s="47" t="s">
        <v>1777</v>
      </c>
      <c r="C76" s="47" t="s">
        <v>180</v>
      </c>
      <c r="D76" s="47" t="s">
        <v>1351</v>
      </c>
      <c r="E76" s="47" t="s">
        <v>1777</v>
      </c>
      <c r="H76" s="47" t="b">
        <v>1</v>
      </c>
      <c r="I76" s="69" t="s">
        <v>6152</v>
      </c>
      <c r="J76" s="68" t="s">
        <v>1777</v>
      </c>
      <c r="N76" s="68" t="b">
        <f t="shared" si="2"/>
        <v>1</v>
      </c>
    </row>
    <row r="77" spans="1:14" ht="15">
      <c r="A77" s="47" t="s">
        <v>2078</v>
      </c>
      <c r="B77" s="47" t="s">
        <v>1778</v>
      </c>
      <c r="C77" s="47" t="s">
        <v>180</v>
      </c>
      <c r="D77" s="47" t="s">
        <v>1371</v>
      </c>
      <c r="E77" s="47" t="s">
        <v>1778</v>
      </c>
      <c r="H77" s="47" t="b">
        <v>1</v>
      </c>
      <c r="I77" s="69" t="s">
        <v>6152</v>
      </c>
      <c r="J77" s="68" t="s">
        <v>1778</v>
      </c>
      <c r="N77" s="68" t="b">
        <f t="shared" si="2"/>
        <v>1</v>
      </c>
    </row>
    <row r="78" spans="1:14" ht="15">
      <c r="A78" s="47" t="s">
        <v>2079</v>
      </c>
      <c r="B78" s="47" t="s">
        <v>1779</v>
      </c>
      <c r="C78" s="47" t="s">
        <v>180</v>
      </c>
      <c r="D78" s="47" t="s">
        <v>1416</v>
      </c>
      <c r="E78" s="47" t="s">
        <v>1779</v>
      </c>
      <c r="H78" s="47" t="b">
        <v>1</v>
      </c>
      <c r="I78" s="69" t="s">
        <v>6152</v>
      </c>
      <c r="J78" s="68" t="s">
        <v>1779</v>
      </c>
      <c r="N78" s="68" t="b">
        <f t="shared" si="2"/>
        <v>1</v>
      </c>
    </row>
    <row r="79" spans="1:14" ht="15">
      <c r="A79" s="47" t="s">
        <v>2080</v>
      </c>
      <c r="B79" s="47" t="s">
        <v>1780</v>
      </c>
      <c r="C79" s="47" t="s">
        <v>180</v>
      </c>
      <c r="D79" s="47" t="s">
        <v>1354</v>
      </c>
      <c r="E79" s="47" t="s">
        <v>1780</v>
      </c>
      <c r="H79" s="47" t="b">
        <v>1</v>
      </c>
      <c r="I79" s="69" t="s">
        <v>6152</v>
      </c>
      <c r="J79" s="68" t="s">
        <v>1780</v>
      </c>
      <c r="N79" s="68" t="b">
        <f t="shared" si="2"/>
        <v>1</v>
      </c>
    </row>
    <row r="80" spans="1:14" ht="15">
      <c r="A80" s="47" t="s">
        <v>2081</v>
      </c>
      <c r="B80" s="47" t="s">
        <v>1781</v>
      </c>
      <c r="C80" s="47" t="s">
        <v>180</v>
      </c>
      <c r="D80" s="47" t="s">
        <v>1317</v>
      </c>
      <c r="E80" s="47" t="s">
        <v>1781</v>
      </c>
      <c r="H80" s="47" t="b">
        <v>1</v>
      </c>
      <c r="I80" s="69" t="s">
        <v>6152</v>
      </c>
      <c r="J80" s="68" t="s">
        <v>1781</v>
      </c>
      <c r="N80" s="68" t="b">
        <f t="shared" si="2"/>
        <v>1</v>
      </c>
    </row>
    <row r="81" spans="1:14" ht="15">
      <c r="A81" s="47" t="s">
        <v>2082</v>
      </c>
      <c r="B81" s="47" t="s">
        <v>1782</v>
      </c>
      <c r="C81" s="47" t="s">
        <v>180</v>
      </c>
      <c r="D81" s="47" t="s">
        <v>1321</v>
      </c>
      <c r="E81" s="47" t="s">
        <v>1782</v>
      </c>
      <c r="H81" s="47" t="b">
        <v>1</v>
      </c>
      <c r="I81" s="69" t="s">
        <v>6152</v>
      </c>
      <c r="J81" s="68" t="s">
        <v>1782</v>
      </c>
      <c r="N81" s="68" t="b">
        <f t="shared" si="2"/>
        <v>1</v>
      </c>
    </row>
    <row r="82" spans="1:14" ht="15">
      <c r="A82" s="47" t="s">
        <v>2083</v>
      </c>
      <c r="B82" s="47" t="s">
        <v>1783</v>
      </c>
      <c r="C82" s="47" t="s">
        <v>180</v>
      </c>
      <c r="D82" s="47" t="s">
        <v>1338</v>
      </c>
      <c r="E82" s="47" t="s">
        <v>1783</v>
      </c>
      <c r="H82" s="47" t="b">
        <v>1</v>
      </c>
      <c r="I82" s="69" t="s">
        <v>6152</v>
      </c>
      <c r="J82" s="68" t="s">
        <v>1783</v>
      </c>
      <c r="N82" s="68" t="b">
        <f t="shared" si="2"/>
        <v>1</v>
      </c>
    </row>
    <row r="83" spans="1:14" ht="15">
      <c r="A83" s="47" t="s">
        <v>2084</v>
      </c>
      <c r="B83" s="47" t="s">
        <v>1784</v>
      </c>
      <c r="C83" s="47" t="s">
        <v>180</v>
      </c>
      <c r="D83" s="47" t="s">
        <v>1341</v>
      </c>
      <c r="E83" s="47" t="s">
        <v>1784</v>
      </c>
      <c r="H83" s="47" t="b">
        <v>1</v>
      </c>
      <c r="I83" s="69" t="s">
        <v>6152</v>
      </c>
      <c r="J83" s="68" t="s">
        <v>1784</v>
      </c>
      <c r="N83" s="68" t="b">
        <f t="shared" si="2"/>
        <v>1</v>
      </c>
    </row>
    <row r="84" spans="1:14" ht="15">
      <c r="A84" s="47" t="s">
        <v>2086</v>
      </c>
      <c r="B84" s="47" t="s">
        <v>275</v>
      </c>
      <c r="C84" s="47" t="s">
        <v>163</v>
      </c>
      <c r="D84" s="47" t="s">
        <v>749</v>
      </c>
      <c r="E84" s="47" t="s">
        <v>275</v>
      </c>
      <c r="H84" s="47" t="b">
        <v>1</v>
      </c>
      <c r="I84" s="69" t="s">
        <v>6152</v>
      </c>
      <c r="J84" s="68" t="s">
        <v>275</v>
      </c>
      <c r="N84" s="68" t="b">
        <f t="shared" si="2"/>
        <v>1</v>
      </c>
    </row>
    <row r="85" spans="1:14" ht="15">
      <c r="A85" s="47" t="s">
        <v>66</v>
      </c>
      <c r="B85" s="47" t="s">
        <v>1723</v>
      </c>
      <c r="C85" s="47" t="s">
        <v>163</v>
      </c>
      <c r="D85" s="47" t="s">
        <v>1653</v>
      </c>
      <c r="E85" s="47" t="s">
        <v>1723</v>
      </c>
      <c r="H85" s="47" t="b">
        <v>1</v>
      </c>
      <c r="I85" s="69" t="s">
        <v>6152</v>
      </c>
      <c r="J85" s="68" t="s">
        <v>1723</v>
      </c>
      <c r="N85" s="68" t="b">
        <f t="shared" si="2"/>
        <v>1</v>
      </c>
    </row>
    <row r="86" spans="1:14" ht="15">
      <c r="A86" s="47" t="s">
        <v>67</v>
      </c>
      <c r="B86" s="47" t="s">
        <v>1724</v>
      </c>
      <c r="C86" s="47" t="s">
        <v>163</v>
      </c>
      <c r="D86" s="47" t="s">
        <v>1326</v>
      </c>
      <c r="E86" s="47" t="s">
        <v>1724</v>
      </c>
      <c r="H86" s="47" t="b">
        <v>1</v>
      </c>
      <c r="I86" s="69" t="s">
        <v>6152</v>
      </c>
      <c r="J86" s="68" t="s">
        <v>1724</v>
      </c>
      <c r="N86" s="68" t="b">
        <f t="shared" si="2"/>
        <v>1</v>
      </c>
    </row>
    <row r="87" spans="1:14" ht="15">
      <c r="A87" s="47" t="s">
        <v>68</v>
      </c>
      <c r="B87" s="47" t="s">
        <v>1725</v>
      </c>
      <c r="C87" s="47" t="s">
        <v>163</v>
      </c>
      <c r="D87" s="47" t="s">
        <v>1337</v>
      </c>
      <c r="E87" s="47" t="s">
        <v>1725</v>
      </c>
      <c r="H87" s="47" t="b">
        <v>1</v>
      </c>
      <c r="I87" s="69" t="s">
        <v>6152</v>
      </c>
      <c r="J87" s="68" t="s">
        <v>1725</v>
      </c>
      <c r="N87" s="68" t="b">
        <f t="shared" si="2"/>
        <v>1</v>
      </c>
    </row>
    <row r="88" spans="1:14" ht="15">
      <c r="A88" s="47" t="s">
        <v>270</v>
      </c>
      <c r="B88" s="47" t="s">
        <v>2129</v>
      </c>
      <c r="C88" s="47" t="s">
        <v>163</v>
      </c>
      <c r="D88" s="47" t="s">
        <v>1534</v>
      </c>
      <c r="E88" s="47" t="s">
        <v>2129</v>
      </c>
      <c r="H88" s="47" t="b">
        <v>1</v>
      </c>
      <c r="I88" s="69" t="s">
        <v>6152</v>
      </c>
      <c r="J88" s="69" t="s">
        <v>6156</v>
      </c>
      <c r="K88" s="69"/>
      <c r="L88" s="69"/>
      <c r="M88" s="69"/>
      <c r="N88" s="69" t="b">
        <f t="shared" si="2"/>
        <v>0</v>
      </c>
    </row>
    <row r="89" spans="1:14" ht="15">
      <c r="A89" s="47" t="s">
        <v>2130</v>
      </c>
      <c r="B89" s="47" t="s">
        <v>1726</v>
      </c>
      <c r="C89" s="47" t="s">
        <v>164</v>
      </c>
      <c r="D89" s="47" t="s">
        <v>758</v>
      </c>
      <c r="E89" s="47" t="s">
        <v>1726</v>
      </c>
      <c r="H89" s="47" t="b">
        <v>1</v>
      </c>
      <c r="I89" s="67" t="s">
        <v>6151</v>
      </c>
    </row>
    <row r="90" spans="1:14" ht="15">
      <c r="A90" s="47" t="s">
        <v>70</v>
      </c>
      <c r="B90" s="47" t="s">
        <v>1727</v>
      </c>
      <c r="C90" s="47" t="s">
        <v>164</v>
      </c>
      <c r="D90" s="47" t="s">
        <v>1368</v>
      </c>
      <c r="E90" s="47" t="s">
        <v>1727</v>
      </c>
      <c r="H90" s="47" t="b">
        <v>1</v>
      </c>
      <c r="I90" s="69" t="s">
        <v>6152</v>
      </c>
      <c r="J90" s="68" t="s">
        <v>1727</v>
      </c>
      <c r="N90" s="68" t="b">
        <f t="shared" ref="N90:N92" si="3">J90=B90</f>
        <v>1</v>
      </c>
    </row>
    <row r="91" spans="1:14" ht="15">
      <c r="A91" s="47" t="s">
        <v>215</v>
      </c>
      <c r="B91" s="47" t="s">
        <v>1728</v>
      </c>
      <c r="C91" s="47" t="s">
        <v>164</v>
      </c>
      <c r="D91" s="47" t="s">
        <v>1395</v>
      </c>
      <c r="E91" s="47" t="s">
        <v>1728</v>
      </c>
      <c r="H91" s="47" t="b">
        <v>1</v>
      </c>
      <c r="I91" s="69" t="s">
        <v>6152</v>
      </c>
      <c r="J91" s="68" t="s">
        <v>1728</v>
      </c>
      <c r="N91" s="68" t="b">
        <f t="shared" si="3"/>
        <v>1</v>
      </c>
    </row>
    <row r="92" spans="1:14" ht="15">
      <c r="A92" s="47" t="s">
        <v>72</v>
      </c>
      <c r="B92" s="47" t="s">
        <v>1051</v>
      </c>
      <c r="C92" s="47" t="s">
        <v>163</v>
      </c>
      <c r="D92" s="47" t="s">
        <v>2660</v>
      </c>
      <c r="E92" s="47" t="s">
        <v>1051</v>
      </c>
      <c r="H92" s="47" t="b">
        <v>1</v>
      </c>
      <c r="I92" s="69" t="s">
        <v>6152</v>
      </c>
      <c r="J92" s="68" t="s">
        <v>1051</v>
      </c>
      <c r="N92" s="68" t="b">
        <f t="shared" si="3"/>
        <v>1</v>
      </c>
    </row>
    <row r="93" spans="1:14" ht="15">
      <c r="A93" s="47" t="s">
        <v>1055</v>
      </c>
      <c r="B93" s="47" t="s">
        <v>3247</v>
      </c>
      <c r="C93" s="47" t="s">
        <v>163</v>
      </c>
      <c r="D93" s="47" t="s">
        <v>6023</v>
      </c>
      <c r="E93" s="47" t="s">
        <v>3247</v>
      </c>
      <c r="H93" s="47" t="b">
        <v>1</v>
      </c>
      <c r="I93" s="67" t="s">
        <v>6151</v>
      </c>
    </row>
    <row r="94" spans="1:14" ht="15">
      <c r="A94" s="47" t="s">
        <v>1056</v>
      </c>
      <c r="B94" s="47" t="s">
        <v>3248</v>
      </c>
      <c r="C94" s="47" t="s">
        <v>171</v>
      </c>
      <c r="D94" s="47" t="s">
        <v>6024</v>
      </c>
      <c r="E94" s="47" t="s">
        <v>3248</v>
      </c>
      <c r="H94" s="47" t="b">
        <v>1</v>
      </c>
      <c r="I94" s="67" t="s">
        <v>6151</v>
      </c>
      <c r="J94" s="70" t="s">
        <v>6153</v>
      </c>
    </row>
    <row r="95" spans="1:14" ht="15">
      <c r="A95" s="47" t="s">
        <v>1057</v>
      </c>
      <c r="B95" s="47" t="s">
        <v>3102</v>
      </c>
      <c r="C95" s="47" t="s">
        <v>171</v>
      </c>
      <c r="D95" s="47" t="s">
        <v>6025</v>
      </c>
      <c r="E95" s="47" t="s">
        <v>3102</v>
      </c>
      <c r="H95" s="47" t="b">
        <v>1</v>
      </c>
      <c r="I95" s="67" t="s">
        <v>6151</v>
      </c>
      <c r="J95" s="70" t="s">
        <v>6153</v>
      </c>
    </row>
    <row r="96" spans="1:14" ht="15">
      <c r="A96" s="47" t="s">
        <v>3206</v>
      </c>
      <c r="B96" s="47" t="s">
        <v>3205</v>
      </c>
      <c r="C96" s="47" t="s">
        <v>171</v>
      </c>
      <c r="D96" s="47" t="s">
        <v>6026</v>
      </c>
      <c r="E96" s="47" t="s">
        <v>3205</v>
      </c>
      <c r="H96" s="47" t="b">
        <v>1</v>
      </c>
      <c r="I96" s="67" t="s">
        <v>6151</v>
      </c>
      <c r="J96" s="70" t="s">
        <v>6153</v>
      </c>
    </row>
    <row r="97" spans="1:10" ht="15">
      <c r="A97" s="47" t="s">
        <v>1201</v>
      </c>
      <c r="B97" s="47" t="s">
        <v>3204</v>
      </c>
      <c r="C97" s="47" t="s">
        <v>171</v>
      </c>
      <c r="D97" s="47" t="s">
        <v>6027</v>
      </c>
      <c r="E97" s="47" t="s">
        <v>3204</v>
      </c>
      <c r="H97" s="47" t="b">
        <v>1</v>
      </c>
      <c r="I97" s="67" t="s">
        <v>6151</v>
      </c>
      <c r="J97" s="70" t="s">
        <v>6153</v>
      </c>
    </row>
    <row r="98" spans="1:10" ht="15">
      <c r="A98" s="47" t="s">
        <v>75</v>
      </c>
      <c r="B98" s="47" t="s">
        <v>3103</v>
      </c>
      <c r="C98" s="47" t="s">
        <v>171</v>
      </c>
      <c r="D98" s="47" t="s">
        <v>6028</v>
      </c>
      <c r="E98" s="47" t="s">
        <v>3103</v>
      </c>
      <c r="H98" s="47" t="b">
        <v>1</v>
      </c>
      <c r="I98" s="67" t="s">
        <v>6151</v>
      </c>
      <c r="J98" s="70" t="s">
        <v>6153</v>
      </c>
    </row>
    <row r="99" spans="1:10" ht="15">
      <c r="A99" s="47" t="s">
        <v>76</v>
      </c>
      <c r="B99" s="47" t="s">
        <v>3104</v>
      </c>
      <c r="C99" s="47" t="s">
        <v>171</v>
      </c>
      <c r="D99" s="47" t="s">
        <v>6029</v>
      </c>
      <c r="E99" s="47" t="s">
        <v>3104</v>
      </c>
      <c r="H99" s="47" t="b">
        <v>1</v>
      </c>
      <c r="I99" s="67" t="s">
        <v>6151</v>
      </c>
      <c r="J99" s="70" t="s">
        <v>6153</v>
      </c>
    </row>
    <row r="100" spans="1:10" ht="15">
      <c r="A100" s="47" t="s">
        <v>77</v>
      </c>
      <c r="B100" s="47" t="s">
        <v>3105</v>
      </c>
      <c r="C100" s="47" t="s">
        <v>171</v>
      </c>
      <c r="D100" s="47" t="s">
        <v>6030</v>
      </c>
      <c r="E100" s="47" t="s">
        <v>3105</v>
      </c>
      <c r="H100" s="47" t="b">
        <v>1</v>
      </c>
      <c r="I100" s="67" t="s">
        <v>6151</v>
      </c>
      <c r="J100" s="70" t="s">
        <v>6153</v>
      </c>
    </row>
    <row r="101" spans="1:10" ht="15">
      <c r="A101" s="47" t="s">
        <v>281</v>
      </c>
      <c r="B101" s="47" t="s">
        <v>3106</v>
      </c>
      <c r="C101" s="47" t="s">
        <v>171</v>
      </c>
      <c r="D101" s="47" t="s">
        <v>6031</v>
      </c>
      <c r="E101" s="47" t="s">
        <v>3106</v>
      </c>
      <c r="H101" s="47" t="b">
        <v>1</v>
      </c>
      <c r="I101" s="67" t="s">
        <v>6151</v>
      </c>
      <c r="J101" s="70" t="s">
        <v>6153</v>
      </c>
    </row>
    <row r="102" spans="1:10" ht="15">
      <c r="A102" s="47" t="s">
        <v>303</v>
      </c>
      <c r="B102" s="47" t="s">
        <v>3107</v>
      </c>
      <c r="C102" s="47" t="s">
        <v>171</v>
      </c>
      <c r="D102" s="47" t="s">
        <v>6032</v>
      </c>
      <c r="E102" s="47" t="s">
        <v>3107</v>
      </c>
      <c r="H102" s="47" t="b">
        <v>1</v>
      </c>
      <c r="I102" s="67" t="s">
        <v>6151</v>
      </c>
      <c r="J102" s="70" t="s">
        <v>6153</v>
      </c>
    </row>
    <row r="103" spans="1:10" ht="15">
      <c r="A103" s="47" t="s">
        <v>304</v>
      </c>
      <c r="B103" s="47" t="s">
        <v>3108</v>
      </c>
      <c r="C103" s="47" t="s">
        <v>171</v>
      </c>
      <c r="D103" s="47" t="s">
        <v>6033</v>
      </c>
      <c r="E103" s="47" t="s">
        <v>3108</v>
      </c>
      <c r="H103" s="47" t="b">
        <v>1</v>
      </c>
      <c r="I103" s="67" t="s">
        <v>6151</v>
      </c>
      <c r="J103" s="70" t="s">
        <v>6153</v>
      </c>
    </row>
    <row r="104" spans="1:10" ht="15">
      <c r="A104" s="47" t="s">
        <v>305</v>
      </c>
      <c r="B104" s="47" t="s">
        <v>3109</v>
      </c>
      <c r="C104" s="47" t="s">
        <v>171</v>
      </c>
      <c r="D104" s="47" t="s">
        <v>6034</v>
      </c>
      <c r="E104" s="47" t="s">
        <v>3109</v>
      </c>
      <c r="H104" s="47" t="b">
        <v>1</v>
      </c>
      <c r="I104" s="67" t="s">
        <v>6151</v>
      </c>
      <c r="J104" s="70" t="s">
        <v>6153</v>
      </c>
    </row>
    <row r="105" spans="1:10" ht="15">
      <c r="A105" s="47" t="s">
        <v>306</v>
      </c>
      <c r="B105" s="47" t="s">
        <v>3110</v>
      </c>
      <c r="C105" s="47" t="s">
        <v>171</v>
      </c>
      <c r="D105" s="47" t="s">
        <v>6035</v>
      </c>
      <c r="E105" s="47" t="s">
        <v>3110</v>
      </c>
      <c r="H105" s="47" t="b">
        <v>1</v>
      </c>
      <c r="I105" s="67" t="s">
        <v>6151</v>
      </c>
      <c r="J105" s="70" t="s">
        <v>6153</v>
      </c>
    </row>
    <row r="106" spans="1:10" ht="15">
      <c r="A106" s="47" t="s">
        <v>307</v>
      </c>
      <c r="B106" s="47" t="s">
        <v>3111</v>
      </c>
      <c r="C106" s="47" t="s">
        <v>171</v>
      </c>
      <c r="D106" s="47" t="s">
        <v>6036</v>
      </c>
      <c r="E106" s="47" t="s">
        <v>3111</v>
      </c>
      <c r="H106" s="47" t="b">
        <v>1</v>
      </c>
      <c r="I106" s="67" t="s">
        <v>6151</v>
      </c>
      <c r="J106" s="70" t="s">
        <v>6153</v>
      </c>
    </row>
    <row r="107" spans="1:10" ht="15">
      <c r="A107" s="47" t="s">
        <v>308</v>
      </c>
      <c r="B107" s="47" t="s">
        <v>3112</v>
      </c>
      <c r="C107" s="47" t="s">
        <v>171</v>
      </c>
      <c r="D107" s="47" t="s">
        <v>6037</v>
      </c>
      <c r="E107" s="47" t="s">
        <v>3112</v>
      </c>
      <c r="H107" s="47" t="b">
        <v>1</v>
      </c>
      <c r="I107" s="67" t="s">
        <v>6151</v>
      </c>
      <c r="J107" s="70" t="s">
        <v>6153</v>
      </c>
    </row>
    <row r="108" spans="1:10" ht="15">
      <c r="A108" s="47" t="s">
        <v>309</v>
      </c>
      <c r="B108" s="47" t="s">
        <v>3113</v>
      </c>
      <c r="C108" s="47" t="s">
        <v>171</v>
      </c>
      <c r="D108" s="47" t="s">
        <v>6038</v>
      </c>
      <c r="E108" s="47" t="s">
        <v>3113</v>
      </c>
      <c r="H108" s="47" t="b">
        <v>1</v>
      </c>
      <c r="I108" s="67" t="s">
        <v>6151</v>
      </c>
      <c r="J108" s="70" t="s">
        <v>6153</v>
      </c>
    </row>
    <row r="109" spans="1:10" ht="15">
      <c r="A109" s="47" t="s">
        <v>310</v>
      </c>
      <c r="B109" s="47" t="s">
        <v>3114</v>
      </c>
      <c r="C109" s="47" t="s">
        <v>171</v>
      </c>
      <c r="D109" s="47" t="s">
        <v>6039</v>
      </c>
      <c r="E109" s="47" t="s">
        <v>3114</v>
      </c>
      <c r="H109" s="47" t="b">
        <v>1</v>
      </c>
      <c r="I109" s="67" t="s">
        <v>6151</v>
      </c>
      <c r="J109" s="70" t="s">
        <v>6153</v>
      </c>
    </row>
    <row r="110" spans="1:10" ht="15">
      <c r="A110" s="47" t="s">
        <v>317</v>
      </c>
      <c r="B110" s="47" t="s">
        <v>3115</v>
      </c>
      <c r="C110" s="47" t="s">
        <v>171</v>
      </c>
      <c r="D110" s="47" t="s">
        <v>6040</v>
      </c>
      <c r="E110" s="47" t="s">
        <v>3115</v>
      </c>
      <c r="H110" s="47" t="b">
        <v>1</v>
      </c>
      <c r="I110" s="67" t="s">
        <v>6151</v>
      </c>
      <c r="J110" s="70" t="s">
        <v>6153</v>
      </c>
    </row>
    <row r="111" spans="1:10" ht="15">
      <c r="A111" s="47" t="s">
        <v>318</v>
      </c>
      <c r="B111" s="47" t="s">
        <v>3116</v>
      </c>
      <c r="C111" s="47" t="s">
        <v>171</v>
      </c>
      <c r="D111" s="47" t="s">
        <v>6041</v>
      </c>
      <c r="E111" s="47" t="s">
        <v>3116</v>
      </c>
      <c r="H111" s="47" t="b">
        <v>1</v>
      </c>
      <c r="I111" s="67" t="s">
        <v>6151</v>
      </c>
      <c r="J111" s="70" t="s">
        <v>6153</v>
      </c>
    </row>
    <row r="112" spans="1:10" ht="15">
      <c r="A112" s="47" t="s">
        <v>319</v>
      </c>
      <c r="B112" s="47" t="s">
        <v>3117</v>
      </c>
      <c r="C112" s="47" t="s">
        <v>171</v>
      </c>
      <c r="D112" s="47" t="s">
        <v>6042</v>
      </c>
      <c r="E112" s="47" t="s">
        <v>3117</v>
      </c>
      <c r="H112" s="47" t="b">
        <v>1</v>
      </c>
      <c r="I112" s="67" t="s">
        <v>6151</v>
      </c>
      <c r="J112" s="70" t="s">
        <v>6153</v>
      </c>
    </row>
    <row r="113" spans="1:10" ht="15">
      <c r="A113" s="47" t="s">
        <v>320</v>
      </c>
      <c r="B113" s="47" t="s">
        <v>3118</v>
      </c>
      <c r="C113" s="47" t="s">
        <v>171</v>
      </c>
      <c r="D113" s="47" t="s">
        <v>6043</v>
      </c>
      <c r="E113" s="47" t="s">
        <v>3118</v>
      </c>
      <c r="H113" s="47" t="b">
        <v>1</v>
      </c>
      <c r="I113" s="67" t="s">
        <v>6151</v>
      </c>
      <c r="J113" s="70" t="s">
        <v>6153</v>
      </c>
    </row>
    <row r="114" spans="1:10" ht="15">
      <c r="A114" s="47" t="s">
        <v>321</v>
      </c>
      <c r="B114" s="47" t="s">
        <v>3119</v>
      </c>
      <c r="C114" s="47" t="s">
        <v>171</v>
      </c>
      <c r="D114" s="47" t="s">
        <v>6044</v>
      </c>
      <c r="E114" s="47" t="s">
        <v>3119</v>
      </c>
      <c r="H114" s="47" t="b">
        <v>1</v>
      </c>
      <c r="I114" s="67" t="s">
        <v>6151</v>
      </c>
      <c r="J114" s="70" t="s">
        <v>6153</v>
      </c>
    </row>
    <row r="115" spans="1:10" ht="15">
      <c r="A115" s="47" t="s">
        <v>322</v>
      </c>
      <c r="B115" s="47" t="s">
        <v>3120</v>
      </c>
      <c r="C115" s="47" t="s">
        <v>171</v>
      </c>
      <c r="D115" s="47" t="s">
        <v>6045</v>
      </c>
      <c r="E115" s="47" t="s">
        <v>3120</v>
      </c>
      <c r="H115" s="47" t="b">
        <v>1</v>
      </c>
      <c r="I115" s="67" t="s">
        <v>6151</v>
      </c>
      <c r="J115" s="70" t="s">
        <v>6153</v>
      </c>
    </row>
    <row r="116" spans="1:10" ht="15">
      <c r="A116" s="47" t="s">
        <v>323</v>
      </c>
      <c r="B116" s="47" t="s">
        <v>3121</v>
      </c>
      <c r="C116" s="47" t="s">
        <v>171</v>
      </c>
      <c r="D116" s="47" t="s">
        <v>6046</v>
      </c>
      <c r="E116" s="47" t="s">
        <v>3121</v>
      </c>
      <c r="H116" s="47" t="b">
        <v>1</v>
      </c>
      <c r="I116" s="67" t="s">
        <v>6151</v>
      </c>
      <c r="J116" s="70" t="s">
        <v>6153</v>
      </c>
    </row>
    <row r="117" spans="1:10" ht="15">
      <c r="A117" s="47" t="s">
        <v>324</v>
      </c>
      <c r="B117" s="47" t="s">
        <v>3122</v>
      </c>
      <c r="C117" s="47" t="s">
        <v>171</v>
      </c>
      <c r="D117" s="47" t="s">
        <v>6047</v>
      </c>
      <c r="E117" s="47" t="s">
        <v>3122</v>
      </c>
      <c r="H117" s="47" t="b">
        <v>1</v>
      </c>
      <c r="I117" s="67" t="s">
        <v>6151</v>
      </c>
      <c r="J117" s="70" t="s">
        <v>6153</v>
      </c>
    </row>
    <row r="118" spans="1:10" ht="15">
      <c r="A118" s="47" t="s">
        <v>325</v>
      </c>
      <c r="B118" s="47" t="s">
        <v>3123</v>
      </c>
      <c r="C118" s="47" t="s">
        <v>171</v>
      </c>
      <c r="D118" s="47" t="s">
        <v>6048</v>
      </c>
      <c r="E118" s="47" t="s">
        <v>3123</v>
      </c>
      <c r="H118" s="47" t="b">
        <v>1</v>
      </c>
      <c r="I118" s="67" t="s">
        <v>6151</v>
      </c>
      <c r="J118" s="70" t="s">
        <v>6153</v>
      </c>
    </row>
    <row r="119" spans="1:10" ht="15">
      <c r="A119" s="47" t="s">
        <v>329</v>
      </c>
      <c r="B119" s="47" t="s">
        <v>3124</v>
      </c>
      <c r="C119" s="47" t="s">
        <v>171</v>
      </c>
      <c r="D119" s="47" t="s">
        <v>6049</v>
      </c>
      <c r="E119" s="47" t="s">
        <v>3124</v>
      </c>
      <c r="H119" s="47" t="b">
        <v>1</v>
      </c>
      <c r="I119" s="67" t="s">
        <v>6151</v>
      </c>
      <c r="J119" s="70" t="s">
        <v>6153</v>
      </c>
    </row>
    <row r="120" spans="1:10" ht="15">
      <c r="A120" s="47" t="s">
        <v>330</v>
      </c>
      <c r="B120" s="47" t="s">
        <v>3125</v>
      </c>
      <c r="C120" s="47" t="s">
        <v>171</v>
      </c>
      <c r="D120" s="47" t="s">
        <v>6050</v>
      </c>
      <c r="E120" s="47" t="s">
        <v>3125</v>
      </c>
      <c r="H120" s="47" t="b">
        <v>1</v>
      </c>
      <c r="I120" s="67" t="s">
        <v>6151</v>
      </c>
      <c r="J120" s="70" t="s">
        <v>6153</v>
      </c>
    </row>
    <row r="121" spans="1:10" ht="15">
      <c r="A121" s="47" t="s">
        <v>331</v>
      </c>
      <c r="B121" s="47" t="s">
        <v>3126</v>
      </c>
      <c r="C121" s="47" t="s">
        <v>171</v>
      </c>
      <c r="D121" s="47" t="s">
        <v>6051</v>
      </c>
      <c r="E121" s="47" t="s">
        <v>3126</v>
      </c>
      <c r="H121" s="47" t="b">
        <v>1</v>
      </c>
      <c r="I121" s="67" t="s">
        <v>6151</v>
      </c>
      <c r="J121" s="70" t="s">
        <v>6153</v>
      </c>
    </row>
    <row r="122" spans="1:10" ht="15">
      <c r="A122" s="47" t="s">
        <v>346</v>
      </c>
      <c r="B122" s="47" t="s">
        <v>3127</v>
      </c>
      <c r="C122" s="47" t="s">
        <v>171</v>
      </c>
      <c r="D122" s="47" t="s">
        <v>6052</v>
      </c>
      <c r="E122" s="47" t="s">
        <v>3127</v>
      </c>
      <c r="H122" s="47" t="b">
        <v>1</v>
      </c>
      <c r="I122" s="67" t="s">
        <v>6151</v>
      </c>
      <c r="J122" s="70" t="s">
        <v>6153</v>
      </c>
    </row>
    <row r="123" spans="1:10" ht="15">
      <c r="A123" s="47" t="s">
        <v>409</v>
      </c>
      <c r="B123" s="47" t="s">
        <v>3128</v>
      </c>
      <c r="C123" s="47" t="s">
        <v>171</v>
      </c>
      <c r="D123" s="47" t="s">
        <v>6053</v>
      </c>
      <c r="E123" s="47" t="s">
        <v>3128</v>
      </c>
      <c r="H123" s="47" t="b">
        <v>1</v>
      </c>
      <c r="I123" s="67" t="s">
        <v>6151</v>
      </c>
      <c r="J123" s="70" t="s">
        <v>6153</v>
      </c>
    </row>
    <row r="124" spans="1:10" ht="15">
      <c r="A124" s="47" t="s">
        <v>410</v>
      </c>
      <c r="B124" s="47" t="s">
        <v>3129</v>
      </c>
      <c r="C124" s="47" t="s">
        <v>171</v>
      </c>
      <c r="D124" s="47" t="s">
        <v>6054</v>
      </c>
      <c r="E124" s="47" t="s">
        <v>3129</v>
      </c>
      <c r="H124" s="47" t="b">
        <v>1</v>
      </c>
      <c r="I124" s="67" t="s">
        <v>6151</v>
      </c>
      <c r="J124" s="70" t="s">
        <v>6153</v>
      </c>
    </row>
    <row r="125" spans="1:10" ht="15">
      <c r="A125" s="47" t="s">
        <v>411</v>
      </c>
      <c r="B125" s="47" t="s">
        <v>3130</v>
      </c>
      <c r="C125" s="47" t="s">
        <v>171</v>
      </c>
      <c r="D125" s="47" t="s">
        <v>6055</v>
      </c>
      <c r="E125" s="47" t="s">
        <v>3130</v>
      </c>
      <c r="H125" s="47" t="b">
        <v>1</v>
      </c>
      <c r="I125" s="67" t="s">
        <v>6151</v>
      </c>
      <c r="J125" s="70" t="s">
        <v>6153</v>
      </c>
    </row>
    <row r="126" spans="1:10" ht="15">
      <c r="A126" s="47" t="s">
        <v>412</v>
      </c>
      <c r="B126" s="47" t="s">
        <v>3131</v>
      </c>
      <c r="C126" s="47" t="s">
        <v>171</v>
      </c>
      <c r="D126" s="47" t="s">
        <v>6056</v>
      </c>
      <c r="E126" s="47" t="s">
        <v>3131</v>
      </c>
      <c r="H126" s="47" t="b">
        <v>1</v>
      </c>
      <c r="I126" s="67" t="s">
        <v>6151</v>
      </c>
      <c r="J126" s="70" t="s">
        <v>6153</v>
      </c>
    </row>
    <row r="127" spans="1:10" ht="15">
      <c r="A127" s="47" t="s">
        <v>413</v>
      </c>
      <c r="B127" s="47" t="s">
        <v>3132</v>
      </c>
      <c r="C127" s="47" t="s">
        <v>171</v>
      </c>
      <c r="D127" s="47" t="s">
        <v>6057</v>
      </c>
      <c r="E127" s="47" t="s">
        <v>3132</v>
      </c>
      <c r="H127" s="47" t="b">
        <v>1</v>
      </c>
      <c r="I127" s="67" t="s">
        <v>6151</v>
      </c>
      <c r="J127" s="70" t="s">
        <v>6153</v>
      </c>
    </row>
    <row r="128" spans="1:10" ht="15">
      <c r="A128" s="47" t="s">
        <v>414</v>
      </c>
      <c r="B128" s="47" t="s">
        <v>3133</v>
      </c>
      <c r="C128" s="47" t="s">
        <v>171</v>
      </c>
      <c r="D128" s="47" t="s">
        <v>6058</v>
      </c>
      <c r="E128" s="47" t="s">
        <v>3133</v>
      </c>
      <c r="H128" s="47" t="b">
        <v>1</v>
      </c>
      <c r="I128" s="67" t="s">
        <v>6151</v>
      </c>
      <c r="J128" s="70" t="s">
        <v>6153</v>
      </c>
    </row>
    <row r="129" spans="1:10" ht="15">
      <c r="A129" s="47" t="s">
        <v>415</v>
      </c>
      <c r="B129" s="47" t="s">
        <v>3134</v>
      </c>
      <c r="C129" s="47" t="s">
        <v>171</v>
      </c>
      <c r="D129" s="47" t="s">
        <v>6059</v>
      </c>
      <c r="E129" s="47" t="s">
        <v>3134</v>
      </c>
      <c r="H129" s="47" t="b">
        <v>1</v>
      </c>
      <c r="I129" s="67" t="s">
        <v>6151</v>
      </c>
      <c r="J129" s="70" t="s">
        <v>6153</v>
      </c>
    </row>
    <row r="130" spans="1:10" ht="15">
      <c r="A130" s="47" t="s">
        <v>416</v>
      </c>
      <c r="B130" s="47" t="s">
        <v>3135</v>
      </c>
      <c r="C130" s="47" t="s">
        <v>171</v>
      </c>
      <c r="D130" s="47" t="s">
        <v>6060</v>
      </c>
      <c r="E130" s="47" t="s">
        <v>3135</v>
      </c>
      <c r="H130" s="47" t="b">
        <v>1</v>
      </c>
      <c r="I130" s="67" t="s">
        <v>6151</v>
      </c>
      <c r="J130" s="70" t="s">
        <v>6153</v>
      </c>
    </row>
    <row r="131" spans="1:10" ht="15">
      <c r="A131" s="47" t="s">
        <v>417</v>
      </c>
      <c r="B131" s="47" t="s">
        <v>3136</v>
      </c>
      <c r="C131" s="47" t="s">
        <v>171</v>
      </c>
      <c r="D131" s="47" t="s">
        <v>6061</v>
      </c>
      <c r="E131" s="47" t="s">
        <v>3136</v>
      </c>
      <c r="H131" s="47" t="b">
        <v>1</v>
      </c>
      <c r="I131" s="67" t="s">
        <v>6151</v>
      </c>
      <c r="J131" s="70" t="s">
        <v>6153</v>
      </c>
    </row>
    <row r="132" spans="1:10" ht="15">
      <c r="A132" s="47" t="s">
        <v>418</v>
      </c>
      <c r="B132" s="47" t="s">
        <v>3137</v>
      </c>
      <c r="C132" s="47" t="s">
        <v>171</v>
      </c>
      <c r="D132" s="47" t="s">
        <v>6062</v>
      </c>
      <c r="E132" s="47" t="s">
        <v>3137</v>
      </c>
      <c r="H132" s="47" t="b">
        <v>1</v>
      </c>
      <c r="I132" s="67" t="s">
        <v>6151</v>
      </c>
      <c r="J132" s="70" t="s">
        <v>6153</v>
      </c>
    </row>
    <row r="133" spans="1:10" ht="15">
      <c r="A133" s="47" t="s">
        <v>419</v>
      </c>
      <c r="B133" s="47" t="s">
        <v>3138</v>
      </c>
      <c r="C133" s="47" t="s">
        <v>171</v>
      </c>
      <c r="D133" s="47" t="s">
        <v>6063</v>
      </c>
      <c r="E133" s="47" t="s">
        <v>3138</v>
      </c>
      <c r="H133" s="47" t="b">
        <v>1</v>
      </c>
      <c r="I133" s="67" t="s">
        <v>6151</v>
      </c>
      <c r="J133" s="70" t="s">
        <v>6153</v>
      </c>
    </row>
    <row r="134" spans="1:10" ht="15">
      <c r="A134" s="47" t="s">
        <v>420</v>
      </c>
      <c r="B134" s="47" t="s">
        <v>3139</v>
      </c>
      <c r="C134" s="47" t="s">
        <v>171</v>
      </c>
      <c r="D134" s="47" t="s">
        <v>6064</v>
      </c>
      <c r="E134" s="47" t="s">
        <v>3139</v>
      </c>
      <c r="H134" s="47" t="b">
        <v>1</v>
      </c>
      <c r="I134" s="67" t="s">
        <v>6151</v>
      </c>
      <c r="J134" s="70" t="s">
        <v>6153</v>
      </c>
    </row>
    <row r="135" spans="1:10" ht="15">
      <c r="A135" s="47" t="s">
        <v>421</v>
      </c>
      <c r="B135" s="47" t="s">
        <v>3140</v>
      </c>
      <c r="C135" s="47" t="s">
        <v>171</v>
      </c>
      <c r="D135" s="47" t="s">
        <v>6065</v>
      </c>
      <c r="E135" s="47" t="s">
        <v>3140</v>
      </c>
      <c r="H135" s="47" t="b">
        <v>1</v>
      </c>
      <c r="I135" s="67" t="s">
        <v>6151</v>
      </c>
      <c r="J135" s="70" t="s">
        <v>6153</v>
      </c>
    </row>
    <row r="136" spans="1:10" ht="15">
      <c r="A136" s="47" t="s">
        <v>422</v>
      </c>
      <c r="B136" s="47" t="s">
        <v>3141</v>
      </c>
      <c r="C136" s="47" t="s">
        <v>171</v>
      </c>
      <c r="D136" s="47" t="s">
        <v>6066</v>
      </c>
      <c r="E136" s="47" t="s">
        <v>3141</v>
      </c>
      <c r="H136" s="47" t="b">
        <v>1</v>
      </c>
      <c r="I136" s="67" t="s">
        <v>6151</v>
      </c>
      <c r="J136" s="70" t="s">
        <v>6153</v>
      </c>
    </row>
    <row r="137" spans="1:10" ht="15">
      <c r="A137" s="47" t="s">
        <v>423</v>
      </c>
      <c r="B137" s="47" t="s">
        <v>3142</v>
      </c>
      <c r="C137" s="47" t="s">
        <v>171</v>
      </c>
      <c r="D137" s="47" t="s">
        <v>6067</v>
      </c>
      <c r="E137" s="47" t="s">
        <v>3142</v>
      </c>
      <c r="H137" s="47" t="b">
        <v>1</v>
      </c>
      <c r="I137" s="67" t="s">
        <v>6151</v>
      </c>
      <c r="J137" s="70" t="s">
        <v>6153</v>
      </c>
    </row>
    <row r="138" spans="1:10" ht="15">
      <c r="A138" s="47" t="s">
        <v>424</v>
      </c>
      <c r="B138" s="47" t="s">
        <v>3143</v>
      </c>
      <c r="C138" s="47" t="s">
        <v>171</v>
      </c>
      <c r="D138" s="47" t="s">
        <v>6068</v>
      </c>
      <c r="E138" s="47" t="s">
        <v>3143</v>
      </c>
      <c r="H138" s="47" t="b">
        <v>1</v>
      </c>
      <c r="I138" s="67" t="s">
        <v>6151</v>
      </c>
      <c r="J138" s="70" t="s">
        <v>6153</v>
      </c>
    </row>
    <row r="139" spans="1:10" ht="15">
      <c r="A139" s="47" t="s">
        <v>425</v>
      </c>
      <c r="B139" s="47" t="s">
        <v>3144</v>
      </c>
      <c r="C139" s="47" t="s">
        <v>171</v>
      </c>
      <c r="D139" s="47" t="s">
        <v>6069</v>
      </c>
      <c r="E139" s="47" t="s">
        <v>3144</v>
      </c>
      <c r="H139" s="47" t="b">
        <v>1</v>
      </c>
      <c r="I139" s="67" t="s">
        <v>6151</v>
      </c>
      <c r="J139" s="70" t="s">
        <v>6153</v>
      </c>
    </row>
    <row r="140" spans="1:10" ht="15">
      <c r="A140" s="47" t="s">
        <v>426</v>
      </c>
      <c r="B140" s="47" t="s">
        <v>3145</v>
      </c>
      <c r="C140" s="47" t="s">
        <v>171</v>
      </c>
      <c r="D140" s="47" t="s">
        <v>6070</v>
      </c>
      <c r="E140" s="47" t="s">
        <v>3145</v>
      </c>
      <c r="H140" s="47" t="b">
        <v>1</v>
      </c>
      <c r="I140" s="67" t="s">
        <v>6151</v>
      </c>
      <c r="J140" s="70" t="s">
        <v>6153</v>
      </c>
    </row>
    <row r="141" spans="1:10" ht="15">
      <c r="A141" s="47" t="s">
        <v>427</v>
      </c>
      <c r="B141" s="47" t="s">
        <v>3146</v>
      </c>
      <c r="C141" s="47" t="s">
        <v>171</v>
      </c>
      <c r="D141" s="47" t="s">
        <v>6071</v>
      </c>
      <c r="E141" s="47" t="s">
        <v>3146</v>
      </c>
      <c r="H141" s="47" t="b">
        <v>1</v>
      </c>
      <c r="I141" s="67" t="s">
        <v>6151</v>
      </c>
      <c r="J141" s="70" t="s">
        <v>6153</v>
      </c>
    </row>
    <row r="142" spans="1:10" ht="15">
      <c r="A142" s="47" t="s">
        <v>428</v>
      </c>
      <c r="B142" s="47" t="s">
        <v>3147</v>
      </c>
      <c r="C142" s="47" t="s">
        <v>171</v>
      </c>
      <c r="D142" s="47" t="s">
        <v>6072</v>
      </c>
      <c r="E142" s="47" t="s">
        <v>3147</v>
      </c>
      <c r="H142" s="47" t="b">
        <v>1</v>
      </c>
      <c r="I142" s="67" t="s">
        <v>6151</v>
      </c>
      <c r="J142" s="70" t="s">
        <v>6153</v>
      </c>
    </row>
    <row r="143" spans="1:10" ht="15">
      <c r="A143" s="47" t="s">
        <v>429</v>
      </c>
      <c r="B143" s="47" t="s">
        <v>3148</v>
      </c>
      <c r="C143" s="47" t="s">
        <v>171</v>
      </c>
      <c r="D143" s="47" t="s">
        <v>6073</v>
      </c>
      <c r="E143" s="47" t="s">
        <v>3148</v>
      </c>
      <c r="H143" s="47" t="b">
        <v>1</v>
      </c>
      <c r="I143" s="67" t="s">
        <v>6151</v>
      </c>
      <c r="J143" s="70" t="s">
        <v>6153</v>
      </c>
    </row>
    <row r="144" spans="1:10" ht="15">
      <c r="A144" s="47" t="s">
        <v>430</v>
      </c>
      <c r="B144" s="47" t="s">
        <v>3149</v>
      </c>
      <c r="C144" s="47" t="s">
        <v>171</v>
      </c>
      <c r="D144" s="47" t="s">
        <v>6074</v>
      </c>
      <c r="E144" s="47" t="s">
        <v>3149</v>
      </c>
      <c r="H144" s="47" t="b">
        <v>1</v>
      </c>
      <c r="I144" s="67" t="s">
        <v>6151</v>
      </c>
      <c r="J144" s="70" t="s">
        <v>6153</v>
      </c>
    </row>
    <row r="145" spans="1:10" ht="15">
      <c r="A145" s="47" t="s">
        <v>431</v>
      </c>
      <c r="B145" s="47" t="s">
        <v>3150</v>
      </c>
      <c r="C145" s="47" t="s">
        <v>171</v>
      </c>
      <c r="D145" s="47" t="s">
        <v>6075</v>
      </c>
      <c r="E145" s="47" t="s">
        <v>3150</v>
      </c>
      <c r="H145" s="47" t="b">
        <v>1</v>
      </c>
      <c r="I145" s="67" t="s">
        <v>6151</v>
      </c>
      <c r="J145" s="70" t="s">
        <v>6153</v>
      </c>
    </row>
    <row r="146" spans="1:10" ht="15">
      <c r="A146" s="47" t="s">
        <v>432</v>
      </c>
      <c r="B146" s="47" t="s">
        <v>3151</v>
      </c>
      <c r="C146" s="47" t="s">
        <v>171</v>
      </c>
      <c r="D146" s="47" t="s">
        <v>6076</v>
      </c>
      <c r="E146" s="47" t="s">
        <v>3151</v>
      </c>
      <c r="H146" s="47" t="b">
        <v>1</v>
      </c>
      <c r="I146" s="67" t="s">
        <v>6151</v>
      </c>
      <c r="J146" s="70" t="s">
        <v>6153</v>
      </c>
    </row>
    <row r="147" spans="1:10" ht="15">
      <c r="A147" s="47" t="s">
        <v>463</v>
      </c>
      <c r="B147" s="47" t="s">
        <v>3152</v>
      </c>
      <c r="C147" s="47" t="s">
        <v>171</v>
      </c>
      <c r="D147" s="47" t="s">
        <v>6077</v>
      </c>
      <c r="E147" s="47" t="s">
        <v>3152</v>
      </c>
      <c r="H147" s="47" t="b">
        <v>1</v>
      </c>
      <c r="I147" s="67" t="s">
        <v>6151</v>
      </c>
      <c r="J147" s="70" t="s">
        <v>6153</v>
      </c>
    </row>
    <row r="148" spans="1:10" ht="15">
      <c r="A148" s="47" t="s">
        <v>464</v>
      </c>
      <c r="B148" s="47" t="s">
        <v>3153</v>
      </c>
      <c r="C148" s="47" t="s">
        <v>171</v>
      </c>
      <c r="D148" s="47" t="s">
        <v>6078</v>
      </c>
      <c r="E148" s="47" t="s">
        <v>3153</v>
      </c>
      <c r="H148" s="47" t="b">
        <v>1</v>
      </c>
      <c r="I148" s="67" t="s">
        <v>6151</v>
      </c>
      <c r="J148" s="70" t="s">
        <v>6153</v>
      </c>
    </row>
    <row r="149" spans="1:10" ht="15">
      <c r="A149" s="47" t="s">
        <v>2577</v>
      </c>
      <c r="B149" s="47" t="s">
        <v>3154</v>
      </c>
      <c r="C149" s="47" t="s">
        <v>171</v>
      </c>
      <c r="D149" s="47" t="s">
        <v>6079</v>
      </c>
      <c r="E149" s="47" t="s">
        <v>3154</v>
      </c>
      <c r="H149" s="47" t="b">
        <v>1</v>
      </c>
      <c r="I149" s="67" t="s">
        <v>6151</v>
      </c>
      <c r="J149" s="70" t="s">
        <v>6153</v>
      </c>
    </row>
    <row r="150" spans="1:10" ht="15">
      <c r="A150" s="47" t="s">
        <v>2578</v>
      </c>
      <c r="B150" s="47" t="s">
        <v>3155</v>
      </c>
      <c r="C150" s="47" t="s">
        <v>171</v>
      </c>
      <c r="D150" s="47" t="s">
        <v>6080</v>
      </c>
      <c r="E150" s="47" t="s">
        <v>3155</v>
      </c>
      <c r="H150" s="47" t="b">
        <v>1</v>
      </c>
      <c r="I150" s="67" t="s">
        <v>6151</v>
      </c>
      <c r="J150" s="70" t="s">
        <v>6153</v>
      </c>
    </row>
    <row r="151" spans="1:10" ht="15">
      <c r="A151" s="47" t="s">
        <v>2579</v>
      </c>
      <c r="B151" s="47" t="s">
        <v>3156</v>
      </c>
      <c r="C151" s="47" t="s">
        <v>171</v>
      </c>
      <c r="D151" s="47" t="s">
        <v>6081</v>
      </c>
      <c r="E151" s="47" t="s">
        <v>3156</v>
      </c>
      <c r="H151" s="47" t="b">
        <v>1</v>
      </c>
      <c r="I151" s="67" t="s">
        <v>6151</v>
      </c>
      <c r="J151" s="70" t="s">
        <v>6153</v>
      </c>
    </row>
    <row r="152" spans="1:10" ht="15">
      <c r="A152" s="47" t="s">
        <v>2580</v>
      </c>
      <c r="B152" s="47" t="s">
        <v>3157</v>
      </c>
      <c r="C152" s="47" t="s">
        <v>171</v>
      </c>
      <c r="D152" s="47" t="s">
        <v>6082</v>
      </c>
      <c r="E152" s="47" t="s">
        <v>3157</v>
      </c>
      <c r="H152" s="47" t="b">
        <v>1</v>
      </c>
      <c r="I152" s="67" t="s">
        <v>6151</v>
      </c>
      <c r="J152" s="70" t="s">
        <v>6153</v>
      </c>
    </row>
    <row r="153" spans="1:10" ht="15">
      <c r="A153" s="47" t="s">
        <v>2581</v>
      </c>
      <c r="B153" s="47" t="s">
        <v>3158</v>
      </c>
      <c r="C153" s="47" t="s">
        <v>171</v>
      </c>
      <c r="D153" s="47" t="s">
        <v>6083</v>
      </c>
      <c r="E153" s="47" t="s">
        <v>3158</v>
      </c>
      <c r="H153" s="47" t="b">
        <v>1</v>
      </c>
      <c r="I153" s="67" t="s">
        <v>6151</v>
      </c>
      <c r="J153" s="70" t="s">
        <v>6153</v>
      </c>
    </row>
    <row r="154" spans="1:10" ht="15">
      <c r="A154" s="47" t="s">
        <v>2582</v>
      </c>
      <c r="B154" s="47" t="s">
        <v>3159</v>
      </c>
      <c r="C154" s="47" t="s">
        <v>171</v>
      </c>
      <c r="D154" s="47" t="s">
        <v>6084</v>
      </c>
      <c r="E154" s="47" t="s">
        <v>3159</v>
      </c>
      <c r="H154" s="47" t="b">
        <v>1</v>
      </c>
      <c r="I154" s="67" t="s">
        <v>6151</v>
      </c>
      <c r="J154" s="70" t="s">
        <v>6153</v>
      </c>
    </row>
    <row r="155" spans="1:10" ht="15">
      <c r="A155" s="47" t="s">
        <v>2589</v>
      </c>
      <c r="B155" s="47" t="s">
        <v>3160</v>
      </c>
      <c r="C155" s="47" t="s">
        <v>171</v>
      </c>
      <c r="D155" s="47" t="s">
        <v>6085</v>
      </c>
      <c r="E155" s="47" t="s">
        <v>3160</v>
      </c>
      <c r="H155" s="47" t="b">
        <v>1</v>
      </c>
      <c r="I155" s="67" t="s">
        <v>6151</v>
      </c>
      <c r="J155" s="70" t="s">
        <v>6153</v>
      </c>
    </row>
    <row r="156" spans="1:10" ht="15">
      <c r="A156" s="47" t="s">
        <v>3178</v>
      </c>
      <c r="B156" s="47" t="s">
        <v>3161</v>
      </c>
      <c r="C156" s="47" t="s">
        <v>171</v>
      </c>
      <c r="D156" s="47" t="s">
        <v>6086</v>
      </c>
      <c r="E156" s="47" t="s">
        <v>3161</v>
      </c>
      <c r="H156" s="47" t="b">
        <v>1</v>
      </c>
      <c r="I156" s="67" t="s">
        <v>6151</v>
      </c>
      <c r="J156" s="70" t="s">
        <v>6153</v>
      </c>
    </row>
    <row r="157" spans="1:10" ht="15">
      <c r="A157" s="47" t="s">
        <v>3179</v>
      </c>
      <c r="B157" s="47" t="s">
        <v>3162</v>
      </c>
      <c r="C157" s="47" t="s">
        <v>171</v>
      </c>
      <c r="D157" s="47" t="s">
        <v>6087</v>
      </c>
      <c r="E157" s="47" t="s">
        <v>3162</v>
      </c>
      <c r="H157" s="47" t="b">
        <v>1</v>
      </c>
      <c r="I157" s="67" t="s">
        <v>6151</v>
      </c>
      <c r="J157" s="70" t="s">
        <v>6153</v>
      </c>
    </row>
    <row r="158" spans="1:10" ht="15">
      <c r="A158" s="47" t="s">
        <v>3180</v>
      </c>
      <c r="B158" s="47" t="s">
        <v>3163</v>
      </c>
      <c r="C158" s="47" t="s">
        <v>171</v>
      </c>
      <c r="D158" s="47" t="s">
        <v>6088</v>
      </c>
      <c r="E158" s="47" t="s">
        <v>3163</v>
      </c>
      <c r="H158" s="47" t="b">
        <v>1</v>
      </c>
      <c r="I158" s="67" t="s">
        <v>6151</v>
      </c>
      <c r="J158" s="70" t="s">
        <v>6153</v>
      </c>
    </row>
    <row r="159" spans="1:10" ht="15">
      <c r="A159" s="47" t="s">
        <v>3181</v>
      </c>
      <c r="B159" s="47" t="s">
        <v>3164</v>
      </c>
      <c r="C159" s="47" t="s">
        <v>171</v>
      </c>
      <c r="D159" s="47" t="s">
        <v>6089</v>
      </c>
      <c r="E159" s="47" t="s">
        <v>3164</v>
      </c>
      <c r="H159" s="47" t="b">
        <v>1</v>
      </c>
      <c r="I159" s="67" t="s">
        <v>6151</v>
      </c>
      <c r="J159" s="70" t="s">
        <v>6153</v>
      </c>
    </row>
    <row r="160" spans="1:10" ht="15">
      <c r="A160" s="47" t="s">
        <v>3182</v>
      </c>
      <c r="B160" s="47" t="s">
        <v>3165</v>
      </c>
      <c r="C160" s="47" t="s">
        <v>171</v>
      </c>
      <c r="D160" s="47" t="s">
        <v>6090</v>
      </c>
      <c r="E160" s="47" t="s">
        <v>3165</v>
      </c>
      <c r="H160" s="47" t="b">
        <v>1</v>
      </c>
      <c r="I160" s="67" t="s">
        <v>6151</v>
      </c>
      <c r="J160" s="70" t="s">
        <v>6153</v>
      </c>
    </row>
    <row r="161" spans="1:10" ht="15">
      <c r="A161" s="47" t="s">
        <v>3183</v>
      </c>
      <c r="B161" s="47" t="s">
        <v>3166</v>
      </c>
      <c r="C161" s="47" t="s">
        <v>171</v>
      </c>
      <c r="D161" s="47" t="s">
        <v>6091</v>
      </c>
      <c r="E161" s="47" t="s">
        <v>3166</v>
      </c>
      <c r="H161" s="47" t="b">
        <v>1</v>
      </c>
      <c r="I161" s="67" t="s">
        <v>6151</v>
      </c>
      <c r="J161" s="70" t="s">
        <v>6153</v>
      </c>
    </row>
    <row r="162" spans="1:10" ht="15">
      <c r="A162" s="47" t="s">
        <v>3184</v>
      </c>
      <c r="B162" s="47" t="s">
        <v>3167</v>
      </c>
      <c r="C162" s="47" t="s">
        <v>171</v>
      </c>
      <c r="D162" s="47" t="s">
        <v>6092</v>
      </c>
      <c r="E162" s="47" t="s">
        <v>3167</v>
      </c>
      <c r="H162" s="47" t="b">
        <v>1</v>
      </c>
      <c r="I162" s="67" t="s">
        <v>6151</v>
      </c>
      <c r="J162" s="70" t="s">
        <v>6153</v>
      </c>
    </row>
    <row r="163" spans="1:10" ht="15">
      <c r="A163" s="47" t="s">
        <v>3185</v>
      </c>
      <c r="B163" s="47" t="s">
        <v>3168</v>
      </c>
      <c r="C163" s="47" t="s">
        <v>171</v>
      </c>
      <c r="D163" s="47" t="s">
        <v>6093</v>
      </c>
      <c r="E163" s="47" t="s">
        <v>3168</v>
      </c>
      <c r="H163" s="47" t="b">
        <v>1</v>
      </c>
      <c r="I163" s="67" t="s">
        <v>6151</v>
      </c>
      <c r="J163" s="70" t="s">
        <v>6153</v>
      </c>
    </row>
    <row r="164" spans="1:10" ht="15">
      <c r="A164" s="47" t="s">
        <v>3186</v>
      </c>
      <c r="B164" s="47" t="s">
        <v>3169</v>
      </c>
      <c r="C164" s="47" t="s">
        <v>171</v>
      </c>
      <c r="D164" s="47" t="s">
        <v>6094</v>
      </c>
      <c r="E164" s="47" t="s">
        <v>3169</v>
      </c>
      <c r="H164" s="47" t="b">
        <v>1</v>
      </c>
      <c r="I164" s="67" t="s">
        <v>6151</v>
      </c>
      <c r="J164" s="70" t="s">
        <v>6153</v>
      </c>
    </row>
    <row r="165" spans="1:10" ht="15">
      <c r="A165" s="47" t="s">
        <v>3187</v>
      </c>
      <c r="B165" s="47" t="s">
        <v>3170</v>
      </c>
      <c r="C165" s="47" t="s">
        <v>171</v>
      </c>
      <c r="D165" s="47" t="s">
        <v>6095</v>
      </c>
      <c r="E165" s="47" t="s">
        <v>3170</v>
      </c>
      <c r="H165" s="47" t="b">
        <v>1</v>
      </c>
      <c r="I165" s="67" t="s">
        <v>6151</v>
      </c>
      <c r="J165" s="70" t="s">
        <v>6153</v>
      </c>
    </row>
    <row r="166" spans="1:10" ht="15">
      <c r="A166" s="47" t="s">
        <v>3188</v>
      </c>
      <c r="B166" s="47" t="s">
        <v>3171</v>
      </c>
      <c r="C166" s="47" t="s">
        <v>171</v>
      </c>
      <c r="D166" s="47" t="s">
        <v>6096</v>
      </c>
      <c r="E166" s="47" t="s">
        <v>3171</v>
      </c>
      <c r="H166" s="47" t="b">
        <v>1</v>
      </c>
      <c r="I166" s="67" t="s">
        <v>6151</v>
      </c>
      <c r="J166" s="70" t="s">
        <v>6153</v>
      </c>
    </row>
    <row r="167" spans="1:10" ht="15">
      <c r="A167" s="47" t="s">
        <v>3189</v>
      </c>
      <c r="B167" s="47" t="s">
        <v>3172</v>
      </c>
      <c r="C167" s="47" t="s">
        <v>171</v>
      </c>
      <c r="D167" s="47" t="s">
        <v>6097</v>
      </c>
      <c r="E167" s="47" t="s">
        <v>3172</v>
      </c>
      <c r="H167" s="47" t="b">
        <v>1</v>
      </c>
      <c r="I167" s="67" t="s">
        <v>6151</v>
      </c>
      <c r="J167" s="70" t="s">
        <v>6153</v>
      </c>
    </row>
    <row r="168" spans="1:10" ht="15">
      <c r="A168" s="47" t="s">
        <v>3190</v>
      </c>
      <c r="B168" s="47" t="s">
        <v>3173</v>
      </c>
      <c r="C168" s="47" t="s">
        <v>171</v>
      </c>
      <c r="D168" s="47" t="s">
        <v>6098</v>
      </c>
      <c r="E168" s="47" t="s">
        <v>3173</v>
      </c>
      <c r="H168" s="47" t="b">
        <v>1</v>
      </c>
      <c r="I168" s="67" t="s">
        <v>6151</v>
      </c>
      <c r="J168" s="70" t="s">
        <v>6153</v>
      </c>
    </row>
    <row r="169" spans="1:10" ht="15">
      <c r="A169" s="47" t="s">
        <v>3191</v>
      </c>
      <c r="B169" s="47" t="s">
        <v>3174</v>
      </c>
      <c r="C169" s="47" t="s">
        <v>171</v>
      </c>
      <c r="D169" s="47" t="s">
        <v>6099</v>
      </c>
      <c r="E169" s="47" t="s">
        <v>3174</v>
      </c>
      <c r="H169" s="47" t="b">
        <v>1</v>
      </c>
      <c r="I169" s="67" t="s">
        <v>6151</v>
      </c>
      <c r="J169" s="70" t="s">
        <v>6153</v>
      </c>
    </row>
    <row r="170" spans="1:10" ht="15">
      <c r="A170" s="47" t="s">
        <v>3192</v>
      </c>
      <c r="B170" s="47" t="s">
        <v>3175</v>
      </c>
      <c r="C170" s="47" t="s">
        <v>171</v>
      </c>
      <c r="D170" s="47" t="s">
        <v>6100</v>
      </c>
      <c r="E170" s="47" t="s">
        <v>3175</v>
      </c>
      <c r="H170" s="47" t="b">
        <v>1</v>
      </c>
      <c r="I170" s="67" t="s">
        <v>6151</v>
      </c>
      <c r="J170" s="70" t="s">
        <v>6153</v>
      </c>
    </row>
    <row r="171" spans="1:10" ht="15">
      <c r="A171" s="47" t="s">
        <v>3193</v>
      </c>
      <c r="B171" s="47" t="s">
        <v>3176</v>
      </c>
      <c r="C171" s="47" t="s">
        <v>171</v>
      </c>
      <c r="D171" s="47" t="s">
        <v>6101</v>
      </c>
      <c r="E171" s="47" t="s">
        <v>3176</v>
      </c>
      <c r="H171" s="47" t="b">
        <v>1</v>
      </c>
      <c r="I171" s="67" t="s">
        <v>6151</v>
      </c>
      <c r="J171" s="70" t="s">
        <v>6153</v>
      </c>
    </row>
    <row r="172" spans="1:10" ht="15">
      <c r="A172" s="47" t="s">
        <v>3194</v>
      </c>
      <c r="B172" s="47" t="s">
        <v>3177</v>
      </c>
      <c r="C172" s="47" t="s">
        <v>171</v>
      </c>
      <c r="D172" s="47" t="s">
        <v>6102</v>
      </c>
      <c r="E172" s="47" t="s">
        <v>3177</v>
      </c>
      <c r="H172" s="47" t="b">
        <v>1</v>
      </c>
      <c r="I172" s="67" t="s">
        <v>6151</v>
      </c>
      <c r="J172" s="70" t="s">
        <v>6153</v>
      </c>
    </row>
    <row r="173" spans="1:10" ht="15">
      <c r="A173" s="47" t="s">
        <v>3195</v>
      </c>
      <c r="B173" s="47" t="s">
        <v>5342</v>
      </c>
      <c r="C173" s="47" t="s">
        <v>163</v>
      </c>
      <c r="D173" s="47" t="s">
        <v>6103</v>
      </c>
      <c r="E173" s="47" t="s">
        <v>5342</v>
      </c>
      <c r="H173" s="47" t="b">
        <v>1</v>
      </c>
      <c r="I173" s="67" t="s">
        <v>6151</v>
      </c>
      <c r="J173" s="70" t="s">
        <v>6153</v>
      </c>
    </row>
    <row r="174" spans="1:10" ht="15">
      <c r="A174" s="47" t="s">
        <v>3196</v>
      </c>
      <c r="B174" s="47" t="s">
        <v>5343</v>
      </c>
      <c r="C174" s="47" t="s">
        <v>163</v>
      </c>
      <c r="D174" s="47" t="s">
        <v>6104</v>
      </c>
      <c r="E174" s="47" t="s">
        <v>5343</v>
      </c>
      <c r="H174" s="47" t="b">
        <v>1</v>
      </c>
      <c r="I174" s="67" t="s">
        <v>6151</v>
      </c>
      <c r="J174" s="70" t="s">
        <v>6153</v>
      </c>
    </row>
    <row r="175" spans="1:10" ht="15">
      <c r="A175" s="47" t="s">
        <v>79</v>
      </c>
      <c r="B175" s="47" t="s">
        <v>3197</v>
      </c>
      <c r="C175" s="47" t="s">
        <v>171</v>
      </c>
      <c r="D175" s="47" t="s">
        <v>6105</v>
      </c>
      <c r="E175" s="47" t="s">
        <v>3197</v>
      </c>
      <c r="H175" s="47" t="b">
        <v>1</v>
      </c>
      <c r="I175" s="67" t="s">
        <v>6151</v>
      </c>
      <c r="J175" s="70" t="s">
        <v>6153</v>
      </c>
    </row>
    <row r="176" spans="1:10" ht="15">
      <c r="A176" s="47" t="s">
        <v>254</v>
      </c>
      <c r="B176" s="47" t="s">
        <v>3198</v>
      </c>
      <c r="C176" s="47" t="s">
        <v>171</v>
      </c>
      <c r="D176" s="47" t="s">
        <v>6106</v>
      </c>
      <c r="E176" s="47" t="s">
        <v>3198</v>
      </c>
      <c r="H176" s="47" t="b">
        <v>1</v>
      </c>
      <c r="I176" s="67" t="s">
        <v>6151</v>
      </c>
      <c r="J176" s="70" t="s">
        <v>6153</v>
      </c>
    </row>
    <row r="177" spans="1:14" ht="15">
      <c r="A177" s="47" t="s">
        <v>255</v>
      </c>
      <c r="B177" s="47" t="s">
        <v>3199</v>
      </c>
      <c r="C177" s="47" t="s">
        <v>171</v>
      </c>
      <c r="D177" s="47" t="s">
        <v>6107</v>
      </c>
      <c r="E177" s="47" t="s">
        <v>3199</v>
      </c>
      <c r="H177" s="47" t="b">
        <v>1</v>
      </c>
      <c r="I177" s="67" t="s">
        <v>6151</v>
      </c>
      <c r="J177" s="70" t="s">
        <v>6153</v>
      </c>
    </row>
    <row r="178" spans="1:14" ht="15">
      <c r="A178" s="47" t="s">
        <v>256</v>
      </c>
      <c r="B178" s="47" t="s">
        <v>3200</v>
      </c>
      <c r="C178" s="47" t="s">
        <v>171</v>
      </c>
      <c r="D178" s="47" t="s">
        <v>6108</v>
      </c>
      <c r="E178" s="47" t="s">
        <v>3200</v>
      </c>
      <c r="H178" s="47" t="b">
        <v>1</v>
      </c>
      <c r="I178" s="67" t="s">
        <v>6151</v>
      </c>
      <c r="J178" s="70" t="s">
        <v>6153</v>
      </c>
    </row>
    <row r="179" spans="1:14" ht="15">
      <c r="A179" s="47" t="s">
        <v>636</v>
      </c>
      <c r="B179" s="47" t="s">
        <v>3233</v>
      </c>
      <c r="C179" s="47" t="s">
        <v>171</v>
      </c>
      <c r="D179" s="47" t="s">
        <v>6109</v>
      </c>
      <c r="E179" s="47" t="s">
        <v>3233</v>
      </c>
      <c r="H179" s="47" t="b">
        <v>1</v>
      </c>
      <c r="I179" s="67" t="s">
        <v>6151</v>
      </c>
      <c r="J179" s="70" t="s">
        <v>6153</v>
      </c>
    </row>
    <row r="180" spans="1:14" ht="15">
      <c r="A180" s="47" t="s">
        <v>637</v>
      </c>
      <c r="B180" s="47" t="s">
        <v>3201</v>
      </c>
      <c r="C180" s="47" t="s">
        <v>171</v>
      </c>
      <c r="D180" s="47" t="s">
        <v>6110</v>
      </c>
      <c r="E180" s="47" t="s">
        <v>3201</v>
      </c>
      <c r="H180" s="47" t="b">
        <v>1</v>
      </c>
      <c r="I180" s="67" t="s">
        <v>6151</v>
      </c>
      <c r="J180" s="70" t="s">
        <v>6153</v>
      </c>
    </row>
    <row r="181" spans="1:14" ht="15">
      <c r="A181" s="47" t="s">
        <v>638</v>
      </c>
      <c r="B181" s="47" t="s">
        <v>3202</v>
      </c>
      <c r="C181" s="47" t="s">
        <v>171</v>
      </c>
      <c r="D181" s="47" t="s">
        <v>6111</v>
      </c>
      <c r="E181" s="47" t="s">
        <v>3202</v>
      </c>
      <c r="H181" s="47" t="b">
        <v>1</v>
      </c>
      <c r="I181" s="67" t="s">
        <v>6151</v>
      </c>
      <c r="J181" s="70" t="s">
        <v>6153</v>
      </c>
    </row>
    <row r="182" spans="1:14" ht="15">
      <c r="A182" s="47" t="s">
        <v>639</v>
      </c>
      <c r="B182" s="47" t="s">
        <v>3203</v>
      </c>
      <c r="C182" s="47" t="s">
        <v>171</v>
      </c>
      <c r="D182" s="47" t="s">
        <v>6112</v>
      </c>
      <c r="E182" s="47" t="s">
        <v>3203</v>
      </c>
      <c r="H182" s="47" t="b">
        <v>1</v>
      </c>
      <c r="I182" s="67" t="s">
        <v>6151</v>
      </c>
      <c r="J182" s="70" t="s">
        <v>6153</v>
      </c>
    </row>
    <row r="183" spans="1:14" ht="15">
      <c r="A183" s="47" t="s">
        <v>81</v>
      </c>
      <c r="B183" s="47" t="s">
        <v>5344</v>
      </c>
      <c r="C183" s="47" t="s">
        <v>171</v>
      </c>
      <c r="D183" s="47" t="s">
        <v>2723</v>
      </c>
      <c r="E183" s="47" t="s">
        <v>5344</v>
      </c>
      <c r="H183" s="47" t="b">
        <v>1</v>
      </c>
      <c r="I183" s="69" t="s">
        <v>6152</v>
      </c>
      <c r="J183" s="68" t="s">
        <v>5344</v>
      </c>
      <c r="N183" s="68" t="b">
        <f t="shared" ref="N183:N185" si="4">J183=B183</f>
        <v>1</v>
      </c>
    </row>
    <row r="184" spans="1:14" ht="15">
      <c r="A184" s="47" t="s">
        <v>82</v>
      </c>
      <c r="B184" s="47" t="s">
        <v>5345</v>
      </c>
      <c r="C184" s="47" t="s">
        <v>164</v>
      </c>
      <c r="D184" s="47" t="s">
        <v>825</v>
      </c>
      <c r="E184" s="47" t="s">
        <v>5345</v>
      </c>
      <c r="H184" s="47" t="b">
        <v>1</v>
      </c>
      <c r="I184" s="69" t="s">
        <v>6152</v>
      </c>
      <c r="J184" s="68" t="s">
        <v>5345</v>
      </c>
      <c r="N184" s="68" t="b">
        <f t="shared" si="4"/>
        <v>1</v>
      </c>
    </row>
    <row r="185" spans="1:14" ht="15">
      <c r="A185" s="47" t="s">
        <v>83</v>
      </c>
      <c r="B185" s="47" t="s">
        <v>1061</v>
      </c>
      <c r="C185" s="47" t="s">
        <v>163</v>
      </c>
      <c r="D185" s="47" t="s">
        <v>1092</v>
      </c>
      <c r="E185" s="47" t="s">
        <v>1061</v>
      </c>
      <c r="H185" s="47" t="b">
        <v>1</v>
      </c>
      <c r="I185" s="69" t="s">
        <v>6152</v>
      </c>
      <c r="J185" s="68" t="s">
        <v>1061</v>
      </c>
      <c r="N185" s="68" t="b">
        <f t="shared" si="4"/>
        <v>1</v>
      </c>
    </row>
    <row r="186" spans="1:14" ht="15">
      <c r="A186" s="47" t="s">
        <v>216</v>
      </c>
      <c r="B186" s="47" t="s">
        <v>3207</v>
      </c>
      <c r="C186" s="47" t="s">
        <v>171</v>
      </c>
      <c r="D186" s="47" t="s">
        <v>6113</v>
      </c>
      <c r="E186" s="47" t="s">
        <v>3207</v>
      </c>
      <c r="H186" s="47" t="b">
        <v>1</v>
      </c>
      <c r="I186" s="67" t="s">
        <v>6151</v>
      </c>
      <c r="J186" s="70" t="s">
        <v>6153</v>
      </c>
    </row>
    <row r="187" spans="1:14" ht="15">
      <c r="A187" s="47" t="s">
        <v>217</v>
      </c>
      <c r="B187" s="47" t="s">
        <v>3208</v>
      </c>
      <c r="C187" s="47" t="s">
        <v>171</v>
      </c>
      <c r="D187" s="47" t="s">
        <v>6114</v>
      </c>
      <c r="E187" s="47" t="s">
        <v>3208</v>
      </c>
      <c r="H187" s="47" t="b">
        <v>1</v>
      </c>
      <c r="I187" s="67" t="s">
        <v>6151</v>
      </c>
      <c r="J187" s="70" t="s">
        <v>6153</v>
      </c>
    </row>
    <row r="188" spans="1:14" ht="15">
      <c r="A188" s="47" t="s">
        <v>311</v>
      </c>
      <c r="B188" s="47" t="s">
        <v>3209</v>
      </c>
      <c r="C188" s="47" t="s">
        <v>171</v>
      </c>
      <c r="D188" s="47" t="s">
        <v>6115</v>
      </c>
      <c r="E188" s="47" t="s">
        <v>3209</v>
      </c>
      <c r="H188" s="47" t="b">
        <v>1</v>
      </c>
      <c r="I188" s="67" t="s">
        <v>6151</v>
      </c>
      <c r="J188" s="70" t="s">
        <v>6153</v>
      </c>
    </row>
    <row r="189" spans="1:14" ht="15">
      <c r="A189" s="47" t="s">
        <v>312</v>
      </c>
      <c r="B189" s="47" t="s">
        <v>3210</v>
      </c>
      <c r="C189" s="47" t="s">
        <v>171</v>
      </c>
      <c r="D189" s="47" t="s">
        <v>6116</v>
      </c>
      <c r="E189" s="47" t="s">
        <v>3210</v>
      </c>
      <c r="H189" s="47" t="b">
        <v>1</v>
      </c>
      <c r="I189" s="67" t="s">
        <v>6151</v>
      </c>
      <c r="J189" s="70" t="s">
        <v>6153</v>
      </c>
    </row>
    <row r="190" spans="1:14" ht="15">
      <c r="A190" s="47" t="s">
        <v>332</v>
      </c>
      <c r="B190" s="47" t="s">
        <v>3211</v>
      </c>
      <c r="C190" s="47" t="s">
        <v>171</v>
      </c>
      <c r="D190" s="47" t="s">
        <v>6117</v>
      </c>
      <c r="E190" s="47" t="s">
        <v>3211</v>
      </c>
      <c r="H190" s="47" t="b">
        <v>1</v>
      </c>
      <c r="I190" s="67" t="s">
        <v>6151</v>
      </c>
      <c r="J190" s="70" t="s">
        <v>6153</v>
      </c>
    </row>
    <row r="191" spans="1:14" ht="15">
      <c r="A191" s="47" t="s">
        <v>334</v>
      </c>
      <c r="B191" s="47" t="s">
        <v>3212</v>
      </c>
      <c r="C191" s="47" t="s">
        <v>171</v>
      </c>
      <c r="D191" s="47" t="s">
        <v>6118</v>
      </c>
      <c r="E191" s="47" t="s">
        <v>3212</v>
      </c>
      <c r="H191" s="47" t="b">
        <v>1</v>
      </c>
      <c r="I191" s="67" t="s">
        <v>6151</v>
      </c>
      <c r="J191" s="70" t="s">
        <v>6153</v>
      </c>
    </row>
    <row r="192" spans="1:14" ht="15">
      <c r="A192" s="47" t="s">
        <v>337</v>
      </c>
      <c r="B192" s="47" t="s">
        <v>3213</v>
      </c>
      <c r="C192" s="47" t="s">
        <v>171</v>
      </c>
      <c r="D192" s="47" t="s">
        <v>6119</v>
      </c>
      <c r="E192" s="47" t="s">
        <v>3213</v>
      </c>
      <c r="H192" s="47" t="b">
        <v>1</v>
      </c>
      <c r="I192" s="67" t="s">
        <v>6151</v>
      </c>
      <c r="J192" s="70" t="s">
        <v>6153</v>
      </c>
    </row>
    <row r="193" spans="1:14" ht="15">
      <c r="A193" s="47" t="s">
        <v>338</v>
      </c>
      <c r="B193" s="47" t="s">
        <v>3214</v>
      </c>
      <c r="C193" s="47" t="s">
        <v>171</v>
      </c>
      <c r="D193" s="47" t="s">
        <v>6120</v>
      </c>
      <c r="E193" s="47" t="s">
        <v>3214</v>
      </c>
      <c r="H193" s="47" t="b">
        <v>1</v>
      </c>
      <c r="I193" s="67" t="s">
        <v>6151</v>
      </c>
      <c r="J193" s="70" t="s">
        <v>6153</v>
      </c>
    </row>
    <row r="194" spans="1:14" ht="15">
      <c r="A194" s="47" t="s">
        <v>339</v>
      </c>
      <c r="B194" s="47" t="s">
        <v>3215</v>
      </c>
      <c r="C194" s="47" t="s">
        <v>171</v>
      </c>
      <c r="D194" s="47" t="s">
        <v>6121</v>
      </c>
      <c r="E194" s="47" t="s">
        <v>3215</v>
      </c>
      <c r="H194" s="47" t="b">
        <v>1</v>
      </c>
      <c r="I194" s="67" t="s">
        <v>6151</v>
      </c>
      <c r="J194" s="70" t="s">
        <v>6153</v>
      </c>
    </row>
    <row r="195" spans="1:14" ht="15">
      <c r="A195" s="47" t="s">
        <v>340</v>
      </c>
      <c r="B195" s="47" t="s">
        <v>3216</v>
      </c>
      <c r="C195" s="47" t="s">
        <v>171</v>
      </c>
      <c r="D195" s="47" t="s">
        <v>6122</v>
      </c>
      <c r="E195" s="47" t="s">
        <v>3216</v>
      </c>
      <c r="H195" s="47" t="b">
        <v>1</v>
      </c>
      <c r="I195" s="67" t="s">
        <v>6151</v>
      </c>
      <c r="J195" s="70" t="s">
        <v>6153</v>
      </c>
    </row>
    <row r="196" spans="1:14" ht="15">
      <c r="A196" s="47" t="s">
        <v>341</v>
      </c>
      <c r="B196" s="47" t="s">
        <v>3217</v>
      </c>
      <c r="C196" s="47" t="s">
        <v>171</v>
      </c>
      <c r="D196" s="47" t="s">
        <v>6123</v>
      </c>
      <c r="E196" s="47" t="s">
        <v>3217</v>
      </c>
      <c r="H196" s="47" t="b">
        <v>1</v>
      </c>
      <c r="I196" s="67" t="s">
        <v>6151</v>
      </c>
      <c r="J196" s="70" t="s">
        <v>6153</v>
      </c>
    </row>
    <row r="197" spans="1:14" ht="15">
      <c r="A197" s="47" t="s">
        <v>467</v>
      </c>
      <c r="B197" s="47" t="s">
        <v>3218</v>
      </c>
      <c r="C197" s="47" t="s">
        <v>171</v>
      </c>
      <c r="D197" s="47" t="s">
        <v>6124</v>
      </c>
      <c r="E197" s="47" t="s">
        <v>3218</v>
      </c>
      <c r="H197" s="47" t="b">
        <v>1</v>
      </c>
      <c r="I197" s="67" t="s">
        <v>6151</v>
      </c>
      <c r="J197" s="70" t="s">
        <v>6153</v>
      </c>
    </row>
    <row r="198" spans="1:14" ht="15">
      <c r="A198" s="47" t="s">
        <v>3226</v>
      </c>
      <c r="B198" s="47" t="s">
        <v>3219</v>
      </c>
      <c r="C198" s="47" t="s">
        <v>171</v>
      </c>
      <c r="D198" s="47" t="s">
        <v>6125</v>
      </c>
      <c r="E198" s="47" t="s">
        <v>3219</v>
      </c>
      <c r="H198" s="47" t="b">
        <v>1</v>
      </c>
      <c r="I198" s="67" t="s">
        <v>6151</v>
      </c>
      <c r="J198" s="70" t="s">
        <v>6153</v>
      </c>
    </row>
    <row r="199" spans="1:14" ht="15">
      <c r="A199" s="47" t="s">
        <v>3227</v>
      </c>
      <c r="B199" s="47" t="s">
        <v>3220</v>
      </c>
      <c r="C199" s="47" t="s">
        <v>171</v>
      </c>
      <c r="D199" s="47" t="s">
        <v>6126</v>
      </c>
      <c r="E199" s="47" t="s">
        <v>3220</v>
      </c>
      <c r="H199" s="47" t="b">
        <v>1</v>
      </c>
      <c r="I199" s="67" t="s">
        <v>6151</v>
      </c>
      <c r="J199" s="70" t="s">
        <v>6153</v>
      </c>
    </row>
    <row r="200" spans="1:14" ht="15">
      <c r="A200" s="47" t="s">
        <v>3228</v>
      </c>
      <c r="B200" s="47" t="s">
        <v>3221</v>
      </c>
      <c r="C200" s="47" t="s">
        <v>171</v>
      </c>
      <c r="D200" s="47" t="s">
        <v>6127</v>
      </c>
      <c r="E200" s="47" t="s">
        <v>3221</v>
      </c>
      <c r="H200" s="47" t="b">
        <v>1</v>
      </c>
      <c r="I200" s="67" t="s">
        <v>6151</v>
      </c>
      <c r="J200" s="70" t="s">
        <v>6153</v>
      </c>
    </row>
    <row r="201" spans="1:14" ht="15">
      <c r="A201" s="47" t="s">
        <v>3229</v>
      </c>
      <c r="B201" s="47" t="s">
        <v>3222</v>
      </c>
      <c r="C201" s="47" t="s">
        <v>171</v>
      </c>
      <c r="D201" s="47" t="s">
        <v>6128</v>
      </c>
      <c r="E201" s="47" t="s">
        <v>3222</v>
      </c>
      <c r="H201" s="47" t="b">
        <v>1</v>
      </c>
      <c r="I201" s="67" t="s">
        <v>6151</v>
      </c>
      <c r="J201" s="70" t="s">
        <v>6153</v>
      </c>
    </row>
    <row r="202" spans="1:14" ht="15">
      <c r="A202" s="47" t="s">
        <v>3230</v>
      </c>
      <c r="B202" s="47" t="s">
        <v>3223</v>
      </c>
      <c r="C202" s="47" t="s">
        <v>171</v>
      </c>
      <c r="D202" s="47" t="s">
        <v>6129</v>
      </c>
      <c r="E202" s="47" t="s">
        <v>3223</v>
      </c>
      <c r="H202" s="47" t="b">
        <v>1</v>
      </c>
      <c r="I202" s="67" t="s">
        <v>6151</v>
      </c>
      <c r="J202" s="70" t="s">
        <v>6153</v>
      </c>
    </row>
    <row r="203" spans="1:14" ht="15">
      <c r="A203" s="47" t="s">
        <v>3231</v>
      </c>
      <c r="B203" s="47" t="s">
        <v>3224</v>
      </c>
      <c r="C203" s="47" t="s">
        <v>171</v>
      </c>
      <c r="D203" s="47" t="s">
        <v>6130</v>
      </c>
      <c r="E203" s="47" t="s">
        <v>3224</v>
      </c>
      <c r="H203" s="47" t="b">
        <v>1</v>
      </c>
      <c r="I203" s="67" t="s">
        <v>6151</v>
      </c>
      <c r="J203" s="70" t="s">
        <v>6153</v>
      </c>
    </row>
    <row r="204" spans="1:14" ht="15">
      <c r="A204" s="47" t="s">
        <v>3232</v>
      </c>
      <c r="B204" s="47" t="s">
        <v>3225</v>
      </c>
      <c r="C204" s="47" t="s">
        <v>171</v>
      </c>
      <c r="D204" s="47" t="s">
        <v>6131</v>
      </c>
      <c r="E204" s="47" t="s">
        <v>3225</v>
      </c>
      <c r="H204" s="47" t="b">
        <v>1</v>
      </c>
      <c r="I204" s="67" t="s">
        <v>6151</v>
      </c>
      <c r="J204" s="70" t="s">
        <v>6153</v>
      </c>
    </row>
    <row r="205" spans="1:14" ht="15">
      <c r="A205" s="47" t="s">
        <v>219</v>
      </c>
      <c r="B205" s="47" t="s">
        <v>5346</v>
      </c>
      <c r="C205" s="47" t="s">
        <v>163</v>
      </c>
      <c r="D205" s="47" t="s">
        <v>2222</v>
      </c>
      <c r="E205" s="47" t="s">
        <v>5346</v>
      </c>
      <c r="H205" s="47" t="b">
        <v>1</v>
      </c>
      <c r="I205" s="69" t="s">
        <v>6152</v>
      </c>
      <c r="J205" s="68" t="s">
        <v>5346</v>
      </c>
      <c r="N205" s="68" t="b">
        <f t="shared" ref="N205:N206" si="5">J205=B205</f>
        <v>1</v>
      </c>
    </row>
    <row r="206" spans="1:14" ht="15">
      <c r="A206" s="47" t="s">
        <v>288</v>
      </c>
      <c r="B206" s="47" t="s">
        <v>1948</v>
      </c>
      <c r="C206" s="47" t="s">
        <v>163</v>
      </c>
      <c r="D206" s="47" t="s">
        <v>2729</v>
      </c>
      <c r="E206" s="47" t="s">
        <v>1948</v>
      </c>
      <c r="H206" s="47" t="b">
        <v>1</v>
      </c>
      <c r="I206" s="69" t="s">
        <v>6152</v>
      </c>
      <c r="J206" s="68" t="s">
        <v>1948</v>
      </c>
      <c r="N206" s="68" t="b">
        <f t="shared" si="5"/>
        <v>1</v>
      </c>
    </row>
    <row r="207" spans="1:14" ht="15">
      <c r="A207" s="47" t="s">
        <v>220</v>
      </c>
      <c r="B207" s="47" t="s">
        <v>3234</v>
      </c>
      <c r="C207" s="47" t="s">
        <v>171</v>
      </c>
      <c r="D207" s="47" t="s">
        <v>6132</v>
      </c>
      <c r="E207" s="47" t="s">
        <v>3234</v>
      </c>
      <c r="H207" s="47" t="b">
        <v>1</v>
      </c>
      <c r="I207" s="67" t="s">
        <v>6151</v>
      </c>
      <c r="J207" s="70" t="s">
        <v>6153</v>
      </c>
    </row>
    <row r="208" spans="1:14" ht="15">
      <c r="A208" s="47" t="s">
        <v>86</v>
      </c>
      <c r="B208" s="47" t="s">
        <v>277</v>
      </c>
      <c r="C208" s="47" t="s">
        <v>180</v>
      </c>
      <c r="D208" s="47" t="s">
        <v>750</v>
      </c>
      <c r="E208" s="47" t="s">
        <v>277</v>
      </c>
      <c r="H208" s="47" t="b">
        <v>1</v>
      </c>
      <c r="I208" s="69" t="s">
        <v>6152</v>
      </c>
      <c r="J208" s="68" t="s">
        <v>277</v>
      </c>
      <c r="N208" s="68" t="b">
        <f t="shared" ref="N208:N236" si="6">J208=B208</f>
        <v>1</v>
      </c>
    </row>
    <row r="209" spans="1:14" ht="15">
      <c r="A209" s="47" t="s">
        <v>87</v>
      </c>
      <c r="B209" s="47" t="s">
        <v>1730</v>
      </c>
      <c r="C209" s="47" t="s">
        <v>163</v>
      </c>
      <c r="D209" s="47" t="s">
        <v>1388</v>
      </c>
      <c r="E209" s="47" t="s">
        <v>1730</v>
      </c>
      <c r="H209" s="47" t="b">
        <v>1</v>
      </c>
      <c r="I209" s="69" t="s">
        <v>6152</v>
      </c>
      <c r="J209" s="68" t="s">
        <v>1730</v>
      </c>
      <c r="N209" s="68" t="b">
        <f t="shared" si="6"/>
        <v>1</v>
      </c>
    </row>
    <row r="210" spans="1:14" ht="15">
      <c r="A210" s="47" t="s">
        <v>88</v>
      </c>
      <c r="B210" s="47" t="s">
        <v>2157</v>
      </c>
      <c r="C210" s="47" t="s">
        <v>163</v>
      </c>
      <c r="D210" s="47" t="s">
        <v>2730</v>
      </c>
      <c r="E210" s="47" t="s">
        <v>2157</v>
      </c>
      <c r="H210" s="47" t="b">
        <v>1</v>
      </c>
      <c r="I210" s="69" t="s">
        <v>6152</v>
      </c>
      <c r="J210" s="68" t="s">
        <v>2157</v>
      </c>
      <c r="N210" s="68" t="b">
        <f t="shared" si="6"/>
        <v>1</v>
      </c>
    </row>
    <row r="211" spans="1:14" ht="15">
      <c r="A211" s="47" t="s">
        <v>328</v>
      </c>
      <c r="B211" s="47" t="s">
        <v>1210</v>
      </c>
      <c r="C211" s="47" t="s">
        <v>164</v>
      </c>
      <c r="D211" s="47" t="s">
        <v>2087</v>
      </c>
      <c r="E211" s="47" t="s">
        <v>1210</v>
      </c>
      <c r="H211" s="47" t="b">
        <v>1</v>
      </c>
      <c r="I211" s="69" t="s">
        <v>6152</v>
      </c>
      <c r="J211" s="68" t="s">
        <v>1210</v>
      </c>
      <c r="N211" s="68" t="b">
        <f t="shared" si="6"/>
        <v>1</v>
      </c>
    </row>
    <row r="212" spans="1:14" ht="15">
      <c r="A212" s="47" t="s">
        <v>333</v>
      </c>
      <c r="B212" s="47" t="s">
        <v>1213</v>
      </c>
      <c r="C212" s="47" t="s">
        <v>164</v>
      </c>
      <c r="D212" s="47" t="s">
        <v>1346</v>
      </c>
      <c r="E212" s="47" t="s">
        <v>1213</v>
      </c>
      <c r="H212" s="47" t="b">
        <v>1</v>
      </c>
      <c r="I212" s="69" t="s">
        <v>6152</v>
      </c>
      <c r="J212" s="68" t="s">
        <v>1213</v>
      </c>
      <c r="N212" s="68" t="b">
        <f t="shared" si="6"/>
        <v>1</v>
      </c>
    </row>
    <row r="213" spans="1:14" ht="15">
      <c r="A213" s="47" t="s">
        <v>365</v>
      </c>
      <c r="B213" s="47" t="s">
        <v>2600</v>
      </c>
      <c r="C213" s="47" t="s">
        <v>176</v>
      </c>
      <c r="D213" s="47" t="s">
        <v>2731</v>
      </c>
      <c r="E213" s="47" t="s">
        <v>2600</v>
      </c>
      <c r="H213" s="47" t="b">
        <v>1</v>
      </c>
      <c r="I213" s="69" t="s">
        <v>6152</v>
      </c>
      <c r="J213" s="68" t="s">
        <v>2600</v>
      </c>
      <c r="N213" s="68" t="b">
        <f t="shared" si="6"/>
        <v>1</v>
      </c>
    </row>
    <row r="214" spans="1:14" ht="15">
      <c r="A214" s="47" t="s">
        <v>366</v>
      </c>
      <c r="B214" s="47" t="s">
        <v>2607</v>
      </c>
      <c r="C214" s="47" t="s">
        <v>163</v>
      </c>
      <c r="D214" s="47" t="s">
        <v>2732</v>
      </c>
      <c r="E214" s="47" t="s">
        <v>2607</v>
      </c>
      <c r="H214" s="47" t="b">
        <v>1</v>
      </c>
      <c r="I214" s="69" t="s">
        <v>6152</v>
      </c>
      <c r="J214" s="68" t="s">
        <v>2607</v>
      </c>
      <c r="N214" s="68" t="b">
        <f t="shared" si="6"/>
        <v>1</v>
      </c>
    </row>
    <row r="215" spans="1:14" ht="15">
      <c r="A215" s="47" t="s">
        <v>2110</v>
      </c>
      <c r="B215" s="47" t="s">
        <v>1732</v>
      </c>
      <c r="C215" s="47" t="s">
        <v>163</v>
      </c>
      <c r="D215" s="47" t="s">
        <v>854</v>
      </c>
      <c r="E215" s="47" t="s">
        <v>1732</v>
      </c>
      <c r="H215" s="47" t="b">
        <v>1</v>
      </c>
      <c r="I215" s="69" t="s">
        <v>6152</v>
      </c>
      <c r="J215" s="68" t="s">
        <v>1732</v>
      </c>
      <c r="N215" s="68" t="b">
        <f t="shared" si="6"/>
        <v>1</v>
      </c>
    </row>
    <row r="216" spans="1:14" ht="15">
      <c r="A216" s="47" t="s">
        <v>2111</v>
      </c>
      <c r="B216" s="47" t="s">
        <v>2088</v>
      </c>
      <c r="C216" s="47" t="s">
        <v>163</v>
      </c>
      <c r="D216" s="47" t="s">
        <v>1506</v>
      </c>
      <c r="E216" s="47" t="s">
        <v>2088</v>
      </c>
      <c r="H216" s="47" t="b">
        <v>1</v>
      </c>
      <c r="I216" s="69" t="s">
        <v>6152</v>
      </c>
      <c r="J216" s="68" t="s">
        <v>2088</v>
      </c>
      <c r="N216" s="68" t="b">
        <f t="shared" si="6"/>
        <v>1</v>
      </c>
    </row>
    <row r="217" spans="1:14" ht="15">
      <c r="A217" s="47" t="s">
        <v>2112</v>
      </c>
      <c r="B217" s="47" t="s">
        <v>2089</v>
      </c>
      <c r="C217" s="47" t="s">
        <v>163</v>
      </c>
      <c r="D217" s="47" t="s">
        <v>1379</v>
      </c>
      <c r="E217" s="47" t="s">
        <v>2089</v>
      </c>
      <c r="H217" s="47" t="b">
        <v>1</v>
      </c>
      <c r="I217" s="69" t="s">
        <v>6152</v>
      </c>
      <c r="J217" s="68" t="s">
        <v>2089</v>
      </c>
      <c r="N217" s="68" t="b">
        <f t="shared" si="6"/>
        <v>1</v>
      </c>
    </row>
    <row r="218" spans="1:14" ht="15">
      <c r="A218" s="47" t="s">
        <v>2113</v>
      </c>
      <c r="B218" s="47" t="s">
        <v>2090</v>
      </c>
      <c r="C218" s="47" t="s">
        <v>163</v>
      </c>
      <c r="D218" s="47" t="s">
        <v>1503</v>
      </c>
      <c r="E218" s="47" t="s">
        <v>2090</v>
      </c>
      <c r="H218" s="47" t="b">
        <v>1</v>
      </c>
      <c r="I218" s="69" t="s">
        <v>6152</v>
      </c>
      <c r="J218" s="69" t="s">
        <v>6157</v>
      </c>
      <c r="K218" s="69"/>
      <c r="L218" s="69"/>
      <c r="M218" s="69"/>
      <c r="N218" s="69" t="b">
        <f t="shared" si="6"/>
        <v>0</v>
      </c>
    </row>
    <row r="219" spans="1:14" ht="15">
      <c r="A219" s="47" t="s">
        <v>2114</v>
      </c>
      <c r="B219" s="47" t="s">
        <v>2091</v>
      </c>
      <c r="C219" s="47" t="s">
        <v>163</v>
      </c>
      <c r="D219" s="47" t="s">
        <v>1606</v>
      </c>
      <c r="E219" s="47" t="s">
        <v>2091</v>
      </c>
      <c r="H219" s="47" t="b">
        <v>1</v>
      </c>
      <c r="I219" s="69" t="s">
        <v>6152</v>
      </c>
      <c r="J219" s="69" t="s">
        <v>6158</v>
      </c>
      <c r="K219" s="69"/>
      <c r="L219" s="69"/>
      <c r="M219" s="69"/>
      <c r="N219" s="69" t="b">
        <f t="shared" si="6"/>
        <v>0</v>
      </c>
    </row>
    <row r="220" spans="1:14" ht="15">
      <c r="A220" s="47" t="s">
        <v>2115</v>
      </c>
      <c r="B220" s="47" t="s">
        <v>1733</v>
      </c>
      <c r="C220" s="47" t="s">
        <v>163</v>
      </c>
      <c r="D220" s="47" t="s">
        <v>861</v>
      </c>
      <c r="E220" s="47" t="s">
        <v>1733</v>
      </c>
      <c r="H220" s="47" t="b">
        <v>1</v>
      </c>
      <c r="I220" s="69" t="s">
        <v>6152</v>
      </c>
      <c r="J220" s="68" t="s">
        <v>1733</v>
      </c>
      <c r="N220" s="68" t="b">
        <f t="shared" si="6"/>
        <v>1</v>
      </c>
    </row>
    <row r="221" spans="1:14" ht="15">
      <c r="A221" s="47" t="s">
        <v>5170</v>
      </c>
      <c r="B221" s="47" t="s">
        <v>2093</v>
      </c>
      <c r="C221" s="47" t="s">
        <v>163</v>
      </c>
      <c r="D221" s="47" t="s">
        <v>1429</v>
      </c>
      <c r="E221" s="47" t="s">
        <v>2093</v>
      </c>
      <c r="H221" s="47" t="b">
        <v>1</v>
      </c>
      <c r="I221" s="69" t="s">
        <v>6152</v>
      </c>
      <c r="J221" s="69" t="s">
        <v>6159</v>
      </c>
      <c r="K221" s="69"/>
      <c r="L221" s="69"/>
      <c r="M221" s="69"/>
      <c r="N221" s="69" t="b">
        <f t="shared" si="6"/>
        <v>0</v>
      </c>
    </row>
    <row r="222" spans="1:14" ht="15">
      <c r="A222" s="47" t="s">
        <v>5171</v>
      </c>
      <c r="B222" s="47" t="s">
        <v>5348</v>
      </c>
      <c r="C222" s="47" t="s">
        <v>163</v>
      </c>
      <c r="D222" s="47" t="s">
        <v>1476</v>
      </c>
      <c r="E222" s="47" t="s">
        <v>5348</v>
      </c>
      <c r="H222" s="47" t="b">
        <v>1</v>
      </c>
      <c r="I222" s="69" t="s">
        <v>6152</v>
      </c>
      <c r="J222" s="69" t="s">
        <v>6160</v>
      </c>
      <c r="K222" s="69"/>
      <c r="L222" s="69"/>
      <c r="M222" s="69"/>
      <c r="N222" s="69" t="b">
        <f t="shared" si="6"/>
        <v>0</v>
      </c>
    </row>
    <row r="223" spans="1:14" ht="15">
      <c r="A223" s="47" t="s">
        <v>5172</v>
      </c>
      <c r="B223" s="47" t="s">
        <v>5349</v>
      </c>
      <c r="C223" s="47" t="s">
        <v>163</v>
      </c>
      <c r="D223" s="47" t="s">
        <v>1455</v>
      </c>
      <c r="E223" s="47" t="s">
        <v>5349</v>
      </c>
      <c r="H223" s="47" t="b">
        <v>1</v>
      </c>
      <c r="I223" s="69" t="s">
        <v>6152</v>
      </c>
      <c r="J223" s="69" t="s">
        <v>6161</v>
      </c>
      <c r="K223" s="69"/>
      <c r="L223" s="69"/>
      <c r="M223" s="69"/>
      <c r="N223" s="69" t="b">
        <f t="shared" si="6"/>
        <v>0</v>
      </c>
    </row>
    <row r="224" spans="1:14" ht="15">
      <c r="A224" s="47" t="s">
        <v>2116</v>
      </c>
      <c r="B224" s="47" t="s">
        <v>2097</v>
      </c>
      <c r="C224" s="47" t="s">
        <v>163</v>
      </c>
      <c r="D224" s="47" t="s">
        <v>1601</v>
      </c>
      <c r="E224" s="47" t="s">
        <v>2097</v>
      </c>
      <c r="H224" s="47" t="b">
        <v>1</v>
      </c>
      <c r="I224" s="69" t="s">
        <v>6152</v>
      </c>
      <c r="J224" s="68" t="s">
        <v>2097</v>
      </c>
      <c r="N224" s="68" t="b">
        <f t="shared" si="6"/>
        <v>1</v>
      </c>
    </row>
    <row r="225" spans="1:14" ht="15">
      <c r="A225" s="47" t="s">
        <v>2118</v>
      </c>
      <c r="B225" s="47" t="s">
        <v>2099</v>
      </c>
      <c r="C225" s="47" t="s">
        <v>163</v>
      </c>
      <c r="D225" s="47" t="s">
        <v>1573</v>
      </c>
      <c r="E225" s="47" t="s">
        <v>2099</v>
      </c>
      <c r="H225" s="47" t="b">
        <v>1</v>
      </c>
      <c r="I225" s="69" t="s">
        <v>6152</v>
      </c>
      <c r="J225" s="69" t="s">
        <v>6162</v>
      </c>
      <c r="K225" s="69"/>
      <c r="L225" s="69"/>
      <c r="M225" s="69"/>
      <c r="N225" s="69" t="b">
        <f t="shared" si="6"/>
        <v>0</v>
      </c>
    </row>
    <row r="226" spans="1:14" ht="15">
      <c r="A226" s="47" t="s">
        <v>2119</v>
      </c>
      <c r="B226" s="47" t="s">
        <v>2100</v>
      </c>
      <c r="C226" s="47" t="s">
        <v>163</v>
      </c>
      <c r="D226" s="47" t="s">
        <v>1557</v>
      </c>
      <c r="E226" s="47" t="s">
        <v>2100</v>
      </c>
      <c r="H226" s="47" t="b">
        <v>1</v>
      </c>
      <c r="I226" s="69" t="s">
        <v>6152</v>
      </c>
      <c r="J226" s="69" t="s">
        <v>6163</v>
      </c>
      <c r="K226" s="69"/>
      <c r="L226" s="69"/>
      <c r="M226" s="69"/>
      <c r="N226" s="69" t="b">
        <f t="shared" si="6"/>
        <v>0</v>
      </c>
    </row>
    <row r="227" spans="1:14" ht="15">
      <c r="A227" s="47" t="s">
        <v>2120</v>
      </c>
      <c r="B227" s="47" t="s">
        <v>2101</v>
      </c>
      <c r="C227" s="47" t="s">
        <v>163</v>
      </c>
      <c r="D227" s="47" t="s">
        <v>1504</v>
      </c>
      <c r="E227" s="47" t="s">
        <v>2101</v>
      </c>
      <c r="H227" s="47" t="b">
        <v>1</v>
      </c>
      <c r="I227" s="69" t="s">
        <v>6152</v>
      </c>
      <c r="J227" s="69" t="s">
        <v>6164</v>
      </c>
      <c r="K227" s="69"/>
      <c r="L227" s="69"/>
      <c r="M227" s="69"/>
      <c r="N227" s="69" t="b">
        <f t="shared" si="6"/>
        <v>0</v>
      </c>
    </row>
    <row r="228" spans="1:14" ht="15">
      <c r="A228" s="47" t="s">
        <v>2122</v>
      </c>
      <c r="B228" s="47" t="s">
        <v>2103</v>
      </c>
      <c r="C228" s="47" t="s">
        <v>163</v>
      </c>
      <c r="D228" s="47" t="s">
        <v>1546</v>
      </c>
      <c r="E228" s="47" t="s">
        <v>2103</v>
      </c>
      <c r="H228" s="47" t="b">
        <v>1</v>
      </c>
      <c r="I228" s="69" t="s">
        <v>6152</v>
      </c>
      <c r="J228" s="68" t="s">
        <v>2103</v>
      </c>
      <c r="N228" s="68" t="b">
        <f t="shared" si="6"/>
        <v>1</v>
      </c>
    </row>
    <row r="229" spans="1:14" ht="15">
      <c r="A229" s="47" t="s">
        <v>2124</v>
      </c>
      <c r="B229" s="47" t="s">
        <v>2104</v>
      </c>
      <c r="C229" s="47" t="s">
        <v>163</v>
      </c>
      <c r="D229" s="47" t="s">
        <v>1369</v>
      </c>
      <c r="E229" s="47" t="s">
        <v>2104</v>
      </c>
      <c r="H229" s="47" t="b">
        <v>1</v>
      </c>
      <c r="I229" s="69" t="s">
        <v>6152</v>
      </c>
      <c r="J229" s="68" t="s">
        <v>2104</v>
      </c>
      <c r="N229" s="68" t="b">
        <f t="shared" si="6"/>
        <v>1</v>
      </c>
    </row>
    <row r="230" spans="1:14" ht="15">
      <c r="A230" s="47" t="s">
        <v>2126</v>
      </c>
      <c r="B230" s="47" t="s">
        <v>2105</v>
      </c>
      <c r="C230" s="47" t="s">
        <v>163</v>
      </c>
      <c r="D230" s="47" t="s">
        <v>1492</v>
      </c>
      <c r="E230" s="47" t="s">
        <v>2105</v>
      </c>
      <c r="H230" s="47" t="b">
        <v>1</v>
      </c>
      <c r="I230" s="69" t="s">
        <v>6152</v>
      </c>
      <c r="J230" s="68" t="s">
        <v>2105</v>
      </c>
      <c r="N230" s="68" t="b">
        <f t="shared" si="6"/>
        <v>1</v>
      </c>
    </row>
    <row r="231" spans="1:14" ht="15">
      <c r="A231" s="47" t="s">
        <v>2127</v>
      </c>
      <c r="B231" s="47" t="s">
        <v>2106</v>
      </c>
      <c r="C231" s="47" t="s">
        <v>164</v>
      </c>
      <c r="D231" s="47" t="s">
        <v>1579</v>
      </c>
      <c r="E231" s="47" t="s">
        <v>2106</v>
      </c>
      <c r="H231" s="47" t="b">
        <v>1</v>
      </c>
      <c r="I231" s="69" t="s">
        <v>6152</v>
      </c>
      <c r="J231" s="68" t="s">
        <v>2106</v>
      </c>
      <c r="N231" s="68" t="b">
        <f t="shared" si="6"/>
        <v>1</v>
      </c>
    </row>
    <row r="232" spans="1:14" ht="15">
      <c r="A232" s="47" t="s">
        <v>2608</v>
      </c>
      <c r="B232" s="47" t="s">
        <v>2107</v>
      </c>
      <c r="C232" s="47" t="s">
        <v>164</v>
      </c>
      <c r="D232" s="47" t="s">
        <v>1550</v>
      </c>
      <c r="E232" s="47" t="s">
        <v>2107</v>
      </c>
      <c r="H232" s="47" t="b">
        <v>1</v>
      </c>
      <c r="I232" s="69" t="s">
        <v>6152</v>
      </c>
      <c r="J232" s="68" t="s">
        <v>2107</v>
      </c>
      <c r="N232" s="68" t="b">
        <f t="shared" si="6"/>
        <v>1</v>
      </c>
    </row>
    <row r="233" spans="1:14" ht="15">
      <c r="A233" s="47" t="s">
        <v>2609</v>
      </c>
      <c r="B233" s="47" t="s">
        <v>2108</v>
      </c>
      <c r="C233" s="47" t="s">
        <v>164</v>
      </c>
      <c r="D233" s="47" t="s">
        <v>1394</v>
      </c>
      <c r="E233" s="47" t="s">
        <v>2108</v>
      </c>
      <c r="H233" s="47" t="b">
        <v>1</v>
      </c>
      <c r="I233" s="69" t="s">
        <v>6152</v>
      </c>
      <c r="J233" s="68" t="s">
        <v>2108</v>
      </c>
      <c r="N233" s="68" t="b">
        <f t="shared" si="6"/>
        <v>1</v>
      </c>
    </row>
    <row r="234" spans="1:14" ht="15">
      <c r="A234" s="47" t="s">
        <v>91</v>
      </c>
      <c r="B234" s="47" t="s">
        <v>283</v>
      </c>
      <c r="C234" s="47" t="s">
        <v>163</v>
      </c>
      <c r="D234" s="47" t="s">
        <v>864</v>
      </c>
      <c r="E234" s="47" t="s">
        <v>283</v>
      </c>
      <c r="H234" s="47" t="b">
        <v>1</v>
      </c>
      <c r="I234" s="69" t="s">
        <v>6152</v>
      </c>
      <c r="J234" s="68" t="s">
        <v>283</v>
      </c>
      <c r="N234" s="68" t="b">
        <f t="shared" si="6"/>
        <v>1</v>
      </c>
    </row>
    <row r="235" spans="1:14" ht="15">
      <c r="A235" s="47" t="s">
        <v>92</v>
      </c>
      <c r="B235" s="47" t="s">
        <v>5350</v>
      </c>
      <c r="C235" s="47" t="s">
        <v>163</v>
      </c>
      <c r="D235" s="47" t="s">
        <v>865</v>
      </c>
      <c r="E235" s="47" t="s">
        <v>5350</v>
      </c>
      <c r="H235" s="47" t="b">
        <v>1</v>
      </c>
      <c r="I235" s="69" t="s">
        <v>6152</v>
      </c>
      <c r="J235" s="68" t="s">
        <v>5350</v>
      </c>
      <c r="N235" s="68" t="b">
        <f t="shared" si="6"/>
        <v>1</v>
      </c>
    </row>
    <row r="236" spans="1:14" ht="15">
      <c r="A236" s="47" t="s">
        <v>93</v>
      </c>
      <c r="B236" s="47" t="s">
        <v>5351</v>
      </c>
      <c r="C236" s="47" t="s">
        <v>163</v>
      </c>
      <c r="D236" s="47" t="s">
        <v>866</v>
      </c>
      <c r="E236" s="47" t="s">
        <v>5351</v>
      </c>
      <c r="H236" s="47" t="b">
        <v>1</v>
      </c>
      <c r="I236" s="69" t="s">
        <v>6152</v>
      </c>
      <c r="J236" s="68" t="s">
        <v>5351</v>
      </c>
      <c r="N236" s="68" t="b">
        <f t="shared" si="6"/>
        <v>1</v>
      </c>
    </row>
    <row r="237" spans="1:14" ht="15">
      <c r="A237" s="47" t="s">
        <v>94</v>
      </c>
      <c r="B237" s="47" t="s">
        <v>3235</v>
      </c>
      <c r="C237" s="47" t="s">
        <v>163</v>
      </c>
      <c r="D237" s="47" t="s">
        <v>6133</v>
      </c>
      <c r="E237" s="47" t="s">
        <v>3235</v>
      </c>
      <c r="H237" s="47" t="b">
        <v>1</v>
      </c>
      <c r="I237" s="67" t="s">
        <v>6151</v>
      </c>
      <c r="J237" s="70" t="s">
        <v>6153</v>
      </c>
    </row>
    <row r="238" spans="1:14" ht="15">
      <c r="A238" s="47" t="s">
        <v>95</v>
      </c>
      <c r="B238" s="47" t="s">
        <v>2154</v>
      </c>
      <c r="C238" s="47" t="s">
        <v>163</v>
      </c>
      <c r="D238" s="47" t="s">
        <v>2733</v>
      </c>
      <c r="E238" s="47" t="s">
        <v>2154</v>
      </c>
      <c r="H238" s="47" t="b">
        <v>1</v>
      </c>
      <c r="I238" s="69" t="s">
        <v>6152</v>
      </c>
      <c r="J238" s="68" t="s">
        <v>2154</v>
      </c>
      <c r="N238" s="68" t="b">
        <f t="shared" ref="N238:N244" si="7">J238=B238</f>
        <v>1</v>
      </c>
    </row>
    <row r="239" spans="1:14" ht="15">
      <c r="A239" s="47" t="s">
        <v>224</v>
      </c>
      <c r="B239" s="47" t="s">
        <v>2587</v>
      </c>
      <c r="C239" s="47" t="s">
        <v>164</v>
      </c>
      <c r="D239" s="47" t="s">
        <v>2736</v>
      </c>
      <c r="E239" s="47" t="s">
        <v>2587</v>
      </c>
      <c r="H239" s="47" t="b">
        <v>1</v>
      </c>
      <c r="I239" s="69" t="s">
        <v>6152</v>
      </c>
      <c r="J239" s="69" t="s">
        <v>6165</v>
      </c>
      <c r="K239" s="69"/>
      <c r="L239" s="69"/>
      <c r="M239" s="69"/>
      <c r="N239" s="69" t="b">
        <f t="shared" si="7"/>
        <v>0</v>
      </c>
    </row>
    <row r="240" spans="1:14" ht="15">
      <c r="A240" s="47" t="s">
        <v>285</v>
      </c>
      <c r="B240" s="47" t="s">
        <v>5352</v>
      </c>
      <c r="C240" s="47" t="s">
        <v>163</v>
      </c>
      <c r="D240" s="47" t="s">
        <v>1251</v>
      </c>
      <c r="E240" s="47" t="s">
        <v>5352</v>
      </c>
      <c r="H240" s="47" t="b">
        <v>1</v>
      </c>
      <c r="I240" s="69" t="s">
        <v>6152</v>
      </c>
      <c r="J240" s="68" t="s">
        <v>5352</v>
      </c>
      <c r="N240" s="68" t="b">
        <f t="shared" si="7"/>
        <v>1</v>
      </c>
    </row>
    <row r="241" spans="1:14" ht="15">
      <c r="A241" s="47" t="s">
        <v>97</v>
      </c>
      <c r="B241" s="47" t="s">
        <v>284</v>
      </c>
      <c r="C241" s="47" t="s">
        <v>163</v>
      </c>
      <c r="D241" s="47" t="s">
        <v>871</v>
      </c>
      <c r="E241" s="47" t="s">
        <v>284</v>
      </c>
      <c r="H241" s="47" t="b">
        <v>1</v>
      </c>
      <c r="I241" s="69" t="s">
        <v>6152</v>
      </c>
      <c r="J241" s="69" t="s">
        <v>6166</v>
      </c>
      <c r="K241" s="69"/>
      <c r="L241" s="69"/>
      <c r="M241" s="69"/>
      <c r="N241" s="69" t="b">
        <f t="shared" si="7"/>
        <v>0</v>
      </c>
    </row>
    <row r="242" spans="1:14" ht="15">
      <c r="A242" s="47" t="s">
        <v>98</v>
      </c>
      <c r="B242" s="47" t="s">
        <v>5353</v>
      </c>
      <c r="C242" s="47" t="s">
        <v>163</v>
      </c>
      <c r="D242" s="47" t="s">
        <v>872</v>
      </c>
      <c r="E242" s="47" t="s">
        <v>5353</v>
      </c>
      <c r="H242" s="47" t="b">
        <v>1</v>
      </c>
      <c r="I242" s="69" t="s">
        <v>6152</v>
      </c>
      <c r="J242" s="68" t="s">
        <v>5353</v>
      </c>
      <c r="N242" s="68" t="b">
        <f t="shared" si="7"/>
        <v>1</v>
      </c>
    </row>
    <row r="243" spans="1:14" ht="15">
      <c r="A243" s="47" t="s">
        <v>335</v>
      </c>
      <c r="B243" s="47" t="s">
        <v>500</v>
      </c>
      <c r="C243" s="47" t="s">
        <v>163</v>
      </c>
      <c r="D243" s="47" t="s">
        <v>912</v>
      </c>
      <c r="E243" s="47" t="s">
        <v>500</v>
      </c>
      <c r="H243" s="47" t="b">
        <v>1</v>
      </c>
      <c r="I243" s="69" t="s">
        <v>6152</v>
      </c>
      <c r="J243" s="68" t="s">
        <v>500</v>
      </c>
      <c r="N243" s="68" t="b">
        <f t="shared" si="7"/>
        <v>1</v>
      </c>
    </row>
    <row r="244" spans="1:14" ht="15">
      <c r="A244" s="47" t="s">
        <v>342</v>
      </c>
      <c r="B244" s="47" t="s">
        <v>5354</v>
      </c>
      <c r="C244" s="47" t="s">
        <v>163</v>
      </c>
      <c r="D244" s="47" t="s">
        <v>2737</v>
      </c>
      <c r="E244" s="47" t="s">
        <v>5354</v>
      </c>
      <c r="H244" s="47" t="b">
        <v>1</v>
      </c>
      <c r="I244" s="69" t="s">
        <v>6152</v>
      </c>
      <c r="J244" s="68" t="s">
        <v>5354</v>
      </c>
      <c r="N244" s="68" t="b">
        <f t="shared" si="7"/>
        <v>1</v>
      </c>
    </row>
    <row r="245" spans="1:14" ht="15">
      <c r="A245" s="47" t="s">
        <v>2641</v>
      </c>
      <c r="B245" s="47" t="s">
        <v>3236</v>
      </c>
      <c r="C245" s="47" t="s">
        <v>163</v>
      </c>
      <c r="D245" s="47" t="s">
        <v>6134</v>
      </c>
      <c r="E245" s="47" t="s">
        <v>3236</v>
      </c>
      <c r="H245" s="47" t="b">
        <v>1</v>
      </c>
      <c r="I245" s="67" t="s">
        <v>6151</v>
      </c>
      <c r="J245" s="70" t="s">
        <v>6153</v>
      </c>
    </row>
    <row r="246" spans="1:14" ht="15">
      <c r="A246" s="47" t="s">
        <v>506</v>
      </c>
      <c r="B246" s="47" t="s">
        <v>2158</v>
      </c>
      <c r="C246" s="47" t="s">
        <v>163</v>
      </c>
      <c r="D246" s="47" t="s">
        <v>2740</v>
      </c>
      <c r="E246" s="47" t="s">
        <v>2158</v>
      </c>
      <c r="H246" s="47" t="b">
        <v>1</v>
      </c>
      <c r="I246" s="69" t="s">
        <v>6152</v>
      </c>
      <c r="J246" s="68" t="s">
        <v>2158</v>
      </c>
      <c r="N246" s="68" t="b">
        <f t="shared" ref="N246:N249" si="8">J246=B246</f>
        <v>1</v>
      </c>
    </row>
    <row r="247" spans="1:14" ht="15">
      <c r="A247" s="47" t="s">
        <v>507</v>
      </c>
      <c r="B247" s="47" t="s">
        <v>2159</v>
      </c>
      <c r="C247" s="47" t="s">
        <v>163</v>
      </c>
      <c r="D247" s="47" t="s">
        <v>2741</v>
      </c>
      <c r="E247" s="47" t="s">
        <v>2159</v>
      </c>
      <c r="H247" s="47" t="b">
        <v>1</v>
      </c>
      <c r="I247" s="69" t="s">
        <v>6152</v>
      </c>
      <c r="J247" s="69" t="s">
        <v>6167</v>
      </c>
      <c r="K247" s="69"/>
      <c r="L247" s="69"/>
      <c r="M247" s="69"/>
      <c r="N247" s="69" t="b">
        <f t="shared" si="8"/>
        <v>0</v>
      </c>
    </row>
    <row r="248" spans="1:14" ht="15">
      <c r="A248" s="47" t="s">
        <v>101</v>
      </c>
      <c r="B248" s="47" t="s">
        <v>5355</v>
      </c>
      <c r="C248" s="47" t="s">
        <v>163</v>
      </c>
      <c r="D248" s="47" t="s">
        <v>879</v>
      </c>
      <c r="E248" s="47" t="s">
        <v>5355</v>
      </c>
      <c r="H248" s="47" t="b">
        <v>1</v>
      </c>
      <c r="I248" s="69" t="s">
        <v>6152</v>
      </c>
      <c r="J248" s="68" t="s">
        <v>5355</v>
      </c>
      <c r="N248" s="68" t="b">
        <f t="shared" si="8"/>
        <v>1</v>
      </c>
    </row>
    <row r="249" spans="1:14" ht="15">
      <c r="A249" s="47" t="s">
        <v>102</v>
      </c>
      <c r="B249" s="47" t="s">
        <v>517</v>
      </c>
      <c r="C249" s="47" t="s">
        <v>163</v>
      </c>
      <c r="D249" s="47" t="s">
        <v>880</v>
      </c>
      <c r="E249" s="47" t="s">
        <v>517</v>
      </c>
      <c r="H249" s="47" t="b">
        <v>1</v>
      </c>
      <c r="I249" s="69" t="s">
        <v>6152</v>
      </c>
      <c r="J249" s="68" t="s">
        <v>517</v>
      </c>
      <c r="N249" s="68" t="b">
        <f t="shared" si="8"/>
        <v>1</v>
      </c>
    </row>
    <row r="250" spans="1:14" ht="15">
      <c r="A250" s="47" t="s">
        <v>282</v>
      </c>
      <c r="B250" s="47" t="s">
        <v>5356</v>
      </c>
      <c r="C250" s="47" t="s">
        <v>163</v>
      </c>
      <c r="D250" s="47" t="s">
        <v>881</v>
      </c>
      <c r="E250" s="47" t="s">
        <v>5356</v>
      </c>
      <c r="H250" s="47" t="b">
        <v>1</v>
      </c>
      <c r="I250" s="67" t="s">
        <v>6151</v>
      </c>
    </row>
    <row r="251" spans="1:14" ht="15">
      <c r="A251" s="47" t="s">
        <v>286</v>
      </c>
      <c r="B251" s="47" t="s">
        <v>5357</v>
      </c>
      <c r="C251" s="47" t="s">
        <v>163</v>
      </c>
      <c r="D251" s="47" t="s">
        <v>882</v>
      </c>
      <c r="E251" s="47" t="s">
        <v>5357</v>
      </c>
      <c r="H251" s="47" t="b">
        <v>1</v>
      </c>
      <c r="I251" s="67" t="s">
        <v>6151</v>
      </c>
    </row>
    <row r="252" spans="1:14" ht="15">
      <c r="A252" s="47" t="s">
        <v>327</v>
      </c>
      <c r="B252" s="47" t="s">
        <v>287</v>
      </c>
      <c r="C252" s="47" t="s">
        <v>163</v>
      </c>
      <c r="D252" s="47" t="s">
        <v>884</v>
      </c>
      <c r="E252" s="47" t="s">
        <v>287</v>
      </c>
      <c r="H252" s="47" t="b">
        <v>1</v>
      </c>
      <c r="I252" s="69" t="s">
        <v>6152</v>
      </c>
      <c r="J252" s="68" t="s">
        <v>287</v>
      </c>
      <c r="N252" s="68" t="b">
        <f t="shared" ref="N252:N253" si="9">J252=B252</f>
        <v>1</v>
      </c>
    </row>
    <row r="253" spans="1:14" ht="15">
      <c r="A253" s="47" t="s">
        <v>343</v>
      </c>
      <c r="B253" s="47" t="s">
        <v>1165</v>
      </c>
      <c r="C253" s="47" t="s">
        <v>163</v>
      </c>
      <c r="D253" s="47" t="s">
        <v>1166</v>
      </c>
      <c r="E253" s="47" t="s">
        <v>1165</v>
      </c>
      <c r="H253" s="47" t="b">
        <v>1</v>
      </c>
      <c r="I253" s="69" t="s">
        <v>6152</v>
      </c>
      <c r="J253" s="68" t="s">
        <v>1165</v>
      </c>
      <c r="N253" s="68" t="b">
        <f t="shared" si="9"/>
        <v>1</v>
      </c>
    </row>
    <row r="254" spans="1:14" ht="15">
      <c r="A254" s="47" t="s">
        <v>104</v>
      </c>
      <c r="B254" s="47" t="s">
        <v>3237</v>
      </c>
      <c r="C254" s="47" t="s">
        <v>163</v>
      </c>
      <c r="D254" s="47" t="s">
        <v>6135</v>
      </c>
      <c r="E254" s="47" t="s">
        <v>3237</v>
      </c>
      <c r="H254" s="47" t="b">
        <v>1</v>
      </c>
      <c r="I254" s="67" t="s">
        <v>6151</v>
      </c>
      <c r="J254" s="70" t="s">
        <v>6153</v>
      </c>
    </row>
    <row r="255" spans="1:14" ht="15">
      <c r="A255" s="47" t="s">
        <v>105</v>
      </c>
      <c r="B255" s="47" t="s">
        <v>3238</v>
      </c>
      <c r="C255" s="47" t="s">
        <v>164</v>
      </c>
      <c r="D255" s="47" t="s">
        <v>6136</v>
      </c>
      <c r="E255" s="47" t="s">
        <v>3238</v>
      </c>
      <c r="H255" s="47" t="b">
        <v>1</v>
      </c>
      <c r="I255" s="67" t="s">
        <v>6151</v>
      </c>
      <c r="J255" s="70" t="s">
        <v>6153</v>
      </c>
    </row>
    <row r="256" spans="1:14" ht="15">
      <c r="A256" s="47" t="s">
        <v>106</v>
      </c>
      <c r="B256" s="47" t="s">
        <v>3239</v>
      </c>
      <c r="C256" s="47" t="s">
        <v>163</v>
      </c>
      <c r="D256" s="47" t="s">
        <v>6137</v>
      </c>
      <c r="E256" s="47" t="s">
        <v>3239</v>
      </c>
      <c r="H256" s="47" t="b">
        <v>1</v>
      </c>
      <c r="I256" s="67" t="s">
        <v>6151</v>
      </c>
      <c r="J256" s="70" t="s">
        <v>6153</v>
      </c>
    </row>
    <row r="257" spans="1:14" ht="15">
      <c r="A257" s="47" t="s">
        <v>377</v>
      </c>
      <c r="B257" s="47" t="s">
        <v>3241</v>
      </c>
      <c r="C257" s="47" t="s">
        <v>163</v>
      </c>
      <c r="D257" s="47" t="s">
        <v>6138</v>
      </c>
      <c r="E257" s="47" t="s">
        <v>3241</v>
      </c>
      <c r="H257" s="47" t="b">
        <v>1</v>
      </c>
      <c r="I257" s="67" t="s">
        <v>6151</v>
      </c>
      <c r="J257" s="70" t="s">
        <v>6153</v>
      </c>
    </row>
    <row r="258" spans="1:14" ht="15">
      <c r="A258" s="47" t="s">
        <v>378</v>
      </c>
      <c r="B258" s="47" t="s">
        <v>3242</v>
      </c>
      <c r="C258" s="47" t="s">
        <v>163</v>
      </c>
      <c r="D258" s="47" t="s">
        <v>6139</v>
      </c>
      <c r="E258" s="47" t="s">
        <v>3242</v>
      </c>
      <c r="H258" s="47" t="b">
        <v>1</v>
      </c>
      <c r="I258" s="67" t="s">
        <v>6151</v>
      </c>
      <c r="J258" s="70" t="s">
        <v>6153</v>
      </c>
    </row>
    <row r="259" spans="1:14" ht="15">
      <c r="A259" s="47" t="s">
        <v>379</v>
      </c>
      <c r="B259" s="47" t="s">
        <v>3243</v>
      </c>
      <c r="C259" s="47" t="s">
        <v>163</v>
      </c>
      <c r="D259" s="47" t="s">
        <v>6140</v>
      </c>
      <c r="E259" s="47" t="s">
        <v>3243</v>
      </c>
      <c r="H259" s="47" t="b">
        <v>1</v>
      </c>
      <c r="I259" s="67" t="s">
        <v>6151</v>
      </c>
      <c r="J259" s="70" t="s">
        <v>6153</v>
      </c>
    </row>
    <row r="260" spans="1:14" ht="15">
      <c r="A260" s="47" t="s">
        <v>380</v>
      </c>
      <c r="B260" s="47" t="s">
        <v>5359</v>
      </c>
      <c r="C260" s="47" t="s">
        <v>163</v>
      </c>
      <c r="D260" s="47" t="s">
        <v>2746</v>
      </c>
      <c r="E260" s="47" t="s">
        <v>5359</v>
      </c>
      <c r="H260" s="47" t="b">
        <v>1</v>
      </c>
      <c r="I260" s="69" t="s">
        <v>6152</v>
      </c>
      <c r="J260" s="68" t="s">
        <v>5359</v>
      </c>
      <c r="N260" s="68" t="b">
        <f t="shared" ref="N260:N269" si="10">J260=B260</f>
        <v>1</v>
      </c>
    </row>
    <row r="261" spans="1:14" ht="15">
      <c r="A261" s="47" t="s">
        <v>1206</v>
      </c>
      <c r="B261" s="47" t="s">
        <v>5360</v>
      </c>
      <c r="C261" s="47" t="s">
        <v>163</v>
      </c>
      <c r="D261" s="47" t="s">
        <v>2747</v>
      </c>
      <c r="E261" s="47" t="s">
        <v>5360</v>
      </c>
      <c r="H261" s="47" t="b">
        <v>1</v>
      </c>
      <c r="I261" s="69" t="s">
        <v>6152</v>
      </c>
      <c r="J261" s="68" t="s">
        <v>5360</v>
      </c>
      <c r="N261" s="68" t="b">
        <f t="shared" si="10"/>
        <v>1</v>
      </c>
    </row>
    <row r="262" spans="1:14" ht="15">
      <c r="A262" s="47" t="s">
        <v>1217</v>
      </c>
      <c r="B262" s="47" t="s">
        <v>5361</v>
      </c>
      <c r="C262" s="47" t="s">
        <v>163</v>
      </c>
      <c r="D262" s="47" t="s">
        <v>889</v>
      </c>
      <c r="E262" s="47" t="s">
        <v>5361</v>
      </c>
      <c r="H262" s="47" t="b">
        <v>1</v>
      </c>
      <c r="I262" s="69" t="s">
        <v>6152</v>
      </c>
      <c r="J262" s="68" t="s">
        <v>5361</v>
      </c>
      <c r="N262" s="68" t="b">
        <f t="shared" si="10"/>
        <v>1</v>
      </c>
    </row>
    <row r="263" spans="1:14" ht="15">
      <c r="A263" s="47" t="s">
        <v>1218</v>
      </c>
      <c r="B263" s="47" t="s">
        <v>5362</v>
      </c>
      <c r="C263" s="47" t="s">
        <v>163</v>
      </c>
      <c r="D263" s="47" t="s">
        <v>890</v>
      </c>
      <c r="E263" s="47" t="s">
        <v>5362</v>
      </c>
      <c r="H263" s="47" t="b">
        <v>1</v>
      </c>
      <c r="I263" s="69" t="s">
        <v>6152</v>
      </c>
      <c r="J263" s="68" t="s">
        <v>5362</v>
      </c>
      <c r="N263" s="68" t="b">
        <f t="shared" si="10"/>
        <v>1</v>
      </c>
    </row>
    <row r="264" spans="1:14" ht="15">
      <c r="A264" s="47" t="s">
        <v>2604</v>
      </c>
      <c r="B264" s="47" t="s">
        <v>2141</v>
      </c>
      <c r="C264" s="47" t="s">
        <v>163</v>
      </c>
      <c r="D264" s="47" t="s">
        <v>2748</v>
      </c>
      <c r="E264" s="47" t="s">
        <v>2141</v>
      </c>
      <c r="H264" s="47" t="b">
        <v>1</v>
      </c>
      <c r="I264" s="69" t="s">
        <v>6152</v>
      </c>
      <c r="J264" s="68" t="s">
        <v>2141</v>
      </c>
      <c r="N264" s="68" t="b">
        <f t="shared" si="10"/>
        <v>1</v>
      </c>
    </row>
    <row r="265" spans="1:14" ht="15">
      <c r="A265" s="47" t="s">
        <v>3240</v>
      </c>
      <c r="B265" s="47" t="s">
        <v>2140</v>
      </c>
      <c r="C265" s="47" t="s">
        <v>163</v>
      </c>
      <c r="D265" s="47" t="s">
        <v>2749</v>
      </c>
      <c r="E265" s="47" t="s">
        <v>2140</v>
      </c>
      <c r="H265" s="47" t="b">
        <v>1</v>
      </c>
      <c r="I265" s="69" t="s">
        <v>6152</v>
      </c>
      <c r="J265" s="68" t="s">
        <v>2140</v>
      </c>
      <c r="N265" s="68" t="b">
        <f t="shared" si="10"/>
        <v>1</v>
      </c>
    </row>
    <row r="266" spans="1:14" ht="15">
      <c r="A266" s="47" t="s">
        <v>108</v>
      </c>
      <c r="B266" s="47" t="s">
        <v>2142</v>
      </c>
      <c r="C266" s="47" t="s">
        <v>163</v>
      </c>
      <c r="D266" s="47" t="s">
        <v>2750</v>
      </c>
      <c r="E266" s="47" t="s">
        <v>2142</v>
      </c>
      <c r="H266" s="47" t="b">
        <v>1</v>
      </c>
      <c r="I266" s="69" t="s">
        <v>6152</v>
      </c>
      <c r="J266" s="68" t="s">
        <v>2142</v>
      </c>
      <c r="N266" s="68" t="b">
        <f t="shared" si="10"/>
        <v>1</v>
      </c>
    </row>
    <row r="267" spans="1:14" ht="15">
      <c r="A267" s="47" t="s">
        <v>109</v>
      </c>
      <c r="B267" s="47" t="s">
        <v>2143</v>
      </c>
      <c r="C267" s="47" t="s">
        <v>163</v>
      </c>
      <c r="D267" s="47" t="s">
        <v>2751</v>
      </c>
      <c r="E267" s="47" t="s">
        <v>2143</v>
      </c>
      <c r="H267" s="47" t="b">
        <v>1</v>
      </c>
      <c r="I267" s="69" t="s">
        <v>6152</v>
      </c>
      <c r="J267" s="68" t="s">
        <v>2143</v>
      </c>
      <c r="N267" s="68" t="b">
        <f t="shared" si="10"/>
        <v>1</v>
      </c>
    </row>
    <row r="268" spans="1:14" ht="15">
      <c r="A268" s="47" t="s">
        <v>110</v>
      </c>
      <c r="B268" s="47" t="s">
        <v>2144</v>
      </c>
      <c r="C268" s="47" t="s">
        <v>163</v>
      </c>
      <c r="D268" s="47" t="s">
        <v>2752</v>
      </c>
      <c r="E268" s="47" t="s">
        <v>2144</v>
      </c>
      <c r="H268" s="47" t="b">
        <v>1</v>
      </c>
      <c r="I268" s="69" t="s">
        <v>6152</v>
      </c>
      <c r="J268" s="68" t="s">
        <v>2144</v>
      </c>
      <c r="N268" s="68" t="b">
        <f t="shared" si="10"/>
        <v>1</v>
      </c>
    </row>
    <row r="269" spans="1:14" ht="15">
      <c r="A269" s="47" t="s">
        <v>351</v>
      </c>
      <c r="B269" s="47" t="s">
        <v>5364</v>
      </c>
      <c r="C269" s="47" t="s">
        <v>164</v>
      </c>
      <c r="D269" s="47" t="s">
        <v>2753</v>
      </c>
      <c r="E269" s="47" t="s">
        <v>5364</v>
      </c>
      <c r="H269" s="47" t="b">
        <v>1</v>
      </c>
      <c r="I269" s="69" t="s">
        <v>6152</v>
      </c>
      <c r="J269" s="68" t="s">
        <v>5364</v>
      </c>
      <c r="N269" s="68" t="b">
        <f t="shared" si="10"/>
        <v>1</v>
      </c>
    </row>
    <row r="270" spans="1:14" ht="15">
      <c r="A270" s="47" t="s">
        <v>529</v>
      </c>
      <c r="B270" s="47" t="s">
        <v>3244</v>
      </c>
      <c r="C270" s="47" t="s">
        <v>163</v>
      </c>
      <c r="D270" s="47" t="s">
        <v>6141</v>
      </c>
      <c r="E270" s="47" t="s">
        <v>3244</v>
      </c>
      <c r="H270" s="47" t="b">
        <v>1</v>
      </c>
      <c r="I270" s="67" t="s">
        <v>6151</v>
      </c>
      <c r="J270" s="70" t="s">
        <v>6153</v>
      </c>
    </row>
    <row r="271" spans="1:14" ht="15">
      <c r="A271" s="47" t="s">
        <v>532</v>
      </c>
      <c r="B271" s="47" t="s">
        <v>3245</v>
      </c>
      <c r="C271" s="47" t="s">
        <v>164</v>
      </c>
      <c r="D271" s="47" t="s">
        <v>6142</v>
      </c>
      <c r="E271" s="47" t="s">
        <v>3245</v>
      </c>
      <c r="H271" s="47" t="b">
        <v>1</v>
      </c>
      <c r="I271" s="67" t="s">
        <v>6151</v>
      </c>
      <c r="J271" s="70" t="s">
        <v>6153</v>
      </c>
    </row>
    <row r="272" spans="1:14" ht="15">
      <c r="A272" s="47" t="s">
        <v>533</v>
      </c>
      <c r="B272" s="47" t="s">
        <v>3246</v>
      </c>
      <c r="C272" s="47" t="s">
        <v>164</v>
      </c>
      <c r="D272" s="47" t="s">
        <v>6143</v>
      </c>
      <c r="E272" s="47" t="s">
        <v>3246</v>
      </c>
      <c r="H272" s="47" t="b">
        <v>1</v>
      </c>
      <c r="I272" s="67" t="s">
        <v>6151</v>
      </c>
      <c r="J272" s="70" t="s">
        <v>6153</v>
      </c>
    </row>
    <row r="273" spans="1:14" ht="15">
      <c r="A273" s="47" t="s">
        <v>113</v>
      </c>
      <c r="B273" s="47" t="s">
        <v>483</v>
      </c>
      <c r="C273" s="47" t="s">
        <v>163</v>
      </c>
      <c r="D273" s="47" t="s">
        <v>905</v>
      </c>
      <c r="E273" s="47" t="s">
        <v>483</v>
      </c>
      <c r="H273" s="47" t="b">
        <v>1</v>
      </c>
      <c r="I273" s="69" t="s">
        <v>6152</v>
      </c>
      <c r="J273" s="68" t="s">
        <v>483</v>
      </c>
      <c r="N273" s="68" t="b">
        <f t="shared" ref="N273:N275" si="11">J273=B273</f>
        <v>1</v>
      </c>
    </row>
    <row r="274" spans="1:14" ht="15">
      <c r="A274" s="47" t="s">
        <v>114</v>
      </c>
      <c r="B274" s="47" t="s">
        <v>484</v>
      </c>
      <c r="C274" s="47" t="s">
        <v>163</v>
      </c>
      <c r="D274" s="47" t="s">
        <v>906</v>
      </c>
      <c r="E274" s="47" t="s">
        <v>484</v>
      </c>
      <c r="H274" s="47" t="b">
        <v>1</v>
      </c>
      <c r="I274" s="69" t="s">
        <v>6152</v>
      </c>
      <c r="J274" s="68" t="s">
        <v>484</v>
      </c>
      <c r="N274" s="68" t="b">
        <f t="shared" si="11"/>
        <v>1</v>
      </c>
    </row>
    <row r="275" spans="1:14" ht="15">
      <c r="A275" s="47" t="s">
        <v>115</v>
      </c>
      <c r="B275" s="47" t="s">
        <v>1031</v>
      </c>
      <c r="C275" s="47" t="s">
        <v>163</v>
      </c>
      <c r="D275" s="47" t="s">
        <v>907</v>
      </c>
      <c r="E275" s="47" t="s">
        <v>1031</v>
      </c>
      <c r="H275" s="47" t="b">
        <v>1</v>
      </c>
      <c r="I275" s="69" t="s">
        <v>6152</v>
      </c>
      <c r="J275" s="68" t="s">
        <v>1031</v>
      </c>
      <c r="N275" s="68" t="b">
        <f t="shared" si="11"/>
        <v>1</v>
      </c>
    </row>
    <row r="276" spans="1:14" ht="15">
      <c r="A276" s="47" t="s">
        <v>116</v>
      </c>
      <c r="B276" s="47" t="s">
        <v>3253</v>
      </c>
      <c r="C276" s="47" t="s">
        <v>163</v>
      </c>
      <c r="D276" s="47" t="s">
        <v>6144</v>
      </c>
      <c r="E276" s="47" t="s">
        <v>3253</v>
      </c>
      <c r="H276" s="47" t="b">
        <v>1</v>
      </c>
      <c r="I276" s="67" t="s">
        <v>6151</v>
      </c>
      <c r="J276" s="70" t="s">
        <v>6153</v>
      </c>
    </row>
    <row r="277" spans="1:14" ht="15">
      <c r="A277" s="47" t="s">
        <v>118</v>
      </c>
      <c r="B277" s="47" t="s">
        <v>485</v>
      </c>
      <c r="C277" s="47" t="s">
        <v>163</v>
      </c>
      <c r="D277" s="47" t="s">
        <v>909</v>
      </c>
      <c r="E277" s="47" t="s">
        <v>485</v>
      </c>
      <c r="H277" s="47" t="b">
        <v>1</v>
      </c>
      <c r="I277" s="69" t="s">
        <v>6152</v>
      </c>
      <c r="J277" s="68" t="s">
        <v>485</v>
      </c>
      <c r="N277" s="68" t="b">
        <f t="shared" ref="N277:N292" si="12">J277=B277</f>
        <v>1</v>
      </c>
    </row>
    <row r="278" spans="1:14" ht="15">
      <c r="A278" s="47" t="s">
        <v>119</v>
      </c>
      <c r="B278" s="47" t="s">
        <v>486</v>
      </c>
      <c r="C278" s="47" t="s">
        <v>163</v>
      </c>
      <c r="D278" s="47" t="s">
        <v>910</v>
      </c>
      <c r="E278" s="47" t="s">
        <v>486</v>
      </c>
      <c r="H278" s="47" t="b">
        <v>1</v>
      </c>
      <c r="I278" s="69" t="s">
        <v>6152</v>
      </c>
      <c r="J278" s="68" t="s">
        <v>486</v>
      </c>
      <c r="N278" s="68" t="b">
        <f t="shared" si="12"/>
        <v>1</v>
      </c>
    </row>
    <row r="279" spans="1:14" ht="15">
      <c r="A279" s="47" t="s">
        <v>120</v>
      </c>
      <c r="B279" s="47" t="s">
        <v>487</v>
      </c>
      <c r="C279" s="47" t="s">
        <v>163</v>
      </c>
      <c r="D279" s="47" t="s">
        <v>911</v>
      </c>
      <c r="E279" s="47" t="s">
        <v>487</v>
      </c>
      <c r="H279" s="47" t="b">
        <v>1</v>
      </c>
      <c r="I279" s="69" t="s">
        <v>6152</v>
      </c>
      <c r="J279" s="68" t="s">
        <v>487</v>
      </c>
      <c r="N279" s="68" t="b">
        <f t="shared" si="12"/>
        <v>1</v>
      </c>
    </row>
    <row r="280" spans="1:14" ht="15">
      <c r="A280" s="47" t="s">
        <v>289</v>
      </c>
      <c r="B280" s="47" t="s">
        <v>5365</v>
      </c>
      <c r="C280" s="47" t="s">
        <v>163</v>
      </c>
      <c r="D280" s="47" t="s">
        <v>913</v>
      </c>
      <c r="E280" s="47" t="s">
        <v>5365</v>
      </c>
      <c r="H280" s="47" t="b">
        <v>1</v>
      </c>
      <c r="I280" s="69" t="s">
        <v>6152</v>
      </c>
      <c r="J280" s="68" t="s">
        <v>5365</v>
      </c>
      <c r="N280" s="68" t="b">
        <f t="shared" si="12"/>
        <v>1</v>
      </c>
    </row>
    <row r="281" spans="1:14" ht="15">
      <c r="A281" s="47" t="s">
        <v>124</v>
      </c>
      <c r="B281" s="47" t="s">
        <v>5366</v>
      </c>
      <c r="C281" s="47" t="s">
        <v>163</v>
      </c>
      <c r="D281" s="47" t="s">
        <v>914</v>
      </c>
      <c r="E281" s="47" t="s">
        <v>5366</v>
      </c>
      <c r="H281" s="47" t="b">
        <v>1</v>
      </c>
      <c r="I281" s="69" t="s">
        <v>6152</v>
      </c>
      <c r="J281" s="68" t="s">
        <v>5366</v>
      </c>
      <c r="N281" s="68" t="b">
        <f t="shared" si="12"/>
        <v>1</v>
      </c>
    </row>
    <row r="282" spans="1:14" ht="15">
      <c r="A282" s="47" t="s">
        <v>592</v>
      </c>
      <c r="B282" s="47" t="s">
        <v>5367</v>
      </c>
      <c r="C282" s="47" t="s">
        <v>163</v>
      </c>
      <c r="D282" s="47" t="s">
        <v>915</v>
      </c>
      <c r="E282" s="47" t="s">
        <v>5367</v>
      </c>
      <c r="H282" s="47" t="b">
        <v>1</v>
      </c>
      <c r="I282" s="69" t="s">
        <v>6152</v>
      </c>
      <c r="J282" s="68" t="s">
        <v>5367</v>
      </c>
      <c r="N282" s="68" t="b">
        <f t="shared" si="12"/>
        <v>1</v>
      </c>
    </row>
    <row r="283" spans="1:14" ht="15">
      <c r="A283" s="47" t="s">
        <v>593</v>
      </c>
      <c r="B283" s="47" t="s">
        <v>5368</v>
      </c>
      <c r="C283" s="47" t="s">
        <v>163</v>
      </c>
      <c r="D283" s="47" t="s">
        <v>916</v>
      </c>
      <c r="E283" s="47" t="s">
        <v>5368</v>
      </c>
      <c r="H283" s="47" t="b">
        <v>1</v>
      </c>
      <c r="I283" s="69" t="s">
        <v>6152</v>
      </c>
      <c r="J283" s="68" t="s">
        <v>5368</v>
      </c>
      <c r="N283" s="68" t="b">
        <f t="shared" si="12"/>
        <v>1</v>
      </c>
    </row>
    <row r="284" spans="1:14" ht="15">
      <c r="A284" s="47" t="s">
        <v>594</v>
      </c>
      <c r="B284" s="47" t="s">
        <v>5369</v>
      </c>
      <c r="C284" s="47" t="s">
        <v>164</v>
      </c>
      <c r="D284" s="47" t="s">
        <v>917</v>
      </c>
      <c r="E284" s="47" t="s">
        <v>5369</v>
      </c>
      <c r="H284" s="47" t="b">
        <v>1</v>
      </c>
      <c r="I284" s="69" t="s">
        <v>6152</v>
      </c>
      <c r="J284" s="68" t="s">
        <v>5369</v>
      </c>
      <c r="N284" s="68" t="b">
        <f t="shared" si="12"/>
        <v>1</v>
      </c>
    </row>
    <row r="285" spans="1:14" ht="15">
      <c r="A285" s="47" t="s">
        <v>345</v>
      </c>
      <c r="B285" s="47" t="s">
        <v>5370</v>
      </c>
      <c r="C285" s="47" t="s">
        <v>163</v>
      </c>
      <c r="D285" s="47" t="s">
        <v>918</v>
      </c>
      <c r="E285" s="47" t="s">
        <v>5370</v>
      </c>
      <c r="H285" s="47" t="b">
        <v>1</v>
      </c>
      <c r="I285" s="69" t="s">
        <v>6152</v>
      </c>
      <c r="J285" s="68" t="s">
        <v>5370</v>
      </c>
      <c r="N285" s="68" t="b">
        <f t="shared" si="12"/>
        <v>1</v>
      </c>
    </row>
    <row r="286" spans="1:14" ht="15">
      <c r="A286" s="47" t="s">
        <v>494</v>
      </c>
      <c r="B286" s="47" t="s">
        <v>5371</v>
      </c>
      <c r="C286" s="47" t="s">
        <v>163</v>
      </c>
      <c r="D286" s="47" t="s">
        <v>919</v>
      </c>
      <c r="E286" s="47" t="s">
        <v>5371</v>
      </c>
      <c r="H286" s="47" t="b">
        <v>1</v>
      </c>
      <c r="I286" s="69" t="s">
        <v>6152</v>
      </c>
      <c r="J286" s="68" t="s">
        <v>5371</v>
      </c>
      <c r="N286" s="68" t="b">
        <f t="shared" si="12"/>
        <v>1</v>
      </c>
    </row>
    <row r="287" spans="1:14" ht="15">
      <c r="A287" s="47" t="s">
        <v>126</v>
      </c>
      <c r="B287" s="47" t="s">
        <v>2185</v>
      </c>
      <c r="C287" s="47" t="s">
        <v>163</v>
      </c>
      <c r="D287" s="47" t="s">
        <v>2138</v>
      </c>
      <c r="E287" s="47" t="s">
        <v>2185</v>
      </c>
      <c r="H287" s="47" t="b">
        <v>1</v>
      </c>
      <c r="I287" s="69" t="s">
        <v>6152</v>
      </c>
      <c r="J287" s="68" t="s">
        <v>2185</v>
      </c>
      <c r="N287" s="68" t="b">
        <f t="shared" si="12"/>
        <v>1</v>
      </c>
    </row>
    <row r="288" spans="1:14" ht="15">
      <c r="A288" s="47" t="s">
        <v>127</v>
      </c>
      <c r="B288" s="47" t="s">
        <v>2184</v>
      </c>
      <c r="C288" s="47" t="s">
        <v>164</v>
      </c>
      <c r="D288" s="47" t="s">
        <v>1471</v>
      </c>
      <c r="E288" s="47" t="s">
        <v>2184</v>
      </c>
      <c r="H288" s="47" t="b">
        <v>1</v>
      </c>
      <c r="I288" s="69" t="s">
        <v>6152</v>
      </c>
      <c r="J288" s="68" t="s">
        <v>2184</v>
      </c>
      <c r="N288" s="68" t="b">
        <f t="shared" si="12"/>
        <v>1</v>
      </c>
    </row>
    <row r="289" spans="1:14" ht="15">
      <c r="A289" s="47" t="s">
        <v>128</v>
      </c>
      <c r="B289" s="47" t="s">
        <v>2183</v>
      </c>
      <c r="C289" s="47" t="s">
        <v>164</v>
      </c>
      <c r="D289" s="47" t="s">
        <v>2190</v>
      </c>
      <c r="E289" s="47" t="s">
        <v>2183</v>
      </c>
      <c r="H289" s="47" t="b">
        <v>1</v>
      </c>
      <c r="I289" s="69" t="s">
        <v>6152</v>
      </c>
      <c r="J289" s="68" t="s">
        <v>2183</v>
      </c>
      <c r="N289" s="68" t="b">
        <f t="shared" si="12"/>
        <v>1</v>
      </c>
    </row>
    <row r="290" spans="1:14" ht="15">
      <c r="A290" s="47" t="s">
        <v>129</v>
      </c>
      <c r="B290" s="47" t="s">
        <v>2182</v>
      </c>
      <c r="C290" s="47" t="s">
        <v>164</v>
      </c>
      <c r="D290" s="47" t="s">
        <v>2191</v>
      </c>
      <c r="E290" s="47" t="s">
        <v>2182</v>
      </c>
      <c r="H290" s="47" t="b">
        <v>1</v>
      </c>
      <c r="I290" s="69" t="s">
        <v>6152</v>
      </c>
      <c r="J290" s="68" t="s">
        <v>2182</v>
      </c>
      <c r="N290" s="68" t="b">
        <f t="shared" si="12"/>
        <v>1</v>
      </c>
    </row>
    <row r="291" spans="1:14" ht="15">
      <c r="A291" s="47" t="s">
        <v>130</v>
      </c>
      <c r="B291" s="47" t="s">
        <v>2181</v>
      </c>
      <c r="C291" s="47" t="s">
        <v>163</v>
      </c>
      <c r="D291" s="47" t="s">
        <v>2192</v>
      </c>
      <c r="E291" s="47" t="s">
        <v>2181</v>
      </c>
      <c r="H291" s="47" t="b">
        <v>1</v>
      </c>
      <c r="I291" s="69" t="s">
        <v>6152</v>
      </c>
      <c r="J291" s="68" t="s">
        <v>2181</v>
      </c>
      <c r="N291" s="68" t="b">
        <f t="shared" si="12"/>
        <v>1</v>
      </c>
    </row>
    <row r="292" spans="1:14" ht="15">
      <c r="A292" s="47" t="s">
        <v>131</v>
      </c>
      <c r="B292" s="47" t="s">
        <v>2161</v>
      </c>
      <c r="C292" s="47" t="s">
        <v>171</v>
      </c>
      <c r="D292" s="47" t="s">
        <v>2193</v>
      </c>
      <c r="E292" s="47" t="s">
        <v>2161</v>
      </c>
      <c r="H292" s="47" t="b">
        <v>1</v>
      </c>
      <c r="I292" s="69" t="s">
        <v>6152</v>
      </c>
      <c r="J292" s="68" t="s">
        <v>2161</v>
      </c>
      <c r="N292" s="68" t="b">
        <f t="shared" si="12"/>
        <v>1</v>
      </c>
    </row>
    <row r="293" spans="1:14" ht="15">
      <c r="A293" s="47" t="s">
        <v>132</v>
      </c>
      <c r="B293" s="47" t="s">
        <v>3251</v>
      </c>
      <c r="C293" s="47" t="s">
        <v>171</v>
      </c>
      <c r="D293" s="47" t="s">
        <v>6145</v>
      </c>
      <c r="E293" s="47" t="s">
        <v>3251</v>
      </c>
      <c r="H293" s="47" t="b">
        <v>1</v>
      </c>
      <c r="I293" s="67" t="s">
        <v>6151</v>
      </c>
      <c r="J293" s="70" t="s">
        <v>6153</v>
      </c>
    </row>
    <row r="294" spans="1:14" ht="15">
      <c r="A294" s="47" t="s">
        <v>133</v>
      </c>
      <c r="B294" s="47" t="s">
        <v>2163</v>
      </c>
      <c r="C294" s="47" t="s">
        <v>171</v>
      </c>
      <c r="D294" s="47" t="s">
        <v>2194</v>
      </c>
      <c r="E294" s="47" t="s">
        <v>2163</v>
      </c>
      <c r="H294" s="47" t="b">
        <v>1</v>
      </c>
      <c r="I294" s="69" t="s">
        <v>6152</v>
      </c>
      <c r="J294" s="68" t="s">
        <v>2163</v>
      </c>
      <c r="N294" s="68" t="b">
        <f t="shared" ref="N294" si="13">J294=B294</f>
        <v>1</v>
      </c>
    </row>
    <row r="295" spans="1:14" ht="15">
      <c r="A295" s="47" t="s">
        <v>134</v>
      </c>
      <c r="B295" s="47" t="s">
        <v>3249</v>
      </c>
      <c r="C295" s="47" t="s">
        <v>171</v>
      </c>
      <c r="D295" s="47" t="s">
        <v>6146</v>
      </c>
      <c r="E295" s="47" t="s">
        <v>3249</v>
      </c>
      <c r="H295" s="47" t="b">
        <v>1</v>
      </c>
      <c r="I295" s="67" t="s">
        <v>6151</v>
      </c>
      <c r="J295" s="70" t="s">
        <v>6153</v>
      </c>
    </row>
    <row r="296" spans="1:14" ht="15">
      <c r="A296" s="47" t="s">
        <v>135</v>
      </c>
      <c r="B296" s="47" t="s">
        <v>2170</v>
      </c>
      <c r="C296" s="47" t="s">
        <v>171</v>
      </c>
      <c r="D296" s="47" t="s">
        <v>2196</v>
      </c>
      <c r="E296" s="47" t="s">
        <v>2170</v>
      </c>
      <c r="H296" s="47" t="b">
        <v>1</v>
      </c>
      <c r="I296" s="69" t="s">
        <v>6152</v>
      </c>
      <c r="J296" s="69" t="s">
        <v>6168</v>
      </c>
      <c r="K296" s="69"/>
      <c r="L296" s="69"/>
      <c r="M296" s="69"/>
      <c r="N296" s="69" t="b">
        <f t="shared" ref="N296:N303" si="14">J296=B296</f>
        <v>0</v>
      </c>
    </row>
    <row r="297" spans="1:14" ht="15">
      <c r="A297" s="47" t="s">
        <v>136</v>
      </c>
      <c r="B297" s="47" t="s">
        <v>2179</v>
      </c>
      <c r="C297" s="47" t="s">
        <v>171</v>
      </c>
      <c r="D297" s="47" t="s">
        <v>2197</v>
      </c>
      <c r="E297" s="47" t="s">
        <v>2179</v>
      </c>
      <c r="H297" s="47" t="b">
        <v>1</v>
      </c>
      <c r="I297" s="69" t="s">
        <v>6152</v>
      </c>
      <c r="J297" s="69" t="s">
        <v>6169</v>
      </c>
      <c r="K297" s="69"/>
      <c r="L297" s="69"/>
      <c r="M297" s="69"/>
      <c r="N297" s="69" t="b">
        <f t="shared" si="14"/>
        <v>0</v>
      </c>
    </row>
    <row r="298" spans="1:14" ht="15">
      <c r="A298" s="47" t="s">
        <v>137</v>
      </c>
      <c r="B298" s="47" t="s">
        <v>5372</v>
      </c>
      <c r="C298" s="47" t="s">
        <v>171</v>
      </c>
      <c r="D298" s="47" t="s">
        <v>2198</v>
      </c>
      <c r="E298" s="47" t="s">
        <v>5372</v>
      </c>
      <c r="H298" s="47" t="b">
        <v>1</v>
      </c>
      <c r="I298" s="69" t="s">
        <v>6152</v>
      </c>
      <c r="J298" s="68" t="s">
        <v>5372</v>
      </c>
      <c r="N298" s="68" t="b">
        <f t="shared" si="14"/>
        <v>1</v>
      </c>
    </row>
    <row r="299" spans="1:14" ht="15">
      <c r="A299" s="47" t="s">
        <v>138</v>
      </c>
      <c r="B299" s="47" t="s">
        <v>2186</v>
      </c>
      <c r="C299" s="47" t="s">
        <v>171</v>
      </c>
      <c r="D299" s="47" t="s">
        <v>2200</v>
      </c>
      <c r="E299" s="47" t="s">
        <v>2186</v>
      </c>
      <c r="H299" s="47" t="b">
        <v>1</v>
      </c>
      <c r="I299" s="69" t="s">
        <v>6152</v>
      </c>
      <c r="J299" s="69" t="s">
        <v>6170</v>
      </c>
      <c r="K299" s="69"/>
      <c r="L299" s="69"/>
      <c r="M299" s="69"/>
      <c r="N299" s="69" t="b">
        <f t="shared" si="14"/>
        <v>0</v>
      </c>
    </row>
    <row r="300" spans="1:14" ht="15">
      <c r="A300" s="47" t="s">
        <v>139</v>
      </c>
      <c r="B300" s="47" t="s">
        <v>5373</v>
      </c>
      <c r="C300" s="47" t="s">
        <v>171</v>
      </c>
      <c r="D300" s="47" t="s">
        <v>2201</v>
      </c>
      <c r="E300" s="47" t="s">
        <v>5373</v>
      </c>
      <c r="H300" s="47" t="b">
        <v>1</v>
      </c>
      <c r="I300" s="69" t="s">
        <v>6152</v>
      </c>
      <c r="J300" s="69" t="s">
        <v>6171</v>
      </c>
      <c r="K300" s="69"/>
      <c r="L300" s="69"/>
      <c r="M300" s="69"/>
      <c r="N300" s="69" t="b">
        <f t="shared" si="14"/>
        <v>0</v>
      </c>
    </row>
    <row r="301" spans="1:14" ht="15">
      <c r="A301" s="47" t="s">
        <v>140</v>
      </c>
      <c r="B301" s="47" t="s">
        <v>2173</v>
      </c>
      <c r="C301" s="47" t="s">
        <v>171</v>
      </c>
      <c r="D301" s="47" t="s">
        <v>2202</v>
      </c>
      <c r="E301" s="47" t="s">
        <v>2173</v>
      </c>
      <c r="H301" s="47" t="b">
        <v>1</v>
      </c>
      <c r="I301" s="69" t="s">
        <v>6152</v>
      </c>
      <c r="J301" s="69" t="s">
        <v>6172</v>
      </c>
      <c r="K301" s="69"/>
      <c r="L301" s="69"/>
      <c r="M301" s="69"/>
      <c r="N301" s="69" t="b">
        <f t="shared" si="14"/>
        <v>0</v>
      </c>
    </row>
    <row r="302" spans="1:14" ht="15">
      <c r="A302" s="47" t="s">
        <v>141</v>
      </c>
      <c r="B302" s="47" t="s">
        <v>2164</v>
      </c>
      <c r="C302" s="47" t="s">
        <v>171</v>
      </c>
      <c r="D302" s="47" t="s">
        <v>2203</v>
      </c>
      <c r="E302" s="47" t="s">
        <v>2164</v>
      </c>
      <c r="H302" s="47" t="b">
        <v>1</v>
      </c>
      <c r="I302" s="69" t="s">
        <v>6152</v>
      </c>
      <c r="J302" s="68" t="s">
        <v>2164</v>
      </c>
      <c r="N302" s="68" t="b">
        <f t="shared" si="14"/>
        <v>1</v>
      </c>
    </row>
    <row r="303" spans="1:14" ht="15">
      <c r="A303" s="47" t="s">
        <v>142</v>
      </c>
      <c r="B303" s="47" t="s">
        <v>2599</v>
      </c>
      <c r="C303" s="47" t="s">
        <v>171</v>
      </c>
      <c r="D303" s="47" t="s">
        <v>2204</v>
      </c>
      <c r="E303" s="47" t="s">
        <v>2599</v>
      </c>
      <c r="H303" s="47" t="b">
        <v>1</v>
      </c>
      <c r="I303" s="69" t="s">
        <v>6152</v>
      </c>
      <c r="J303" s="69" t="s">
        <v>6173</v>
      </c>
      <c r="K303" s="69"/>
      <c r="L303" s="69"/>
      <c r="M303" s="69"/>
      <c r="N303" s="69" t="b">
        <f t="shared" si="14"/>
        <v>0</v>
      </c>
    </row>
    <row r="304" spans="1:14" ht="15">
      <c r="A304" s="47" t="s">
        <v>143</v>
      </c>
      <c r="B304" s="47" t="s">
        <v>5374</v>
      </c>
      <c r="C304" s="47" t="s">
        <v>171</v>
      </c>
      <c r="D304" s="47" t="s">
        <v>6147</v>
      </c>
      <c r="E304" s="47" t="s">
        <v>5374</v>
      </c>
      <c r="H304" s="47" t="b">
        <v>1</v>
      </c>
      <c r="I304" s="67" t="s">
        <v>6151</v>
      </c>
      <c r="J304" s="70" t="s">
        <v>6153</v>
      </c>
    </row>
    <row r="305" spans="1:14" ht="15">
      <c r="A305" s="47" t="s">
        <v>144</v>
      </c>
      <c r="B305" s="47" t="s">
        <v>2166</v>
      </c>
      <c r="C305" s="47" t="s">
        <v>171</v>
      </c>
      <c r="D305" s="47" t="s">
        <v>2205</v>
      </c>
      <c r="E305" s="47" t="s">
        <v>2166</v>
      </c>
      <c r="H305" s="47" t="b">
        <v>1</v>
      </c>
      <c r="I305" s="69" t="s">
        <v>6152</v>
      </c>
      <c r="J305" s="69" t="s">
        <v>6174</v>
      </c>
      <c r="K305" s="69"/>
      <c r="L305" s="69"/>
      <c r="M305" s="69"/>
      <c r="N305" s="69" t="b">
        <f t="shared" ref="N305:N329" si="15">J305=B305</f>
        <v>0</v>
      </c>
    </row>
    <row r="306" spans="1:14" ht="15">
      <c r="A306" s="47" t="s">
        <v>316</v>
      </c>
      <c r="B306" s="47" t="s">
        <v>3097</v>
      </c>
      <c r="C306" s="47" t="s">
        <v>171</v>
      </c>
      <c r="D306" s="47" t="s">
        <v>2206</v>
      </c>
      <c r="E306" s="47" t="s">
        <v>3097</v>
      </c>
      <c r="H306" s="47" t="b">
        <v>1</v>
      </c>
      <c r="I306" s="69" t="s">
        <v>6152</v>
      </c>
      <c r="J306" s="69" t="s">
        <v>6175</v>
      </c>
      <c r="K306" s="69"/>
      <c r="L306" s="69"/>
      <c r="M306" s="69"/>
      <c r="N306" s="69" t="b">
        <f t="shared" si="15"/>
        <v>0</v>
      </c>
    </row>
    <row r="307" spans="1:14" ht="15">
      <c r="A307" s="47" t="s">
        <v>347</v>
      </c>
      <c r="B307" s="47" t="s">
        <v>2167</v>
      </c>
      <c r="C307" s="47" t="s">
        <v>171</v>
      </c>
      <c r="D307" s="47" t="s">
        <v>2207</v>
      </c>
      <c r="E307" s="47" t="s">
        <v>2167</v>
      </c>
      <c r="H307" s="47" t="b">
        <v>1</v>
      </c>
      <c r="I307" s="69" t="s">
        <v>6152</v>
      </c>
      <c r="J307" s="69" t="s">
        <v>6176</v>
      </c>
      <c r="K307" s="69"/>
      <c r="L307" s="69"/>
      <c r="M307" s="69"/>
      <c r="N307" s="69" t="b">
        <f t="shared" si="15"/>
        <v>0</v>
      </c>
    </row>
    <row r="308" spans="1:14" ht="15">
      <c r="A308" s="47" t="s">
        <v>348</v>
      </c>
      <c r="B308" s="47" t="s">
        <v>2177</v>
      </c>
      <c r="C308" s="47" t="s">
        <v>171</v>
      </c>
      <c r="D308" s="47" t="s">
        <v>2208</v>
      </c>
      <c r="E308" s="47" t="s">
        <v>2177</v>
      </c>
      <c r="H308" s="47" t="b">
        <v>1</v>
      </c>
      <c r="I308" s="69" t="s">
        <v>6152</v>
      </c>
      <c r="J308" s="68" t="s">
        <v>2177</v>
      </c>
      <c r="N308" s="68" t="b">
        <f t="shared" si="15"/>
        <v>1</v>
      </c>
    </row>
    <row r="309" spans="1:14" ht="15">
      <c r="A309" s="47" t="s">
        <v>349</v>
      </c>
      <c r="B309" s="47" t="s">
        <v>2174</v>
      </c>
      <c r="C309" s="47" t="s">
        <v>171</v>
      </c>
      <c r="D309" s="47" t="s">
        <v>2209</v>
      </c>
      <c r="E309" s="47" t="s">
        <v>2174</v>
      </c>
      <c r="H309" s="47" t="b">
        <v>1</v>
      </c>
      <c r="I309" s="69" t="s">
        <v>6152</v>
      </c>
      <c r="J309" s="69" t="s">
        <v>6177</v>
      </c>
      <c r="K309" s="69"/>
      <c r="L309" s="69"/>
      <c r="M309" s="69"/>
      <c r="N309" s="69" t="b">
        <f t="shared" si="15"/>
        <v>0</v>
      </c>
    </row>
    <row r="310" spans="1:14" ht="15">
      <c r="A310" s="47" t="s">
        <v>350</v>
      </c>
      <c r="B310" s="47" t="s">
        <v>2175</v>
      </c>
      <c r="C310" s="47" t="s">
        <v>171</v>
      </c>
      <c r="D310" s="47" t="s">
        <v>2210</v>
      </c>
      <c r="E310" s="47" t="s">
        <v>2175</v>
      </c>
      <c r="H310" s="47" t="b">
        <v>1</v>
      </c>
      <c r="I310" s="69" t="s">
        <v>6152</v>
      </c>
      <c r="J310" s="69" t="s">
        <v>6178</v>
      </c>
      <c r="K310" s="69"/>
      <c r="L310" s="69"/>
      <c r="M310" s="69"/>
      <c r="N310" s="69" t="b">
        <f t="shared" si="15"/>
        <v>0</v>
      </c>
    </row>
    <row r="311" spans="1:14" ht="15">
      <c r="A311" s="47" t="s">
        <v>352</v>
      </c>
      <c r="B311" s="47" t="s">
        <v>2176</v>
      </c>
      <c r="C311" s="47" t="s">
        <v>171</v>
      </c>
      <c r="D311" s="47" t="s">
        <v>2211</v>
      </c>
      <c r="E311" s="47" t="s">
        <v>2176</v>
      </c>
      <c r="H311" s="47" t="b">
        <v>1</v>
      </c>
      <c r="I311" s="69" t="s">
        <v>6152</v>
      </c>
      <c r="J311" s="68" t="s">
        <v>2176</v>
      </c>
      <c r="N311" s="68" t="b">
        <f t="shared" si="15"/>
        <v>1</v>
      </c>
    </row>
    <row r="312" spans="1:14" ht="15">
      <c r="A312" s="47" t="s">
        <v>353</v>
      </c>
      <c r="B312" s="47" t="s">
        <v>2229</v>
      </c>
      <c r="C312" s="47" t="s">
        <v>171</v>
      </c>
      <c r="D312" s="47" t="s">
        <v>2212</v>
      </c>
      <c r="E312" s="47" t="s">
        <v>2229</v>
      </c>
      <c r="H312" s="47" t="b">
        <v>1</v>
      </c>
      <c r="I312" s="69" t="s">
        <v>6152</v>
      </c>
      <c r="J312" s="68" t="s">
        <v>2229</v>
      </c>
      <c r="N312" s="68" t="b">
        <f t="shared" si="15"/>
        <v>1</v>
      </c>
    </row>
    <row r="313" spans="1:14" ht="15">
      <c r="A313" s="47" t="s">
        <v>354</v>
      </c>
      <c r="B313" s="47" t="s">
        <v>5375</v>
      </c>
      <c r="C313" s="47" t="s">
        <v>171</v>
      </c>
      <c r="D313" s="47" t="s">
        <v>940</v>
      </c>
      <c r="E313" s="47" t="s">
        <v>5375</v>
      </c>
      <c r="H313" s="47" t="b">
        <v>1</v>
      </c>
      <c r="I313" s="69" t="s">
        <v>6152</v>
      </c>
      <c r="J313" s="68" t="s">
        <v>5375</v>
      </c>
      <c r="N313" s="68" t="b">
        <f t="shared" si="15"/>
        <v>1</v>
      </c>
    </row>
    <row r="314" spans="1:14" ht="15">
      <c r="A314" s="47" t="s">
        <v>355</v>
      </c>
      <c r="B314" s="47" t="s">
        <v>5376</v>
      </c>
      <c r="C314" s="47" t="s">
        <v>171</v>
      </c>
      <c r="D314" s="47" t="s">
        <v>941</v>
      </c>
      <c r="E314" s="47" t="s">
        <v>5376</v>
      </c>
      <c r="H314" s="47" t="b">
        <v>1</v>
      </c>
      <c r="I314" s="69" t="s">
        <v>6152</v>
      </c>
      <c r="J314" s="68" t="s">
        <v>5376</v>
      </c>
      <c r="N314" s="68" t="b">
        <f t="shared" si="15"/>
        <v>1</v>
      </c>
    </row>
    <row r="315" spans="1:14" ht="15">
      <c r="A315" s="47" t="s">
        <v>356</v>
      </c>
      <c r="B315" s="47" t="s">
        <v>5377</v>
      </c>
      <c r="C315" s="47" t="s">
        <v>171</v>
      </c>
      <c r="D315" s="47" t="s">
        <v>942</v>
      </c>
      <c r="E315" s="47" t="s">
        <v>5377</v>
      </c>
      <c r="H315" s="47" t="b">
        <v>1</v>
      </c>
      <c r="I315" s="69" t="s">
        <v>6152</v>
      </c>
      <c r="J315" s="68" t="s">
        <v>5377</v>
      </c>
      <c r="N315" s="68" t="b">
        <f t="shared" si="15"/>
        <v>1</v>
      </c>
    </row>
    <row r="316" spans="1:14" ht="15">
      <c r="A316" s="47" t="s">
        <v>357</v>
      </c>
      <c r="B316" s="47" t="s">
        <v>2168</v>
      </c>
      <c r="C316" s="47" t="s">
        <v>171</v>
      </c>
      <c r="D316" s="47" t="s">
        <v>2213</v>
      </c>
      <c r="E316" s="47" t="s">
        <v>2168</v>
      </c>
      <c r="H316" s="47" t="b">
        <v>1</v>
      </c>
      <c r="I316" s="69" t="s">
        <v>6152</v>
      </c>
      <c r="J316" s="69" t="s">
        <v>6179</v>
      </c>
      <c r="K316" s="69"/>
      <c r="L316" s="69"/>
      <c r="M316" s="69"/>
      <c r="N316" s="69" t="b">
        <f t="shared" si="15"/>
        <v>0</v>
      </c>
    </row>
    <row r="317" spans="1:14" ht="15">
      <c r="A317" s="47" t="s">
        <v>359</v>
      </c>
      <c r="B317" s="47" t="s">
        <v>2171</v>
      </c>
      <c r="C317" s="47" t="s">
        <v>171</v>
      </c>
      <c r="D317" s="47" t="s">
        <v>2214</v>
      </c>
      <c r="E317" s="47" t="s">
        <v>2171</v>
      </c>
      <c r="H317" s="47" t="b">
        <v>1</v>
      </c>
      <c r="I317" s="69" t="s">
        <v>6152</v>
      </c>
      <c r="J317" s="68" t="s">
        <v>2171</v>
      </c>
      <c r="N317" s="68" t="b">
        <f t="shared" si="15"/>
        <v>1</v>
      </c>
    </row>
    <row r="318" spans="1:14" ht="15">
      <c r="A318" s="47" t="s">
        <v>360</v>
      </c>
      <c r="B318" s="47" t="s">
        <v>2042</v>
      </c>
      <c r="C318" s="47" t="s">
        <v>171</v>
      </c>
      <c r="D318" s="47" t="s">
        <v>2215</v>
      </c>
      <c r="E318" s="47" t="s">
        <v>2042</v>
      </c>
      <c r="H318" s="47" t="b">
        <v>1</v>
      </c>
      <c r="I318" s="69" t="s">
        <v>6152</v>
      </c>
      <c r="J318" s="68" t="s">
        <v>2042</v>
      </c>
      <c r="N318" s="68" t="b">
        <f t="shared" si="15"/>
        <v>1</v>
      </c>
    </row>
    <row r="319" spans="1:14" ht="15">
      <c r="A319" s="47" t="s">
        <v>361</v>
      </c>
      <c r="B319" s="47" t="s">
        <v>2187</v>
      </c>
      <c r="C319" s="47" t="s">
        <v>171</v>
      </c>
      <c r="D319" s="47" t="s">
        <v>2216</v>
      </c>
      <c r="E319" s="47" t="s">
        <v>2187</v>
      </c>
      <c r="H319" s="47" t="b">
        <v>1</v>
      </c>
      <c r="I319" s="69" t="s">
        <v>6152</v>
      </c>
      <c r="J319" s="68" t="s">
        <v>2187</v>
      </c>
      <c r="N319" s="68" t="b">
        <f t="shared" si="15"/>
        <v>1</v>
      </c>
    </row>
    <row r="320" spans="1:14" ht="15">
      <c r="A320" s="47" t="s">
        <v>362</v>
      </c>
      <c r="B320" s="47" t="s">
        <v>2178</v>
      </c>
      <c r="C320" s="47" t="s">
        <v>171</v>
      </c>
      <c r="D320" s="47" t="s">
        <v>2217</v>
      </c>
      <c r="E320" s="47" t="s">
        <v>2178</v>
      </c>
      <c r="H320" s="47" t="b">
        <v>1</v>
      </c>
      <c r="I320" s="69" t="s">
        <v>6152</v>
      </c>
      <c r="J320" s="68" t="s">
        <v>2178</v>
      </c>
      <c r="N320" s="68" t="b">
        <f t="shared" si="15"/>
        <v>1</v>
      </c>
    </row>
    <row r="321" spans="1:14" ht="15">
      <c r="A321" s="47" t="s">
        <v>363</v>
      </c>
      <c r="B321" s="47" t="s">
        <v>2231</v>
      </c>
      <c r="C321" s="47" t="s">
        <v>171</v>
      </c>
      <c r="D321" s="47" t="s">
        <v>2218</v>
      </c>
      <c r="E321" s="47" t="s">
        <v>2231</v>
      </c>
      <c r="H321" s="47" t="b">
        <v>1</v>
      </c>
      <c r="I321" s="69" t="s">
        <v>6152</v>
      </c>
      <c r="J321" s="68" t="s">
        <v>2231</v>
      </c>
      <c r="N321" s="68" t="b">
        <f t="shared" si="15"/>
        <v>1</v>
      </c>
    </row>
    <row r="322" spans="1:14" ht="15">
      <c r="A322" s="47" t="s">
        <v>364</v>
      </c>
      <c r="B322" s="47" t="s">
        <v>2044</v>
      </c>
      <c r="C322" s="47" t="s">
        <v>171</v>
      </c>
      <c r="D322" s="47" t="s">
        <v>2219</v>
      </c>
      <c r="E322" s="47" t="s">
        <v>2044</v>
      </c>
      <c r="H322" s="47" t="b">
        <v>1</v>
      </c>
      <c r="I322" s="69" t="s">
        <v>6152</v>
      </c>
      <c r="J322" s="69" t="s">
        <v>6180</v>
      </c>
      <c r="K322" s="69"/>
      <c r="L322" s="69"/>
      <c r="M322" s="69"/>
      <c r="N322" s="69" t="b">
        <f t="shared" si="15"/>
        <v>0</v>
      </c>
    </row>
    <row r="323" spans="1:14" ht="15">
      <c r="A323" s="47" t="s">
        <v>1224</v>
      </c>
      <c r="B323" s="47" t="s">
        <v>2045</v>
      </c>
      <c r="C323" s="47" t="s">
        <v>171</v>
      </c>
      <c r="D323" s="47" t="s">
        <v>2220</v>
      </c>
      <c r="E323" s="47" t="s">
        <v>2045</v>
      </c>
      <c r="H323" s="47" t="b">
        <v>1</v>
      </c>
      <c r="I323" s="69" t="s">
        <v>6152</v>
      </c>
      <c r="J323" s="69" t="s">
        <v>6181</v>
      </c>
      <c r="K323" s="69"/>
      <c r="L323" s="69"/>
      <c r="M323" s="69"/>
      <c r="N323" s="69" t="b">
        <f t="shared" si="15"/>
        <v>0</v>
      </c>
    </row>
    <row r="324" spans="1:14" ht="15">
      <c r="A324" s="47" t="s">
        <v>2227</v>
      </c>
      <c r="B324" s="47" t="s">
        <v>2046</v>
      </c>
      <c r="C324" s="47" t="s">
        <v>171</v>
      </c>
      <c r="D324" s="47" t="s">
        <v>2221</v>
      </c>
      <c r="E324" s="47" t="s">
        <v>2046</v>
      </c>
      <c r="H324" s="47" t="b">
        <v>1</v>
      </c>
      <c r="I324" s="69" t="s">
        <v>6152</v>
      </c>
      <c r="J324" s="69" t="s">
        <v>6182</v>
      </c>
      <c r="K324" s="69"/>
      <c r="L324" s="69"/>
      <c r="M324" s="69"/>
      <c r="N324" s="69" t="b">
        <f t="shared" si="15"/>
        <v>0</v>
      </c>
    </row>
    <row r="325" spans="1:14" ht="15">
      <c r="A325" s="47" t="s">
        <v>2228</v>
      </c>
      <c r="B325" s="47" t="s">
        <v>2180</v>
      </c>
      <c r="C325" s="47" t="s">
        <v>171</v>
      </c>
      <c r="D325" s="47" t="s">
        <v>2224</v>
      </c>
      <c r="E325" s="47" t="s">
        <v>2180</v>
      </c>
      <c r="H325" s="47" t="b">
        <v>1</v>
      </c>
      <c r="I325" s="69" t="s">
        <v>6152</v>
      </c>
      <c r="J325" s="68" t="s">
        <v>2180</v>
      </c>
      <c r="N325" s="68" t="b">
        <f t="shared" si="15"/>
        <v>1</v>
      </c>
    </row>
    <row r="326" spans="1:14" ht="15">
      <c r="A326" s="47" t="s">
        <v>2230</v>
      </c>
      <c r="B326" s="47" t="s">
        <v>5378</v>
      </c>
      <c r="C326" s="47" t="s">
        <v>171</v>
      </c>
      <c r="D326" s="47" t="s">
        <v>2225</v>
      </c>
      <c r="E326" s="47" t="s">
        <v>5378</v>
      </c>
      <c r="H326" s="47" t="b">
        <v>1</v>
      </c>
      <c r="I326" s="69" t="s">
        <v>6152</v>
      </c>
      <c r="J326" s="68" t="s">
        <v>5378</v>
      </c>
      <c r="N326" s="68" t="b">
        <f t="shared" si="15"/>
        <v>1</v>
      </c>
    </row>
    <row r="327" spans="1:14" ht="15">
      <c r="A327" s="47" t="s">
        <v>3250</v>
      </c>
      <c r="B327" s="47" t="s">
        <v>1225</v>
      </c>
      <c r="C327" s="47" t="s">
        <v>171</v>
      </c>
      <c r="D327" s="47" t="s">
        <v>1265</v>
      </c>
      <c r="E327" s="47" t="s">
        <v>1225</v>
      </c>
      <c r="H327" s="47" t="b">
        <v>1</v>
      </c>
      <c r="I327" s="69" t="s">
        <v>6152</v>
      </c>
      <c r="J327" s="68" t="s">
        <v>1225</v>
      </c>
      <c r="N327" s="68" t="b">
        <f t="shared" si="15"/>
        <v>1</v>
      </c>
    </row>
    <row r="328" spans="1:14" ht="15">
      <c r="A328" s="47" t="s">
        <v>3252</v>
      </c>
      <c r="B328" s="47" t="s">
        <v>5379</v>
      </c>
      <c r="C328" s="47" t="s">
        <v>171</v>
      </c>
      <c r="D328" s="47" t="s">
        <v>947</v>
      </c>
      <c r="E328" s="47" t="s">
        <v>5379</v>
      </c>
      <c r="H328" s="47" t="b">
        <v>1</v>
      </c>
      <c r="I328" s="69" t="s">
        <v>6152</v>
      </c>
      <c r="J328" s="69" t="s">
        <v>6183</v>
      </c>
      <c r="K328" s="69"/>
      <c r="L328" s="69"/>
      <c r="M328" s="69"/>
      <c r="N328" s="69" t="b">
        <f t="shared" si="15"/>
        <v>0</v>
      </c>
    </row>
    <row r="329" spans="1:14" ht="15">
      <c r="A329" s="47" t="s">
        <v>5173</v>
      </c>
      <c r="B329" s="47" t="s">
        <v>5380</v>
      </c>
      <c r="C329" s="47" t="s">
        <v>171</v>
      </c>
      <c r="D329" s="47" t="s">
        <v>1267</v>
      </c>
      <c r="E329" s="47" t="s">
        <v>5380</v>
      </c>
      <c r="H329" s="47" t="b">
        <v>1</v>
      </c>
      <c r="I329" s="69" t="s">
        <v>6152</v>
      </c>
      <c r="J329" s="68" t="s">
        <v>5380</v>
      </c>
      <c r="N329" s="68" t="b">
        <f t="shared" si="15"/>
        <v>1</v>
      </c>
    </row>
    <row r="330" spans="1:14" ht="15">
      <c r="A330" s="47" t="s">
        <v>3293</v>
      </c>
      <c r="B330" s="47" t="s">
        <v>3396</v>
      </c>
      <c r="C330" s="47" t="s">
        <v>171</v>
      </c>
      <c r="D330" s="47" t="s">
        <v>4704</v>
      </c>
      <c r="E330" s="47" t="s">
        <v>3396</v>
      </c>
      <c r="H330" s="47" t="b">
        <v>1</v>
      </c>
      <c r="I330" s="67" t="s">
        <v>6151</v>
      </c>
    </row>
    <row r="331" spans="1:14" ht="15">
      <c r="A331" s="47" t="s">
        <v>3294</v>
      </c>
      <c r="B331" s="47" t="s">
        <v>3397</v>
      </c>
      <c r="C331" s="47" t="s">
        <v>171</v>
      </c>
      <c r="D331" s="47" t="s">
        <v>4705</v>
      </c>
      <c r="E331" s="47" t="s">
        <v>3397</v>
      </c>
      <c r="H331" s="47" t="b">
        <v>1</v>
      </c>
      <c r="I331" s="67" t="s">
        <v>6151</v>
      </c>
    </row>
    <row r="332" spans="1:14" ht="15">
      <c r="A332" s="47" t="s">
        <v>3296</v>
      </c>
      <c r="B332" s="47" t="s">
        <v>3399</v>
      </c>
      <c r="C332" s="47" t="s">
        <v>171</v>
      </c>
      <c r="D332" s="47" t="s">
        <v>4707</v>
      </c>
      <c r="E332" s="47" t="s">
        <v>3399</v>
      </c>
      <c r="H332" s="47" t="b">
        <v>1</v>
      </c>
      <c r="I332" s="67" t="s">
        <v>6151</v>
      </c>
    </row>
    <row r="333" spans="1:14" ht="15">
      <c r="A333" s="47" t="s">
        <v>3297</v>
      </c>
      <c r="B333" s="47" t="s">
        <v>3350</v>
      </c>
      <c r="C333" s="47" t="s">
        <v>164</v>
      </c>
      <c r="D333" s="47" t="s">
        <v>4708</v>
      </c>
      <c r="E333" s="47" t="s">
        <v>3350</v>
      </c>
      <c r="H333" s="47" t="b">
        <v>1</v>
      </c>
      <c r="I333" s="67" t="s">
        <v>6151</v>
      </c>
    </row>
    <row r="334" spans="1:14" ht="15">
      <c r="A334" s="47" t="s">
        <v>3298</v>
      </c>
      <c r="B334" s="47" t="s">
        <v>3351</v>
      </c>
      <c r="C334" s="47" t="s">
        <v>164</v>
      </c>
      <c r="D334" s="47" t="s">
        <v>4709</v>
      </c>
      <c r="E334" s="47" t="s">
        <v>3351</v>
      </c>
      <c r="H334" s="47" t="b">
        <v>1</v>
      </c>
      <c r="I334" s="67" t="s">
        <v>6151</v>
      </c>
    </row>
    <row r="335" spans="1:14" ht="15">
      <c r="A335" s="47" t="s">
        <v>3299</v>
      </c>
      <c r="B335" s="47" t="s">
        <v>3352</v>
      </c>
      <c r="C335" s="47" t="s">
        <v>164</v>
      </c>
      <c r="D335" s="47" t="s">
        <v>4710</v>
      </c>
      <c r="E335" s="47" t="s">
        <v>3352</v>
      </c>
      <c r="H335" s="47" t="b">
        <v>1</v>
      </c>
      <c r="I335" s="67" t="s">
        <v>6151</v>
      </c>
    </row>
    <row r="336" spans="1:14" ht="15">
      <c r="A336" s="47" t="s">
        <v>3300</v>
      </c>
      <c r="B336" s="47" t="s">
        <v>3353</v>
      </c>
      <c r="C336" s="47" t="s">
        <v>164</v>
      </c>
      <c r="D336" s="47" t="s">
        <v>4711</v>
      </c>
      <c r="E336" s="47" t="s">
        <v>3353</v>
      </c>
      <c r="H336" s="47" t="b">
        <v>1</v>
      </c>
      <c r="I336" s="67" t="s">
        <v>6151</v>
      </c>
    </row>
    <row r="337" spans="1:14" ht="15">
      <c r="A337" s="47" t="s">
        <v>3301</v>
      </c>
      <c r="B337" s="47" t="s">
        <v>3354</v>
      </c>
      <c r="C337" s="47" t="s">
        <v>171</v>
      </c>
      <c r="D337" s="47" t="s">
        <v>4712</v>
      </c>
      <c r="E337" s="47" t="s">
        <v>3354</v>
      </c>
      <c r="H337" s="47" t="b">
        <v>1</v>
      </c>
      <c r="I337" s="67" t="s">
        <v>6151</v>
      </c>
      <c r="J337" s="67" t="s">
        <v>6184</v>
      </c>
      <c r="K337" s="67"/>
      <c r="L337" s="67"/>
      <c r="M337" s="67"/>
      <c r="N337" s="67" t="b">
        <f t="shared" ref="N337" si="16">J337=B337</f>
        <v>0</v>
      </c>
    </row>
    <row r="338" spans="1:14" ht="15">
      <c r="A338" s="47" t="s">
        <v>3302</v>
      </c>
      <c r="B338" s="47" t="s">
        <v>3355</v>
      </c>
      <c r="C338" s="47" t="s">
        <v>171</v>
      </c>
      <c r="D338" s="47" t="s">
        <v>4713</v>
      </c>
      <c r="E338" s="47" t="s">
        <v>3355</v>
      </c>
      <c r="H338" s="47" t="b">
        <v>1</v>
      </c>
      <c r="I338" s="67" t="s">
        <v>6151</v>
      </c>
    </row>
    <row r="339" spans="1:14" ht="15">
      <c r="A339" s="47" t="s">
        <v>3303</v>
      </c>
      <c r="B339" s="47" t="s">
        <v>3356</v>
      </c>
      <c r="C339" s="47" t="s">
        <v>171</v>
      </c>
      <c r="D339" s="47" t="s">
        <v>4714</v>
      </c>
      <c r="E339" s="47" t="s">
        <v>3356</v>
      </c>
      <c r="H339" s="47" t="b">
        <v>1</v>
      </c>
      <c r="I339" s="67" t="s">
        <v>6151</v>
      </c>
    </row>
    <row r="340" spans="1:14" ht="15">
      <c r="A340" s="47" t="s">
        <v>3304</v>
      </c>
      <c r="B340" s="47" t="s">
        <v>3357</v>
      </c>
      <c r="C340" s="47" t="s">
        <v>171</v>
      </c>
      <c r="D340" s="47" t="s">
        <v>4715</v>
      </c>
      <c r="E340" s="47" t="s">
        <v>3357</v>
      </c>
      <c r="H340" s="47" t="b">
        <v>1</v>
      </c>
      <c r="I340" s="67" t="s">
        <v>6151</v>
      </c>
      <c r="J340" s="67" t="s">
        <v>6185</v>
      </c>
      <c r="K340" s="67"/>
      <c r="L340" s="67"/>
      <c r="M340" s="67"/>
      <c r="N340" s="67" t="b">
        <f t="shared" ref="N340" si="17">J340=B340</f>
        <v>0</v>
      </c>
    </row>
    <row r="341" spans="1:14" ht="15">
      <c r="A341" s="47" t="s">
        <v>3305</v>
      </c>
      <c r="B341" s="47" t="s">
        <v>3358</v>
      </c>
      <c r="C341" s="47" t="s">
        <v>171</v>
      </c>
      <c r="D341" s="47" t="s">
        <v>4716</v>
      </c>
      <c r="E341" s="47" t="s">
        <v>3358</v>
      </c>
      <c r="H341" s="47" t="b">
        <v>1</v>
      </c>
      <c r="I341" s="67" t="s">
        <v>6151</v>
      </c>
    </row>
    <row r="342" spans="1:14" ht="15">
      <c r="A342" s="47" t="s">
        <v>3306</v>
      </c>
      <c r="B342" s="47" t="s">
        <v>3359</v>
      </c>
      <c r="C342" s="47" t="s">
        <v>171</v>
      </c>
      <c r="D342" s="47" t="s">
        <v>4717</v>
      </c>
      <c r="E342" s="47" t="s">
        <v>3359</v>
      </c>
      <c r="H342" s="47" t="b">
        <v>1</v>
      </c>
      <c r="I342" s="67" t="s">
        <v>6151</v>
      </c>
    </row>
    <row r="343" spans="1:14" ht="15">
      <c r="A343" s="47" t="s">
        <v>3307</v>
      </c>
      <c r="B343" s="47" t="s">
        <v>3360</v>
      </c>
      <c r="C343" s="47" t="s">
        <v>171</v>
      </c>
      <c r="D343" s="47" t="s">
        <v>4718</v>
      </c>
      <c r="E343" s="47" t="s">
        <v>3360</v>
      </c>
      <c r="H343" s="47" t="b">
        <v>1</v>
      </c>
      <c r="I343" s="67" t="s">
        <v>6151</v>
      </c>
      <c r="J343" s="67" t="s">
        <v>6186</v>
      </c>
      <c r="K343" s="67"/>
      <c r="L343" s="67"/>
      <c r="M343" s="67"/>
      <c r="N343" s="67" t="b">
        <f t="shared" ref="N343" si="18">J343=B343</f>
        <v>0</v>
      </c>
    </row>
    <row r="344" spans="1:14" ht="15">
      <c r="A344" s="47" t="s">
        <v>3308</v>
      </c>
      <c r="B344" s="47" t="s">
        <v>3361</v>
      </c>
      <c r="C344" s="47" t="s">
        <v>171</v>
      </c>
      <c r="D344" s="47" t="s">
        <v>4719</v>
      </c>
      <c r="E344" s="47" t="s">
        <v>3361</v>
      </c>
      <c r="H344" s="47" t="b">
        <v>1</v>
      </c>
      <c r="I344" s="67" t="s">
        <v>6151</v>
      </c>
    </row>
    <row r="345" spans="1:14" ht="15">
      <c r="A345" s="47" t="s">
        <v>3309</v>
      </c>
      <c r="B345" s="47" t="s">
        <v>3362</v>
      </c>
      <c r="C345" s="47" t="s">
        <v>171</v>
      </c>
      <c r="D345" s="47" t="s">
        <v>4720</v>
      </c>
      <c r="E345" s="47" t="s">
        <v>3362</v>
      </c>
      <c r="H345" s="47" t="b">
        <v>1</v>
      </c>
      <c r="I345" s="67" t="s">
        <v>6151</v>
      </c>
    </row>
    <row r="346" spans="1:14" ht="15">
      <c r="A346" s="47" t="s">
        <v>3310</v>
      </c>
      <c r="B346" s="47" t="s">
        <v>3363</v>
      </c>
      <c r="C346" s="47" t="s">
        <v>171</v>
      </c>
      <c r="D346" s="47" t="s">
        <v>4721</v>
      </c>
      <c r="E346" s="47" t="s">
        <v>3363</v>
      </c>
      <c r="H346" s="47" t="b">
        <v>1</v>
      </c>
      <c r="I346" s="67" t="s">
        <v>6151</v>
      </c>
      <c r="J346" s="67" t="s">
        <v>6187</v>
      </c>
      <c r="K346" s="67"/>
      <c r="L346" s="67"/>
      <c r="M346" s="67"/>
      <c r="N346" s="67" t="b">
        <f t="shared" ref="N346" si="19">J346=B346</f>
        <v>0</v>
      </c>
    </row>
    <row r="347" spans="1:14" ht="15">
      <c r="A347" s="47" t="s">
        <v>3311</v>
      </c>
      <c r="B347" s="47" t="s">
        <v>3364</v>
      </c>
      <c r="C347" s="47" t="s">
        <v>171</v>
      </c>
      <c r="D347" s="47" t="s">
        <v>4722</v>
      </c>
      <c r="E347" s="47" t="s">
        <v>3364</v>
      </c>
      <c r="H347" s="47" t="b">
        <v>1</v>
      </c>
      <c r="I347" s="67" t="s">
        <v>6151</v>
      </c>
    </row>
    <row r="348" spans="1:14" ht="15">
      <c r="A348" s="47" t="s">
        <v>3312</v>
      </c>
      <c r="B348" s="47" t="s">
        <v>3365</v>
      </c>
      <c r="C348" s="47" t="s">
        <v>171</v>
      </c>
      <c r="D348" s="47" t="s">
        <v>4723</v>
      </c>
      <c r="E348" s="47" t="s">
        <v>3365</v>
      </c>
      <c r="H348" s="47" t="b">
        <v>1</v>
      </c>
      <c r="I348" s="67" t="s">
        <v>6151</v>
      </c>
    </row>
    <row r="349" spans="1:14" ht="15">
      <c r="A349" s="47" t="s">
        <v>3313</v>
      </c>
      <c r="B349" s="47" t="s">
        <v>3366</v>
      </c>
      <c r="C349" s="47" t="s">
        <v>171</v>
      </c>
      <c r="D349" s="47" t="s">
        <v>4724</v>
      </c>
      <c r="E349" s="47" t="s">
        <v>3366</v>
      </c>
      <c r="H349" s="47" t="b">
        <v>1</v>
      </c>
      <c r="I349" s="67" t="s">
        <v>6151</v>
      </c>
      <c r="J349" s="67" t="s">
        <v>6188</v>
      </c>
      <c r="K349" s="67"/>
      <c r="L349" s="67"/>
      <c r="M349" s="67"/>
      <c r="N349" s="67" t="b">
        <f t="shared" ref="N349" si="20">J349=B349</f>
        <v>0</v>
      </c>
    </row>
    <row r="350" spans="1:14" ht="15">
      <c r="A350" s="47" t="s">
        <v>3314</v>
      </c>
      <c r="B350" s="47" t="s">
        <v>3367</v>
      </c>
      <c r="C350" s="47" t="s">
        <v>171</v>
      </c>
      <c r="D350" s="47" t="s">
        <v>4725</v>
      </c>
      <c r="E350" s="47" t="s">
        <v>3367</v>
      </c>
      <c r="H350" s="47" t="b">
        <v>1</v>
      </c>
      <c r="I350" s="67" t="s">
        <v>6151</v>
      </c>
    </row>
    <row r="351" spans="1:14" ht="15">
      <c r="A351" s="47" t="s">
        <v>3315</v>
      </c>
      <c r="B351" s="47" t="s">
        <v>3368</v>
      </c>
      <c r="C351" s="47" t="s">
        <v>171</v>
      </c>
      <c r="D351" s="47" t="s">
        <v>4726</v>
      </c>
      <c r="E351" s="47" t="s">
        <v>3368</v>
      </c>
      <c r="H351" s="47" t="b">
        <v>1</v>
      </c>
      <c r="I351" s="67" t="s">
        <v>6151</v>
      </c>
    </row>
    <row r="352" spans="1:14" ht="15">
      <c r="A352" s="47" t="s">
        <v>3316</v>
      </c>
      <c r="B352" s="47" t="s">
        <v>3369</v>
      </c>
      <c r="C352" s="47" t="s">
        <v>171</v>
      </c>
      <c r="D352" s="47" t="s">
        <v>4727</v>
      </c>
      <c r="E352" s="47" t="s">
        <v>3369</v>
      </c>
      <c r="H352" s="47" t="b">
        <v>1</v>
      </c>
      <c r="I352" s="67" t="s">
        <v>6151</v>
      </c>
      <c r="J352" s="67" t="s">
        <v>6189</v>
      </c>
      <c r="K352" s="67"/>
      <c r="L352" s="67"/>
      <c r="M352" s="67"/>
      <c r="N352" s="67" t="b">
        <f t="shared" ref="N352" si="21">J352=B352</f>
        <v>0</v>
      </c>
    </row>
    <row r="353" spans="1:14" ht="15">
      <c r="A353" s="47" t="s">
        <v>3317</v>
      </c>
      <c r="B353" s="47" t="s">
        <v>3370</v>
      </c>
      <c r="C353" s="47" t="s">
        <v>171</v>
      </c>
      <c r="D353" s="47" t="s">
        <v>4728</v>
      </c>
      <c r="E353" s="47" t="s">
        <v>3370</v>
      </c>
      <c r="H353" s="47" t="b">
        <v>1</v>
      </c>
      <c r="I353" s="67" t="s">
        <v>6151</v>
      </c>
    </row>
    <row r="354" spans="1:14" ht="15">
      <c r="A354" s="47" t="s">
        <v>3318</v>
      </c>
      <c r="B354" s="47" t="s">
        <v>3371</v>
      </c>
      <c r="C354" s="47" t="s">
        <v>171</v>
      </c>
      <c r="D354" s="47" t="s">
        <v>4729</v>
      </c>
      <c r="E354" s="47" t="s">
        <v>3371</v>
      </c>
      <c r="H354" s="47" t="b">
        <v>1</v>
      </c>
      <c r="I354" s="67" t="s">
        <v>6151</v>
      </c>
    </row>
    <row r="355" spans="1:14" ht="15">
      <c r="A355" s="47" t="s">
        <v>3319</v>
      </c>
      <c r="B355" s="47" t="s">
        <v>3400</v>
      </c>
      <c r="C355" s="47" t="s">
        <v>171</v>
      </c>
      <c r="D355" s="47" t="s">
        <v>4730</v>
      </c>
      <c r="E355" s="47" t="s">
        <v>3400</v>
      </c>
      <c r="H355" s="47" t="b">
        <v>1</v>
      </c>
      <c r="I355" s="67" t="s">
        <v>6151</v>
      </c>
      <c r="J355" s="67" t="s">
        <v>6190</v>
      </c>
      <c r="K355" s="67"/>
      <c r="L355" s="67"/>
      <c r="M355" s="67"/>
      <c r="N355" s="67" t="b">
        <f t="shared" ref="N355" si="22">J355=B355</f>
        <v>0</v>
      </c>
    </row>
    <row r="356" spans="1:14" ht="15">
      <c r="A356" s="47" t="s">
        <v>3321</v>
      </c>
      <c r="B356" s="47" t="s">
        <v>3401</v>
      </c>
      <c r="C356" s="47" t="s">
        <v>171</v>
      </c>
      <c r="D356" s="47" t="s">
        <v>4732</v>
      </c>
      <c r="E356" s="47" t="s">
        <v>3401</v>
      </c>
      <c r="H356" s="47" t="b">
        <v>1</v>
      </c>
      <c r="I356" s="67" t="s">
        <v>6151</v>
      </c>
    </row>
    <row r="357" spans="1:14" ht="15">
      <c r="A357" s="47" t="s">
        <v>3322</v>
      </c>
      <c r="B357" s="47" t="s">
        <v>3402</v>
      </c>
      <c r="C357" s="47" t="s">
        <v>171</v>
      </c>
      <c r="D357" s="47" t="s">
        <v>4733</v>
      </c>
      <c r="E357" s="47" t="s">
        <v>3402</v>
      </c>
      <c r="H357" s="47" t="b">
        <v>1</v>
      </c>
      <c r="I357" s="67" t="s">
        <v>6151</v>
      </c>
      <c r="J357" s="67" t="s">
        <v>6191</v>
      </c>
      <c r="K357" s="67"/>
      <c r="L357" s="67"/>
      <c r="M357" s="67"/>
      <c r="N357" s="67" t="b">
        <f t="shared" ref="N357" si="23">J357=B357</f>
        <v>0</v>
      </c>
    </row>
    <row r="358" spans="1:14" ht="15">
      <c r="A358" s="47" t="s">
        <v>3323</v>
      </c>
      <c r="B358" s="47" t="s">
        <v>3403</v>
      </c>
      <c r="C358" s="47" t="s">
        <v>171</v>
      </c>
      <c r="D358" s="47" t="s">
        <v>4734</v>
      </c>
      <c r="E358" s="47" t="s">
        <v>3403</v>
      </c>
      <c r="H358" s="47" t="b">
        <v>1</v>
      </c>
      <c r="I358" s="67" t="s">
        <v>6151</v>
      </c>
    </row>
    <row r="359" spans="1:14" ht="15">
      <c r="A359" s="47" t="s">
        <v>3324</v>
      </c>
      <c r="B359" s="47" t="s">
        <v>3404</v>
      </c>
      <c r="C359" s="47" t="s">
        <v>171</v>
      </c>
      <c r="D359" s="47" t="s">
        <v>4735</v>
      </c>
      <c r="E359" s="47" t="s">
        <v>3404</v>
      </c>
      <c r="H359" s="47" t="b">
        <v>1</v>
      </c>
      <c r="I359" s="67" t="s">
        <v>6151</v>
      </c>
    </row>
    <row r="360" spans="1:14" ht="15">
      <c r="A360" s="47" t="s">
        <v>3325</v>
      </c>
      <c r="B360" s="47" t="s">
        <v>3372</v>
      </c>
      <c r="C360" s="47" t="s">
        <v>171</v>
      </c>
      <c r="D360" s="47" t="s">
        <v>4736</v>
      </c>
      <c r="E360" s="47" t="s">
        <v>3372</v>
      </c>
      <c r="H360" s="47" t="b">
        <v>1</v>
      </c>
      <c r="I360" s="67" t="s">
        <v>6151</v>
      </c>
      <c r="J360" s="67" t="s">
        <v>6192</v>
      </c>
      <c r="K360" s="67"/>
      <c r="L360" s="67"/>
      <c r="M360" s="67"/>
      <c r="N360" s="67" t="b">
        <f t="shared" ref="N360" si="24">J360=B360</f>
        <v>0</v>
      </c>
    </row>
    <row r="361" spans="1:14" ht="15">
      <c r="A361" s="47" t="s">
        <v>3326</v>
      </c>
      <c r="B361" s="47" t="s">
        <v>3373</v>
      </c>
      <c r="C361" s="47" t="s">
        <v>171</v>
      </c>
      <c r="D361" s="47" t="s">
        <v>4737</v>
      </c>
      <c r="E361" s="47" t="s">
        <v>3373</v>
      </c>
      <c r="H361" s="47" t="b">
        <v>1</v>
      </c>
      <c r="I361" s="67" t="s">
        <v>6151</v>
      </c>
    </row>
    <row r="362" spans="1:14" ht="15">
      <c r="A362" s="47" t="s">
        <v>3327</v>
      </c>
      <c r="B362" s="47" t="s">
        <v>3374</v>
      </c>
      <c r="C362" s="47" t="s">
        <v>171</v>
      </c>
      <c r="D362" s="47" t="s">
        <v>4738</v>
      </c>
      <c r="E362" s="47" t="s">
        <v>3374</v>
      </c>
      <c r="H362" s="47" t="b">
        <v>1</v>
      </c>
      <c r="I362" s="67" t="s">
        <v>6151</v>
      </c>
    </row>
    <row r="363" spans="1:14" ht="15">
      <c r="A363" s="47" t="s">
        <v>3328</v>
      </c>
      <c r="B363" s="47" t="s">
        <v>3375</v>
      </c>
      <c r="C363" s="47" t="s">
        <v>171</v>
      </c>
      <c r="D363" s="47" t="s">
        <v>4739</v>
      </c>
      <c r="E363" s="47" t="s">
        <v>3375</v>
      </c>
      <c r="H363" s="47" t="b">
        <v>1</v>
      </c>
      <c r="I363" s="67" t="s">
        <v>6151</v>
      </c>
      <c r="J363" s="67" t="s">
        <v>6193</v>
      </c>
      <c r="K363" s="67"/>
      <c r="L363" s="67"/>
      <c r="M363" s="67"/>
      <c r="N363" s="67" t="b">
        <f t="shared" ref="N363" si="25">J363=B363</f>
        <v>0</v>
      </c>
    </row>
    <row r="364" spans="1:14" ht="15">
      <c r="A364" s="47" t="s">
        <v>3329</v>
      </c>
      <c r="B364" s="47" t="s">
        <v>3376</v>
      </c>
      <c r="C364" s="47" t="s">
        <v>171</v>
      </c>
      <c r="D364" s="47" t="s">
        <v>4740</v>
      </c>
      <c r="E364" s="47" t="s">
        <v>3376</v>
      </c>
      <c r="H364" s="47" t="b">
        <v>1</v>
      </c>
      <c r="I364" s="67" t="s">
        <v>6151</v>
      </c>
    </row>
    <row r="365" spans="1:14" ht="15">
      <c r="A365" s="47" t="s">
        <v>3330</v>
      </c>
      <c r="B365" s="47" t="s">
        <v>3377</v>
      </c>
      <c r="C365" s="47" t="s">
        <v>171</v>
      </c>
      <c r="D365" s="47" t="s">
        <v>4741</v>
      </c>
      <c r="E365" s="47" t="s">
        <v>3377</v>
      </c>
      <c r="H365" s="47" t="b">
        <v>1</v>
      </c>
      <c r="I365" s="67" t="s">
        <v>6151</v>
      </c>
    </row>
    <row r="366" spans="1:14" ht="15">
      <c r="A366" s="47" t="s">
        <v>3331</v>
      </c>
      <c r="B366" s="47" t="s">
        <v>3378</v>
      </c>
      <c r="C366" s="47" t="s">
        <v>171</v>
      </c>
      <c r="D366" s="47" t="s">
        <v>4742</v>
      </c>
      <c r="E366" s="47" t="s">
        <v>3378</v>
      </c>
      <c r="H366" s="47" t="b">
        <v>1</v>
      </c>
      <c r="I366" s="67" t="s">
        <v>6151</v>
      </c>
      <c r="J366" s="67" t="s">
        <v>6194</v>
      </c>
      <c r="K366" s="67"/>
      <c r="L366" s="67"/>
      <c r="M366" s="67"/>
      <c r="N366" s="67" t="b">
        <f t="shared" ref="N366" si="26">J366=B366</f>
        <v>0</v>
      </c>
    </row>
    <row r="367" spans="1:14" ht="15">
      <c r="A367" s="47" t="s">
        <v>3332</v>
      </c>
      <c r="B367" s="47" t="s">
        <v>3379</v>
      </c>
      <c r="C367" s="47" t="s">
        <v>171</v>
      </c>
      <c r="D367" s="47" t="s">
        <v>4743</v>
      </c>
      <c r="E367" s="47" t="s">
        <v>3379</v>
      </c>
      <c r="H367" s="47" t="b">
        <v>1</v>
      </c>
      <c r="I367" s="67" t="s">
        <v>6151</v>
      </c>
    </row>
    <row r="368" spans="1:14" ht="15">
      <c r="A368" s="47" t="s">
        <v>3333</v>
      </c>
      <c r="B368" s="47" t="s">
        <v>3380</v>
      </c>
      <c r="C368" s="47" t="s">
        <v>171</v>
      </c>
      <c r="D368" s="47" t="s">
        <v>4744</v>
      </c>
      <c r="E368" s="47" t="s">
        <v>3380</v>
      </c>
      <c r="H368" s="47" t="b">
        <v>1</v>
      </c>
      <c r="I368" s="67" t="s">
        <v>6151</v>
      </c>
    </row>
    <row r="369" spans="1:14" ht="15">
      <c r="A369" s="47" t="s">
        <v>3334</v>
      </c>
      <c r="B369" s="47" t="s">
        <v>3381</v>
      </c>
      <c r="C369" s="47" t="s">
        <v>164</v>
      </c>
      <c r="D369" s="47" t="s">
        <v>4745</v>
      </c>
      <c r="E369" s="47" t="s">
        <v>3381</v>
      </c>
      <c r="H369" s="47" t="b">
        <v>1</v>
      </c>
      <c r="I369" s="67" t="s">
        <v>6151</v>
      </c>
      <c r="J369" s="67" t="s">
        <v>6195</v>
      </c>
      <c r="K369" s="67"/>
      <c r="L369" s="67"/>
      <c r="M369" s="67"/>
      <c r="N369" s="67" t="b">
        <f t="shared" ref="N369" si="27">J369=B369</f>
        <v>0</v>
      </c>
    </row>
    <row r="370" spans="1:14" ht="15">
      <c r="A370" s="47" t="s">
        <v>3335</v>
      </c>
      <c r="B370" s="47" t="s">
        <v>3382</v>
      </c>
      <c r="C370" s="47" t="s">
        <v>164</v>
      </c>
      <c r="D370" s="47" t="s">
        <v>4746</v>
      </c>
      <c r="E370" s="47" t="s">
        <v>3382</v>
      </c>
      <c r="H370" s="47" t="b">
        <v>1</v>
      </c>
      <c r="I370" s="67" t="s">
        <v>6151</v>
      </c>
    </row>
    <row r="371" spans="1:14" ht="15">
      <c r="A371" s="47" t="s">
        <v>3336</v>
      </c>
      <c r="B371" s="47" t="s">
        <v>3383</v>
      </c>
      <c r="C371" s="47" t="s">
        <v>171</v>
      </c>
      <c r="D371" s="47" t="s">
        <v>4747</v>
      </c>
      <c r="E371" s="47" t="s">
        <v>3383</v>
      </c>
      <c r="H371" s="47" t="b">
        <v>1</v>
      </c>
      <c r="I371" s="67" t="s">
        <v>6151</v>
      </c>
    </row>
    <row r="372" spans="1:14" ht="15">
      <c r="A372" s="47" t="s">
        <v>3337</v>
      </c>
      <c r="B372" s="47" t="s">
        <v>3384</v>
      </c>
      <c r="C372" s="47" t="s">
        <v>171</v>
      </c>
      <c r="D372" s="47" t="s">
        <v>4748</v>
      </c>
      <c r="E372" s="47" t="s">
        <v>3384</v>
      </c>
      <c r="H372" s="47" t="b">
        <v>1</v>
      </c>
      <c r="I372" s="67" t="s">
        <v>6151</v>
      </c>
      <c r="J372" s="67" t="s">
        <v>6196</v>
      </c>
      <c r="K372" s="67"/>
      <c r="L372" s="67"/>
      <c r="M372" s="67"/>
      <c r="N372" s="67" t="b">
        <f t="shared" ref="N372" si="28">J372=B372</f>
        <v>0</v>
      </c>
    </row>
    <row r="373" spans="1:14" ht="15">
      <c r="A373" s="47" t="s">
        <v>3338</v>
      </c>
      <c r="B373" s="47" t="s">
        <v>3385</v>
      </c>
      <c r="C373" s="47" t="s">
        <v>171</v>
      </c>
      <c r="D373" s="47" t="s">
        <v>4749</v>
      </c>
      <c r="E373" s="47" t="s">
        <v>3385</v>
      </c>
      <c r="H373" s="47" t="b">
        <v>1</v>
      </c>
      <c r="I373" s="67" t="s">
        <v>6151</v>
      </c>
    </row>
    <row r="374" spans="1:14" ht="15">
      <c r="A374" s="47" t="s">
        <v>3339</v>
      </c>
      <c r="B374" s="47" t="s">
        <v>3386</v>
      </c>
      <c r="C374" s="47" t="s">
        <v>171</v>
      </c>
      <c r="D374" s="47" t="s">
        <v>4750</v>
      </c>
      <c r="E374" s="47" t="s">
        <v>3386</v>
      </c>
      <c r="H374" s="47" t="b">
        <v>1</v>
      </c>
      <c r="I374" s="67" t="s">
        <v>6151</v>
      </c>
    </row>
    <row r="375" spans="1:14" ht="15">
      <c r="A375" s="47" t="s">
        <v>3340</v>
      </c>
      <c r="B375" s="47" t="s">
        <v>3387</v>
      </c>
      <c r="C375" s="47" t="s">
        <v>171</v>
      </c>
      <c r="D375" s="47" t="s">
        <v>4751</v>
      </c>
      <c r="E375" s="47" t="s">
        <v>3387</v>
      </c>
      <c r="H375" s="47" t="b">
        <v>1</v>
      </c>
      <c r="I375" s="67" t="s">
        <v>6151</v>
      </c>
      <c r="J375" s="67" t="s">
        <v>6197</v>
      </c>
      <c r="K375" s="67"/>
      <c r="L375" s="67"/>
      <c r="M375" s="67"/>
      <c r="N375" s="67" t="b">
        <f t="shared" ref="N375" si="29">J375=B375</f>
        <v>0</v>
      </c>
    </row>
    <row r="376" spans="1:14" ht="15">
      <c r="A376" s="47" t="s">
        <v>3341</v>
      </c>
      <c r="B376" s="47" t="s">
        <v>3388</v>
      </c>
      <c r="C376" s="47" t="s">
        <v>171</v>
      </c>
      <c r="D376" s="47" t="s">
        <v>4752</v>
      </c>
      <c r="E376" s="47" t="s">
        <v>3388</v>
      </c>
      <c r="H376" s="47" t="b">
        <v>1</v>
      </c>
      <c r="I376" s="67" t="s">
        <v>6151</v>
      </c>
    </row>
    <row r="377" spans="1:14" ht="15">
      <c r="A377" s="47" t="s">
        <v>3342</v>
      </c>
      <c r="B377" s="47" t="s">
        <v>5382</v>
      </c>
      <c r="C377" s="47" t="s">
        <v>171</v>
      </c>
      <c r="D377" s="47" t="s">
        <v>4753</v>
      </c>
      <c r="E377" s="47" t="s">
        <v>5382</v>
      </c>
      <c r="H377" s="47" t="b">
        <v>1</v>
      </c>
      <c r="I377" s="67" t="s">
        <v>6151</v>
      </c>
    </row>
    <row r="378" spans="1:14" ht="15">
      <c r="A378" s="47" t="s">
        <v>3343</v>
      </c>
      <c r="B378" s="47" t="s">
        <v>3390</v>
      </c>
      <c r="C378" s="47" t="s">
        <v>171</v>
      </c>
      <c r="D378" s="47" t="s">
        <v>4754</v>
      </c>
      <c r="E378" s="47" t="s">
        <v>3390</v>
      </c>
      <c r="H378" s="47" t="b">
        <v>1</v>
      </c>
      <c r="I378" s="67" t="s">
        <v>6151</v>
      </c>
      <c r="J378" s="67" t="s">
        <v>6198</v>
      </c>
      <c r="K378" s="67"/>
      <c r="L378" s="67"/>
      <c r="M378" s="67"/>
      <c r="N378" s="67" t="b">
        <f t="shared" ref="N378" si="30">J378=B378</f>
        <v>0</v>
      </c>
    </row>
    <row r="379" spans="1:14" ht="15">
      <c r="A379" s="47" t="s">
        <v>3344</v>
      </c>
      <c r="B379" s="47" t="s">
        <v>3391</v>
      </c>
      <c r="C379" s="47" t="s">
        <v>171</v>
      </c>
      <c r="D379" s="47" t="s">
        <v>4755</v>
      </c>
      <c r="E379" s="47" t="s">
        <v>3391</v>
      </c>
      <c r="H379" s="47" t="b">
        <v>1</v>
      </c>
      <c r="I379" s="67" t="s">
        <v>6151</v>
      </c>
    </row>
    <row r="380" spans="1:14" ht="15">
      <c r="A380" s="47" t="s">
        <v>3345</v>
      </c>
      <c r="B380" s="47" t="s">
        <v>5383</v>
      </c>
      <c r="C380" s="47" t="s">
        <v>171</v>
      </c>
      <c r="D380" s="47" t="s">
        <v>4756</v>
      </c>
      <c r="E380" s="47" t="s">
        <v>5383</v>
      </c>
      <c r="H380" s="47" t="b">
        <v>1</v>
      </c>
      <c r="I380" s="67" t="s">
        <v>6151</v>
      </c>
    </row>
    <row r="381" spans="1:14" ht="15">
      <c r="A381" s="47" t="s">
        <v>3346</v>
      </c>
      <c r="B381" s="47" t="s">
        <v>3393</v>
      </c>
      <c r="C381" s="47" t="s">
        <v>171</v>
      </c>
      <c r="D381" s="47" t="s">
        <v>4757</v>
      </c>
      <c r="E381" s="47" t="s">
        <v>3393</v>
      </c>
      <c r="H381" s="47" t="b">
        <v>1</v>
      </c>
      <c r="I381" s="67" t="s">
        <v>6151</v>
      </c>
      <c r="J381" s="67" t="s">
        <v>6199</v>
      </c>
      <c r="K381" s="67"/>
      <c r="L381" s="67"/>
      <c r="M381" s="67"/>
      <c r="N381" s="67" t="b">
        <f t="shared" ref="N381" si="31">J381=B381</f>
        <v>0</v>
      </c>
    </row>
    <row r="382" spans="1:14" ht="15">
      <c r="A382" s="47" t="s">
        <v>3347</v>
      </c>
      <c r="B382" s="47" t="s">
        <v>3405</v>
      </c>
      <c r="C382" s="47" t="s">
        <v>171</v>
      </c>
      <c r="D382" s="47" t="s">
        <v>4758</v>
      </c>
      <c r="E382" s="47" t="s">
        <v>3405</v>
      </c>
      <c r="H382" s="47" t="b">
        <v>1</v>
      </c>
      <c r="I382" s="67" t="s">
        <v>6151</v>
      </c>
    </row>
    <row r="383" spans="1:14" ht="15">
      <c r="A383" s="47" t="s">
        <v>3348</v>
      </c>
      <c r="B383" s="47" t="s">
        <v>3394</v>
      </c>
      <c r="C383" s="47" t="s">
        <v>171</v>
      </c>
      <c r="D383" s="47" t="s">
        <v>4759</v>
      </c>
      <c r="E383" s="47" t="s">
        <v>3394</v>
      </c>
      <c r="H383" s="47" t="b">
        <v>1</v>
      </c>
      <c r="I383" s="67" t="s">
        <v>6151</v>
      </c>
    </row>
    <row r="384" spans="1:14" ht="15">
      <c r="A384" s="47" t="s">
        <v>3349</v>
      </c>
      <c r="B384" s="47" t="s">
        <v>3395</v>
      </c>
      <c r="C384" s="47" t="s">
        <v>171</v>
      </c>
      <c r="D384" s="47" t="s">
        <v>4760</v>
      </c>
      <c r="E384" s="47" t="s">
        <v>3395</v>
      </c>
      <c r="H384" s="47" t="b">
        <v>1</v>
      </c>
      <c r="I384" s="67" t="s">
        <v>6151</v>
      </c>
      <c r="J384" s="67" t="s">
        <v>6200</v>
      </c>
      <c r="K384" s="67"/>
      <c r="L384" s="67"/>
      <c r="M384" s="67"/>
      <c r="N384" s="67" t="b">
        <f t="shared" ref="N384" si="32">J384=B384</f>
        <v>0</v>
      </c>
    </row>
    <row r="385" spans="1:14" ht="15">
      <c r="A385" s="47" t="s">
        <v>3459</v>
      </c>
      <c r="B385" s="47" t="s">
        <v>3406</v>
      </c>
      <c r="C385" s="47" t="s">
        <v>164</v>
      </c>
      <c r="D385" s="47" t="s">
        <v>4761</v>
      </c>
      <c r="E385" s="47" t="s">
        <v>3406</v>
      </c>
      <c r="H385" s="47" t="b">
        <v>1</v>
      </c>
      <c r="I385" s="67" t="s">
        <v>6151</v>
      </c>
    </row>
    <row r="386" spans="1:14" ht="15">
      <c r="A386" s="47" t="s">
        <v>3460</v>
      </c>
      <c r="B386" s="47" t="s">
        <v>3407</v>
      </c>
      <c r="C386" s="47" t="s">
        <v>164</v>
      </c>
      <c r="D386" s="47" t="s">
        <v>4762</v>
      </c>
      <c r="E386" s="47" t="s">
        <v>3407</v>
      </c>
      <c r="H386" s="47" t="b">
        <v>1</v>
      </c>
      <c r="I386" s="67" t="s">
        <v>6151</v>
      </c>
    </row>
    <row r="387" spans="1:14" ht="15">
      <c r="A387" s="47" t="s">
        <v>3461</v>
      </c>
      <c r="B387" s="47" t="s">
        <v>3408</v>
      </c>
      <c r="C387" s="47" t="s">
        <v>164</v>
      </c>
      <c r="D387" s="47" t="s">
        <v>4763</v>
      </c>
      <c r="E387" s="47" t="s">
        <v>3408</v>
      </c>
      <c r="H387" s="47" t="b">
        <v>1</v>
      </c>
      <c r="I387" s="67" t="s">
        <v>6151</v>
      </c>
      <c r="J387" s="67" t="s">
        <v>6201</v>
      </c>
      <c r="K387" s="67"/>
      <c r="L387" s="67"/>
      <c r="M387" s="67"/>
      <c r="N387" s="67" t="b">
        <f t="shared" ref="N387" si="33">J387=B387</f>
        <v>0</v>
      </c>
    </row>
    <row r="388" spans="1:14" ht="15">
      <c r="A388" s="47" t="s">
        <v>3462</v>
      </c>
      <c r="B388" s="47" t="s">
        <v>3409</v>
      </c>
      <c r="C388" s="47" t="s">
        <v>171</v>
      </c>
      <c r="D388" s="47" t="s">
        <v>4764</v>
      </c>
      <c r="E388" s="47" t="s">
        <v>3409</v>
      </c>
      <c r="H388" s="47" t="b">
        <v>1</v>
      </c>
      <c r="I388" s="67" t="s">
        <v>6151</v>
      </c>
    </row>
    <row r="389" spans="1:14" ht="15">
      <c r="A389" s="47" t="s">
        <v>3463</v>
      </c>
      <c r="B389" s="47" t="s">
        <v>3410</v>
      </c>
      <c r="C389" s="47" t="s">
        <v>171</v>
      </c>
      <c r="D389" s="47" t="s">
        <v>4765</v>
      </c>
      <c r="E389" s="47" t="s">
        <v>3410</v>
      </c>
      <c r="H389" s="47" t="b">
        <v>1</v>
      </c>
      <c r="I389" s="67" t="s">
        <v>6151</v>
      </c>
    </row>
    <row r="390" spans="1:14" ht="15">
      <c r="A390" s="47" t="s">
        <v>3464</v>
      </c>
      <c r="B390" s="47" t="s">
        <v>3411</v>
      </c>
      <c r="C390" s="47" t="s">
        <v>171</v>
      </c>
      <c r="D390" s="47" t="s">
        <v>4766</v>
      </c>
      <c r="E390" s="47" t="s">
        <v>3411</v>
      </c>
      <c r="H390" s="47" t="b">
        <v>1</v>
      </c>
      <c r="I390" s="67" t="s">
        <v>6151</v>
      </c>
      <c r="J390" s="67" t="s">
        <v>6202</v>
      </c>
      <c r="K390" s="67"/>
      <c r="L390" s="67"/>
      <c r="M390" s="67"/>
      <c r="N390" s="67" t="b">
        <f t="shared" ref="N390" si="34">J390=B390</f>
        <v>0</v>
      </c>
    </row>
    <row r="391" spans="1:14" ht="15">
      <c r="A391" s="47" t="s">
        <v>3465</v>
      </c>
      <c r="B391" s="47" t="s">
        <v>3412</v>
      </c>
      <c r="C391" s="47" t="s">
        <v>171</v>
      </c>
      <c r="D391" s="47" t="s">
        <v>4767</v>
      </c>
      <c r="E391" s="47" t="s">
        <v>3412</v>
      </c>
      <c r="H391" s="47" t="b">
        <v>1</v>
      </c>
      <c r="I391" s="67" t="s">
        <v>6151</v>
      </c>
    </row>
    <row r="392" spans="1:14" ht="15">
      <c r="A392" s="47" t="s">
        <v>3466</v>
      </c>
      <c r="B392" s="47" t="s">
        <v>3413</v>
      </c>
      <c r="C392" s="47" t="s">
        <v>171</v>
      </c>
      <c r="D392" s="47" t="s">
        <v>4768</v>
      </c>
      <c r="E392" s="47" t="s">
        <v>3413</v>
      </c>
      <c r="H392" s="47" t="b">
        <v>1</v>
      </c>
      <c r="I392" s="67" t="s">
        <v>6151</v>
      </c>
    </row>
    <row r="393" spans="1:14" ht="15">
      <c r="A393" s="47" t="s">
        <v>3467</v>
      </c>
      <c r="B393" s="47" t="s">
        <v>3414</v>
      </c>
      <c r="C393" s="47" t="s">
        <v>171</v>
      </c>
      <c r="D393" s="47" t="s">
        <v>4769</v>
      </c>
      <c r="E393" s="47" t="s">
        <v>3414</v>
      </c>
      <c r="H393" s="47" t="b">
        <v>1</v>
      </c>
      <c r="I393" s="67" t="s">
        <v>6151</v>
      </c>
      <c r="J393" s="67" t="s">
        <v>6203</v>
      </c>
      <c r="K393" s="67"/>
      <c r="L393" s="67"/>
      <c r="M393" s="67"/>
      <c r="N393" s="67" t="b">
        <f t="shared" ref="N393" si="35">J393=B393</f>
        <v>0</v>
      </c>
    </row>
    <row r="394" spans="1:14" ht="15">
      <c r="A394" s="47" t="s">
        <v>3468</v>
      </c>
      <c r="B394" s="47" t="s">
        <v>3415</v>
      </c>
      <c r="C394" s="47" t="s">
        <v>171</v>
      </c>
      <c r="D394" s="47" t="s">
        <v>4770</v>
      </c>
      <c r="E394" s="47" t="s">
        <v>3415</v>
      </c>
      <c r="H394" s="47" t="b">
        <v>1</v>
      </c>
      <c r="I394" s="67" t="s">
        <v>6151</v>
      </c>
    </row>
    <row r="395" spans="1:14" ht="15">
      <c r="A395" s="47" t="s">
        <v>3469</v>
      </c>
      <c r="B395" s="47" t="s">
        <v>3416</v>
      </c>
      <c r="C395" s="47" t="s">
        <v>171</v>
      </c>
      <c r="D395" s="47" t="s">
        <v>4771</v>
      </c>
      <c r="E395" s="47" t="s">
        <v>3416</v>
      </c>
      <c r="H395" s="47" t="b">
        <v>1</v>
      </c>
      <c r="I395" s="67" t="s">
        <v>6151</v>
      </c>
    </row>
    <row r="396" spans="1:14" ht="15">
      <c r="A396" s="47" t="s">
        <v>3470</v>
      </c>
      <c r="B396" s="47" t="s">
        <v>3417</v>
      </c>
      <c r="C396" s="47" t="s">
        <v>171</v>
      </c>
      <c r="D396" s="47" t="s">
        <v>4772</v>
      </c>
      <c r="E396" s="47" t="s">
        <v>3417</v>
      </c>
      <c r="H396" s="47" t="b">
        <v>1</v>
      </c>
      <c r="I396" s="67" t="s">
        <v>6151</v>
      </c>
      <c r="J396" s="67" t="s">
        <v>6204</v>
      </c>
      <c r="K396" s="67"/>
      <c r="L396" s="67"/>
      <c r="M396" s="67"/>
      <c r="N396" s="67" t="b">
        <f t="shared" ref="N396" si="36">J396=B396</f>
        <v>0</v>
      </c>
    </row>
    <row r="397" spans="1:14" ht="15">
      <c r="A397" s="47" t="s">
        <v>3471</v>
      </c>
      <c r="B397" s="47" t="s">
        <v>3418</v>
      </c>
      <c r="C397" s="47" t="s">
        <v>171</v>
      </c>
      <c r="D397" s="47" t="s">
        <v>4773</v>
      </c>
      <c r="E397" s="47" t="s">
        <v>3418</v>
      </c>
      <c r="H397" s="47" t="b">
        <v>1</v>
      </c>
      <c r="I397" s="67" t="s">
        <v>6151</v>
      </c>
    </row>
    <row r="398" spans="1:14" ht="15">
      <c r="A398" s="47" t="s">
        <v>3472</v>
      </c>
      <c r="B398" s="47" t="s">
        <v>3419</v>
      </c>
      <c r="C398" s="47" t="s">
        <v>171</v>
      </c>
      <c r="D398" s="47" t="s">
        <v>4774</v>
      </c>
      <c r="E398" s="47" t="s">
        <v>3419</v>
      </c>
      <c r="H398" s="47" t="b">
        <v>1</v>
      </c>
      <c r="I398" s="67" t="s">
        <v>6151</v>
      </c>
    </row>
    <row r="399" spans="1:14" ht="15">
      <c r="A399" s="47" t="s">
        <v>3473</v>
      </c>
      <c r="B399" s="47" t="s">
        <v>3420</v>
      </c>
      <c r="C399" s="47" t="s">
        <v>171</v>
      </c>
      <c r="D399" s="47" t="s">
        <v>4775</v>
      </c>
      <c r="E399" s="47" t="s">
        <v>3420</v>
      </c>
      <c r="H399" s="47" t="b">
        <v>1</v>
      </c>
      <c r="I399" s="67" t="s">
        <v>6151</v>
      </c>
    </row>
    <row r="400" spans="1:14" ht="15">
      <c r="A400" s="47" t="s">
        <v>3474</v>
      </c>
      <c r="B400" s="47" t="s">
        <v>3421</v>
      </c>
      <c r="C400" s="47" t="s">
        <v>171</v>
      </c>
      <c r="D400" s="47" t="s">
        <v>4776</v>
      </c>
      <c r="E400" s="47" t="s">
        <v>3421</v>
      </c>
      <c r="H400" s="47" t="b">
        <v>1</v>
      </c>
      <c r="I400" s="67" t="s">
        <v>6151</v>
      </c>
    </row>
    <row r="401" spans="1:14" ht="15">
      <c r="A401" s="47" t="s">
        <v>3475</v>
      </c>
      <c r="B401" s="47" t="s">
        <v>3422</v>
      </c>
      <c r="C401" s="47" t="s">
        <v>171</v>
      </c>
      <c r="D401" s="47" t="s">
        <v>4777</v>
      </c>
      <c r="E401" s="47" t="s">
        <v>3422</v>
      </c>
      <c r="H401" s="47" t="b">
        <v>1</v>
      </c>
      <c r="I401" s="67" t="s">
        <v>6151</v>
      </c>
    </row>
    <row r="402" spans="1:14" ht="15">
      <c r="A402" s="47" t="s">
        <v>3476</v>
      </c>
      <c r="B402" s="47" t="s">
        <v>3423</v>
      </c>
      <c r="C402" s="47" t="s">
        <v>171</v>
      </c>
      <c r="D402" s="47" t="s">
        <v>4778</v>
      </c>
      <c r="E402" s="47" t="s">
        <v>3423</v>
      </c>
      <c r="H402" s="47" t="b">
        <v>1</v>
      </c>
      <c r="I402" s="67" t="s">
        <v>6151</v>
      </c>
      <c r="J402" s="67" t="s">
        <v>6205</v>
      </c>
      <c r="K402" s="67"/>
      <c r="L402" s="67"/>
      <c r="M402" s="67"/>
      <c r="N402" s="67" t="b">
        <f t="shared" ref="N402" si="37">J402=B402</f>
        <v>0</v>
      </c>
    </row>
    <row r="403" spans="1:14" ht="15">
      <c r="A403" s="47" t="s">
        <v>3477</v>
      </c>
      <c r="B403" s="47" t="s">
        <v>3424</v>
      </c>
      <c r="C403" s="47" t="s">
        <v>171</v>
      </c>
      <c r="D403" s="47" t="s">
        <v>4779</v>
      </c>
      <c r="E403" s="47" t="s">
        <v>3424</v>
      </c>
      <c r="H403" s="47" t="b">
        <v>1</v>
      </c>
      <c r="I403" s="67" t="s">
        <v>6151</v>
      </c>
    </row>
    <row r="404" spans="1:14" ht="15">
      <c r="A404" s="47" t="s">
        <v>3478</v>
      </c>
      <c r="B404" s="47" t="s">
        <v>3425</v>
      </c>
      <c r="C404" s="47" t="s">
        <v>171</v>
      </c>
      <c r="D404" s="47" t="s">
        <v>4780</v>
      </c>
      <c r="E404" s="47" t="s">
        <v>3425</v>
      </c>
      <c r="H404" s="47" t="b">
        <v>1</v>
      </c>
      <c r="I404" s="67" t="s">
        <v>6151</v>
      </c>
    </row>
    <row r="405" spans="1:14" ht="15">
      <c r="A405" s="47" t="s">
        <v>3479</v>
      </c>
      <c r="B405" s="47" t="s">
        <v>3426</v>
      </c>
      <c r="C405" s="47" t="s">
        <v>171</v>
      </c>
      <c r="D405" s="47" t="s">
        <v>4781</v>
      </c>
      <c r="E405" s="47" t="s">
        <v>3426</v>
      </c>
      <c r="H405" s="47" t="b">
        <v>1</v>
      </c>
      <c r="I405" s="67" t="s">
        <v>6151</v>
      </c>
      <c r="J405" s="67" t="s">
        <v>6206</v>
      </c>
      <c r="K405" s="67"/>
      <c r="L405" s="67"/>
      <c r="M405" s="67"/>
      <c r="N405" s="67" t="b">
        <f t="shared" ref="N405" si="38">J405=B405</f>
        <v>0</v>
      </c>
    </row>
    <row r="406" spans="1:14" ht="15">
      <c r="A406" s="47" t="s">
        <v>3480</v>
      </c>
      <c r="B406" s="47" t="s">
        <v>3427</v>
      </c>
      <c r="C406" s="47" t="s">
        <v>171</v>
      </c>
      <c r="D406" s="47" t="s">
        <v>4782</v>
      </c>
      <c r="E406" s="47" t="s">
        <v>3427</v>
      </c>
      <c r="H406" s="47" t="b">
        <v>1</v>
      </c>
      <c r="I406" s="67" t="s">
        <v>6151</v>
      </c>
    </row>
    <row r="407" spans="1:14" ht="15">
      <c r="A407" s="47" t="s">
        <v>3481</v>
      </c>
      <c r="B407" s="47" t="s">
        <v>3428</v>
      </c>
      <c r="C407" s="47" t="s">
        <v>171</v>
      </c>
      <c r="D407" s="47" t="s">
        <v>4783</v>
      </c>
      <c r="E407" s="47" t="s">
        <v>3428</v>
      </c>
      <c r="H407" s="47" t="b">
        <v>1</v>
      </c>
      <c r="I407" s="67" t="s">
        <v>6151</v>
      </c>
    </row>
    <row r="408" spans="1:14" ht="15">
      <c r="A408" s="47" t="s">
        <v>3482</v>
      </c>
      <c r="B408" s="47" t="s">
        <v>3429</v>
      </c>
      <c r="C408" s="47" t="s">
        <v>171</v>
      </c>
      <c r="D408" s="47" t="s">
        <v>4784</v>
      </c>
      <c r="E408" s="47" t="s">
        <v>3429</v>
      </c>
      <c r="H408" s="47" t="b">
        <v>1</v>
      </c>
      <c r="I408" s="67" t="s">
        <v>6151</v>
      </c>
      <c r="J408" s="67" t="s">
        <v>6207</v>
      </c>
      <c r="K408" s="67"/>
      <c r="L408" s="67"/>
      <c r="M408" s="67"/>
      <c r="N408" s="67" t="b">
        <f t="shared" ref="N408" si="39">J408=B408</f>
        <v>0</v>
      </c>
    </row>
    <row r="409" spans="1:14" ht="15">
      <c r="A409" s="47" t="s">
        <v>3483</v>
      </c>
      <c r="B409" s="47" t="s">
        <v>3430</v>
      </c>
      <c r="C409" s="47" t="s">
        <v>171</v>
      </c>
      <c r="D409" s="47" t="s">
        <v>4785</v>
      </c>
      <c r="E409" s="47" t="s">
        <v>3430</v>
      </c>
      <c r="H409" s="47" t="b">
        <v>1</v>
      </c>
      <c r="I409" s="67" t="s">
        <v>6151</v>
      </c>
    </row>
    <row r="410" spans="1:14" ht="15">
      <c r="A410" s="47" t="s">
        <v>3484</v>
      </c>
      <c r="B410" s="47" t="s">
        <v>3431</v>
      </c>
      <c r="C410" s="47" t="s">
        <v>171</v>
      </c>
      <c r="D410" s="47" t="s">
        <v>4786</v>
      </c>
      <c r="E410" s="47" t="s">
        <v>3431</v>
      </c>
      <c r="H410" s="47" t="b">
        <v>1</v>
      </c>
      <c r="I410" s="67" t="s">
        <v>6151</v>
      </c>
    </row>
    <row r="411" spans="1:14" ht="15">
      <c r="A411" s="47" t="s">
        <v>3485</v>
      </c>
      <c r="B411" s="47" t="s">
        <v>3432</v>
      </c>
      <c r="C411" s="47" t="s">
        <v>171</v>
      </c>
      <c r="D411" s="47" t="s">
        <v>4787</v>
      </c>
      <c r="E411" s="47" t="s">
        <v>3432</v>
      </c>
      <c r="H411" s="47" t="b">
        <v>1</v>
      </c>
      <c r="I411" s="67" t="s">
        <v>6151</v>
      </c>
      <c r="J411" s="67" t="s">
        <v>6208</v>
      </c>
      <c r="K411" s="67"/>
      <c r="L411" s="67"/>
      <c r="M411" s="67"/>
      <c r="N411" s="67" t="b">
        <f t="shared" ref="N411" si="40">J411=B411</f>
        <v>0</v>
      </c>
    </row>
    <row r="412" spans="1:14" ht="15">
      <c r="A412" s="47" t="s">
        <v>3486</v>
      </c>
      <c r="B412" s="47" t="s">
        <v>3433</v>
      </c>
      <c r="C412" s="47" t="s">
        <v>164</v>
      </c>
      <c r="D412" s="47" t="s">
        <v>4788</v>
      </c>
      <c r="E412" s="47" t="s">
        <v>3433</v>
      </c>
      <c r="H412" s="47" t="b">
        <v>1</v>
      </c>
      <c r="I412" s="67" t="s">
        <v>6151</v>
      </c>
    </row>
    <row r="413" spans="1:14" ht="15">
      <c r="A413" s="47" t="s">
        <v>3487</v>
      </c>
      <c r="B413" s="47" t="s">
        <v>3434</v>
      </c>
      <c r="C413" s="47" t="s">
        <v>171</v>
      </c>
      <c r="D413" s="47" t="s">
        <v>4789</v>
      </c>
      <c r="E413" s="47" t="s">
        <v>3434</v>
      </c>
      <c r="H413" s="47" t="b">
        <v>1</v>
      </c>
      <c r="I413" s="67" t="s">
        <v>6151</v>
      </c>
    </row>
    <row r="414" spans="1:14" ht="15">
      <c r="A414" s="47" t="s">
        <v>3488</v>
      </c>
      <c r="B414" s="47" t="s">
        <v>3435</v>
      </c>
      <c r="C414" s="47" t="s">
        <v>171</v>
      </c>
      <c r="D414" s="47" t="s">
        <v>4790</v>
      </c>
      <c r="E414" s="47" t="s">
        <v>3435</v>
      </c>
      <c r="H414" s="47" t="b">
        <v>1</v>
      </c>
      <c r="I414" s="67" t="s">
        <v>6151</v>
      </c>
      <c r="J414" s="67" t="s">
        <v>6209</v>
      </c>
      <c r="K414" s="67"/>
      <c r="L414" s="67"/>
      <c r="M414" s="67"/>
      <c r="N414" s="67" t="b">
        <f t="shared" ref="N414" si="41">J414=B414</f>
        <v>0</v>
      </c>
    </row>
    <row r="415" spans="1:14" ht="15">
      <c r="A415" s="47" t="s">
        <v>3489</v>
      </c>
      <c r="B415" s="47" t="s">
        <v>3436</v>
      </c>
      <c r="C415" s="47" t="s">
        <v>171</v>
      </c>
      <c r="D415" s="47" t="s">
        <v>4791</v>
      </c>
      <c r="E415" s="47" t="s">
        <v>3436</v>
      </c>
      <c r="H415" s="47" t="b">
        <v>1</v>
      </c>
      <c r="I415" s="67" t="s">
        <v>6151</v>
      </c>
    </row>
    <row r="416" spans="1:14" ht="15">
      <c r="A416" s="47" t="s">
        <v>3490</v>
      </c>
      <c r="B416" s="47" t="s">
        <v>3437</v>
      </c>
      <c r="C416" s="47" t="s">
        <v>171</v>
      </c>
      <c r="D416" s="47" t="s">
        <v>4792</v>
      </c>
      <c r="E416" s="47" t="s">
        <v>3437</v>
      </c>
      <c r="H416" s="47" t="b">
        <v>1</v>
      </c>
      <c r="I416" s="67" t="s">
        <v>6151</v>
      </c>
    </row>
    <row r="417" spans="1:14" ht="15">
      <c r="A417" s="47" t="s">
        <v>3491</v>
      </c>
      <c r="B417" s="47" t="s">
        <v>3438</v>
      </c>
      <c r="C417" s="47" t="s">
        <v>164</v>
      </c>
      <c r="D417" s="47" t="s">
        <v>4793</v>
      </c>
      <c r="E417" s="47" t="s">
        <v>3438</v>
      </c>
      <c r="H417" s="47" t="b">
        <v>1</v>
      </c>
      <c r="I417" s="67" t="s">
        <v>6151</v>
      </c>
      <c r="J417" s="67" t="s">
        <v>6210</v>
      </c>
      <c r="K417" s="67"/>
      <c r="L417" s="67"/>
      <c r="M417" s="67"/>
      <c r="N417" s="67" t="b">
        <f t="shared" ref="N417" si="42">J417=B417</f>
        <v>0</v>
      </c>
    </row>
    <row r="418" spans="1:14" ht="15">
      <c r="A418" s="47" t="s">
        <v>3492</v>
      </c>
      <c r="B418" s="47" t="s">
        <v>3439</v>
      </c>
      <c r="C418" s="47" t="s">
        <v>164</v>
      </c>
      <c r="D418" s="47" t="s">
        <v>4794</v>
      </c>
      <c r="E418" s="47" t="s">
        <v>3439</v>
      </c>
      <c r="H418" s="47" t="b">
        <v>1</v>
      </c>
      <c r="I418" s="67" t="s">
        <v>6151</v>
      </c>
    </row>
    <row r="419" spans="1:14" ht="15">
      <c r="A419" s="47" t="s">
        <v>3493</v>
      </c>
      <c r="B419" s="47" t="s">
        <v>3440</v>
      </c>
      <c r="C419" s="47" t="s">
        <v>164</v>
      </c>
      <c r="D419" s="47" t="s">
        <v>4795</v>
      </c>
      <c r="E419" s="47" t="s">
        <v>3440</v>
      </c>
      <c r="H419" s="47" t="b">
        <v>1</v>
      </c>
      <c r="I419" s="67" t="s">
        <v>6151</v>
      </c>
    </row>
    <row r="420" spans="1:14" ht="15">
      <c r="A420" s="47" t="s">
        <v>3494</v>
      </c>
      <c r="B420" s="47" t="s">
        <v>3441</v>
      </c>
      <c r="C420" s="47" t="s">
        <v>164</v>
      </c>
      <c r="D420" s="47" t="s">
        <v>4796</v>
      </c>
      <c r="E420" s="47" t="s">
        <v>3441</v>
      </c>
      <c r="H420" s="47" t="b">
        <v>1</v>
      </c>
      <c r="I420" s="67" t="s">
        <v>6151</v>
      </c>
      <c r="J420" s="67" t="s">
        <v>6211</v>
      </c>
      <c r="K420" s="67"/>
      <c r="L420" s="67"/>
      <c r="M420" s="67"/>
      <c r="N420" s="67" t="b">
        <f t="shared" ref="N420" si="43">J420=B420</f>
        <v>0</v>
      </c>
    </row>
    <row r="421" spans="1:14" ht="15">
      <c r="A421" s="47" t="s">
        <v>3495</v>
      </c>
      <c r="B421" s="47" t="s">
        <v>3442</v>
      </c>
      <c r="C421" s="47" t="s">
        <v>171</v>
      </c>
      <c r="D421" s="47" t="s">
        <v>4797</v>
      </c>
      <c r="E421" s="47" t="s">
        <v>3442</v>
      </c>
      <c r="H421" s="47" t="b">
        <v>1</v>
      </c>
      <c r="I421" s="67" t="s">
        <v>6151</v>
      </c>
    </row>
    <row r="422" spans="1:14" ht="15">
      <c r="A422" s="47" t="s">
        <v>3496</v>
      </c>
      <c r="B422" s="47" t="s">
        <v>3443</v>
      </c>
      <c r="C422" s="47" t="s">
        <v>171</v>
      </c>
      <c r="D422" s="47" t="s">
        <v>4798</v>
      </c>
      <c r="E422" s="47" t="s">
        <v>3443</v>
      </c>
      <c r="H422" s="47" t="b">
        <v>1</v>
      </c>
      <c r="I422" s="67" t="s">
        <v>6151</v>
      </c>
    </row>
    <row r="423" spans="1:14" ht="15">
      <c r="A423" s="47" t="s">
        <v>3497</v>
      </c>
      <c r="B423" s="47" t="s">
        <v>3444</v>
      </c>
      <c r="C423" s="47" t="s">
        <v>171</v>
      </c>
      <c r="D423" s="47" t="s">
        <v>4799</v>
      </c>
      <c r="E423" s="47" t="s">
        <v>3444</v>
      </c>
      <c r="H423" s="47" t="b">
        <v>1</v>
      </c>
      <c r="I423" s="67" t="s">
        <v>6151</v>
      </c>
      <c r="J423" s="67" t="s">
        <v>6212</v>
      </c>
      <c r="K423" s="67"/>
      <c r="L423" s="67"/>
      <c r="M423" s="67"/>
      <c r="N423" s="67" t="b">
        <f t="shared" ref="N423" si="44">J423=B423</f>
        <v>0</v>
      </c>
    </row>
    <row r="424" spans="1:14" ht="15">
      <c r="A424" s="47" t="s">
        <v>3498</v>
      </c>
      <c r="B424" s="47" t="s">
        <v>3445</v>
      </c>
      <c r="C424" s="47" t="s">
        <v>171</v>
      </c>
      <c r="D424" s="47" t="s">
        <v>4800</v>
      </c>
      <c r="E424" s="47" t="s">
        <v>3445</v>
      </c>
      <c r="H424" s="47" t="b">
        <v>1</v>
      </c>
      <c r="I424" s="67" t="s">
        <v>6151</v>
      </c>
    </row>
    <row r="425" spans="1:14" ht="15">
      <c r="A425" s="47" t="s">
        <v>3499</v>
      </c>
      <c r="B425" s="47" t="s">
        <v>3446</v>
      </c>
      <c r="C425" s="47" t="s">
        <v>171</v>
      </c>
      <c r="D425" s="47" t="s">
        <v>4801</v>
      </c>
      <c r="E425" s="47" t="s">
        <v>3446</v>
      </c>
      <c r="H425" s="47" t="b">
        <v>1</v>
      </c>
      <c r="I425" s="67" t="s">
        <v>6151</v>
      </c>
    </row>
    <row r="426" spans="1:14" ht="15">
      <c r="A426" s="47" t="s">
        <v>3500</v>
      </c>
      <c r="B426" s="47" t="s">
        <v>3447</v>
      </c>
      <c r="C426" s="47" t="s">
        <v>171</v>
      </c>
      <c r="D426" s="47" t="s">
        <v>4802</v>
      </c>
      <c r="E426" s="47" t="s">
        <v>3447</v>
      </c>
      <c r="H426" s="47" t="b">
        <v>1</v>
      </c>
      <c r="I426" s="67" t="s">
        <v>6151</v>
      </c>
      <c r="J426" s="67" t="s">
        <v>6213</v>
      </c>
      <c r="K426" s="67"/>
      <c r="L426" s="67"/>
      <c r="M426" s="67"/>
      <c r="N426" s="67" t="b">
        <f t="shared" ref="N426" si="45">J426=B426</f>
        <v>0</v>
      </c>
    </row>
    <row r="427" spans="1:14" ht="15">
      <c r="A427" s="47" t="s">
        <v>3501</v>
      </c>
      <c r="B427" s="47" t="s">
        <v>3448</v>
      </c>
      <c r="C427" s="47" t="s">
        <v>171</v>
      </c>
      <c r="D427" s="47" t="s">
        <v>4803</v>
      </c>
      <c r="E427" s="47" t="s">
        <v>3448</v>
      </c>
      <c r="H427" s="47" t="b">
        <v>1</v>
      </c>
      <c r="I427" s="67" t="s">
        <v>6151</v>
      </c>
    </row>
    <row r="428" spans="1:14" ht="15">
      <c r="A428" s="47" t="s">
        <v>3502</v>
      </c>
      <c r="B428" s="47" t="s">
        <v>3449</v>
      </c>
      <c r="C428" s="47" t="s">
        <v>171</v>
      </c>
      <c r="D428" s="47" t="s">
        <v>4804</v>
      </c>
      <c r="E428" s="47" t="s">
        <v>3449</v>
      </c>
      <c r="H428" s="47" t="b">
        <v>1</v>
      </c>
      <c r="I428" s="67" t="s">
        <v>6151</v>
      </c>
    </row>
    <row r="429" spans="1:14" ht="15">
      <c r="A429" s="47" t="s">
        <v>3503</v>
      </c>
      <c r="B429" s="47" t="s">
        <v>3450</v>
      </c>
      <c r="C429" s="47" t="s">
        <v>171</v>
      </c>
      <c r="D429" s="47" t="s">
        <v>4805</v>
      </c>
      <c r="E429" s="47" t="s">
        <v>3450</v>
      </c>
      <c r="H429" s="47" t="b">
        <v>1</v>
      </c>
      <c r="I429" s="67" t="s">
        <v>6151</v>
      </c>
      <c r="J429" s="67" t="s">
        <v>6214</v>
      </c>
      <c r="K429" s="67"/>
      <c r="L429" s="67"/>
      <c r="M429" s="67"/>
      <c r="N429" s="67" t="b">
        <f t="shared" ref="N429" si="46">J429=B429</f>
        <v>0</v>
      </c>
    </row>
    <row r="430" spans="1:14" ht="15">
      <c r="A430" s="47" t="s">
        <v>3504</v>
      </c>
      <c r="B430" s="47" t="s">
        <v>3451</v>
      </c>
      <c r="C430" s="47" t="s">
        <v>171</v>
      </c>
      <c r="D430" s="47" t="s">
        <v>4806</v>
      </c>
      <c r="E430" s="47" t="s">
        <v>3451</v>
      </c>
      <c r="H430" s="47" t="b">
        <v>1</v>
      </c>
      <c r="I430" s="67" t="s">
        <v>6151</v>
      </c>
    </row>
    <row r="431" spans="1:14" ht="15">
      <c r="A431" s="47" t="s">
        <v>3505</v>
      </c>
      <c r="B431" s="47" t="s">
        <v>3452</v>
      </c>
      <c r="C431" s="47" t="s">
        <v>1273</v>
      </c>
      <c r="D431" s="47" t="s">
        <v>4807</v>
      </c>
      <c r="E431" s="47" t="s">
        <v>3452</v>
      </c>
      <c r="H431" s="47" t="b">
        <v>1</v>
      </c>
      <c r="I431" s="67" t="s">
        <v>6151</v>
      </c>
    </row>
    <row r="432" spans="1:14" ht="15">
      <c r="A432" s="47" t="s">
        <v>3506</v>
      </c>
      <c r="B432" s="47" t="s">
        <v>3453</v>
      </c>
      <c r="C432" s="47" t="s">
        <v>1273</v>
      </c>
      <c r="D432" s="47" t="s">
        <v>4808</v>
      </c>
      <c r="E432" s="47" t="s">
        <v>3453</v>
      </c>
      <c r="H432" s="47" t="b">
        <v>1</v>
      </c>
      <c r="I432" s="67" t="s">
        <v>6151</v>
      </c>
      <c r="J432" s="67" t="s">
        <v>6215</v>
      </c>
      <c r="K432" s="67"/>
      <c r="L432" s="67"/>
      <c r="M432" s="67"/>
      <c r="N432" s="67" t="b">
        <f t="shared" ref="N432" si="47">J432=B432</f>
        <v>0</v>
      </c>
    </row>
    <row r="433" spans="1:14" ht="15">
      <c r="A433" s="47" t="s">
        <v>3507</v>
      </c>
      <c r="B433" s="47" t="s">
        <v>3454</v>
      </c>
      <c r="C433" s="47" t="s">
        <v>1273</v>
      </c>
      <c r="D433" s="47" t="s">
        <v>4809</v>
      </c>
      <c r="E433" s="47" t="s">
        <v>3454</v>
      </c>
      <c r="H433" s="47" t="b">
        <v>1</v>
      </c>
      <c r="I433" s="67" t="s">
        <v>6151</v>
      </c>
    </row>
    <row r="434" spans="1:14" ht="15">
      <c r="A434" s="47" t="s">
        <v>3508</v>
      </c>
      <c r="B434" s="47" t="s">
        <v>3455</v>
      </c>
      <c r="C434" s="47" t="s">
        <v>1273</v>
      </c>
      <c r="D434" s="47" t="s">
        <v>4810</v>
      </c>
      <c r="E434" s="47" t="s">
        <v>3455</v>
      </c>
      <c r="H434" s="47" t="b">
        <v>1</v>
      </c>
      <c r="I434" s="67" t="s">
        <v>6151</v>
      </c>
    </row>
    <row r="435" spans="1:14" ht="15">
      <c r="A435" s="47" t="s">
        <v>3509</v>
      </c>
      <c r="B435" s="47" t="s">
        <v>3456</v>
      </c>
      <c r="C435" s="47" t="s">
        <v>171</v>
      </c>
      <c r="D435" s="47" t="s">
        <v>4811</v>
      </c>
      <c r="E435" s="47" t="s">
        <v>3456</v>
      </c>
      <c r="H435" s="47" t="b">
        <v>1</v>
      </c>
      <c r="I435" s="67" t="s">
        <v>6151</v>
      </c>
      <c r="J435" s="67" t="s">
        <v>6216</v>
      </c>
      <c r="K435" s="67"/>
      <c r="L435" s="67"/>
      <c r="M435" s="67"/>
      <c r="N435" s="67" t="b">
        <f t="shared" ref="N435" si="48">J435=B435</f>
        <v>0</v>
      </c>
    </row>
    <row r="436" spans="1:14" ht="15">
      <c r="A436" s="47" t="s">
        <v>3510</v>
      </c>
      <c r="B436" s="47" t="s">
        <v>3457</v>
      </c>
      <c r="C436" s="47" t="s">
        <v>171</v>
      </c>
      <c r="D436" s="47" t="s">
        <v>4812</v>
      </c>
      <c r="E436" s="47" t="s">
        <v>3457</v>
      </c>
      <c r="H436" s="47" t="b">
        <v>1</v>
      </c>
      <c r="I436" s="67" t="s">
        <v>6151</v>
      </c>
    </row>
    <row r="437" spans="1:14" ht="15">
      <c r="A437" s="47" t="s">
        <v>3511</v>
      </c>
      <c r="B437" s="47" t="s">
        <v>5384</v>
      </c>
      <c r="C437" s="47" t="s">
        <v>1273</v>
      </c>
      <c r="D437" s="47" t="s">
        <v>4813</v>
      </c>
      <c r="E437" s="47" t="s">
        <v>5384</v>
      </c>
      <c r="H437" s="47" t="b">
        <v>1</v>
      </c>
      <c r="I437" s="67" t="s">
        <v>6151</v>
      </c>
    </row>
    <row r="438" spans="1:14" ht="15">
      <c r="A438" s="47" t="s">
        <v>3512</v>
      </c>
      <c r="B438" s="47" t="s">
        <v>3458</v>
      </c>
      <c r="C438" s="47" t="s">
        <v>1273</v>
      </c>
      <c r="D438" s="47" t="s">
        <v>4814</v>
      </c>
      <c r="E438" s="47" t="s">
        <v>3458</v>
      </c>
      <c r="H438" s="47" t="b">
        <v>1</v>
      </c>
      <c r="I438" s="67" t="s">
        <v>6151</v>
      </c>
      <c r="J438" s="67" t="s">
        <v>6217</v>
      </c>
      <c r="K438" s="67"/>
      <c r="L438" s="67"/>
      <c r="M438" s="67"/>
      <c r="N438" s="67" t="b">
        <f t="shared" ref="N438" si="49">J438=B438</f>
        <v>0</v>
      </c>
    </row>
    <row r="439" spans="1:14" ht="15">
      <c r="A439" s="47" t="s">
        <v>3513</v>
      </c>
      <c r="B439" s="47" t="s">
        <v>5385</v>
      </c>
      <c r="C439" s="47" t="s">
        <v>1273</v>
      </c>
      <c r="D439" s="47" t="s">
        <v>4815</v>
      </c>
      <c r="E439" s="47" t="s">
        <v>5385</v>
      </c>
      <c r="H439" s="47" t="b">
        <v>1</v>
      </c>
      <c r="I439" s="67" t="s">
        <v>6151</v>
      </c>
    </row>
    <row r="440" spans="1:14" ht="15">
      <c r="A440" s="47" t="s">
        <v>3531</v>
      </c>
      <c r="B440" s="47" t="s">
        <v>3514</v>
      </c>
      <c r="C440" s="47" t="s">
        <v>164</v>
      </c>
      <c r="D440" s="47" t="s">
        <v>4816</v>
      </c>
      <c r="E440" s="47" t="s">
        <v>3514</v>
      </c>
      <c r="H440" s="47" t="b">
        <v>1</v>
      </c>
      <c r="I440" s="67" t="s">
        <v>6151</v>
      </c>
    </row>
    <row r="441" spans="1:14" ht="15">
      <c r="A441" s="47" t="s">
        <v>3532</v>
      </c>
      <c r="B441" s="47" t="s">
        <v>3515</v>
      </c>
      <c r="C441" s="47" t="s">
        <v>164</v>
      </c>
      <c r="D441" s="47" t="s">
        <v>4817</v>
      </c>
      <c r="E441" s="47" t="s">
        <v>3515</v>
      </c>
      <c r="H441" s="47" t="b">
        <v>1</v>
      </c>
      <c r="I441" s="67" t="s">
        <v>6151</v>
      </c>
      <c r="J441" s="67" t="s">
        <v>6218</v>
      </c>
      <c r="K441" s="67"/>
      <c r="L441" s="67"/>
      <c r="M441" s="67"/>
      <c r="N441" s="67" t="b">
        <f t="shared" ref="N441" si="50">J441=B441</f>
        <v>0</v>
      </c>
    </row>
    <row r="442" spans="1:14" ht="15">
      <c r="A442" s="47" t="s">
        <v>3533</v>
      </c>
      <c r="B442" s="47" t="s">
        <v>3516</v>
      </c>
      <c r="C442" s="47" t="s">
        <v>164</v>
      </c>
      <c r="D442" s="47" t="s">
        <v>4818</v>
      </c>
      <c r="E442" s="47" t="s">
        <v>3516</v>
      </c>
      <c r="H442" s="47" t="b">
        <v>1</v>
      </c>
      <c r="I442" s="67" t="s">
        <v>6151</v>
      </c>
    </row>
    <row r="443" spans="1:14" ht="15">
      <c r="A443" s="47" t="s">
        <v>3534</v>
      </c>
      <c r="B443" s="47" t="s">
        <v>5386</v>
      </c>
      <c r="C443" s="47" t="s">
        <v>164</v>
      </c>
      <c r="D443" s="47" t="s">
        <v>4819</v>
      </c>
      <c r="E443" s="47" t="s">
        <v>5386</v>
      </c>
      <c r="H443" s="47" t="b">
        <v>1</v>
      </c>
      <c r="I443" s="67" t="s">
        <v>6151</v>
      </c>
    </row>
    <row r="444" spans="1:14" ht="15">
      <c r="A444" s="47" t="s">
        <v>3537</v>
      </c>
      <c r="B444" s="47" t="s">
        <v>3517</v>
      </c>
      <c r="C444" s="47" t="s">
        <v>171</v>
      </c>
      <c r="D444" s="47" t="s">
        <v>4820</v>
      </c>
      <c r="E444" s="47" t="s">
        <v>3517</v>
      </c>
      <c r="H444" s="47" t="b">
        <v>1</v>
      </c>
      <c r="I444" s="67" t="s">
        <v>6151</v>
      </c>
      <c r="J444" s="67" t="s">
        <v>6219</v>
      </c>
      <c r="K444" s="67"/>
      <c r="L444" s="67"/>
      <c r="M444" s="67"/>
      <c r="N444" s="67" t="b">
        <f t="shared" ref="N444" si="51">J444=B444</f>
        <v>0</v>
      </c>
    </row>
    <row r="445" spans="1:14" ht="15">
      <c r="A445" s="47" t="s">
        <v>3538</v>
      </c>
      <c r="B445" s="47" t="s">
        <v>3518</v>
      </c>
      <c r="C445" s="47" t="s">
        <v>171</v>
      </c>
      <c r="D445" s="47" t="s">
        <v>4821</v>
      </c>
      <c r="E445" s="47" t="s">
        <v>3518</v>
      </c>
      <c r="H445" s="47" t="b">
        <v>1</v>
      </c>
      <c r="I445" s="67" t="s">
        <v>6151</v>
      </c>
    </row>
    <row r="446" spans="1:14" ht="15">
      <c r="A446" s="47" t="s">
        <v>3539</v>
      </c>
      <c r="B446" s="47" t="s">
        <v>3519</v>
      </c>
      <c r="C446" s="47" t="s">
        <v>171</v>
      </c>
      <c r="D446" s="47" t="s">
        <v>4822</v>
      </c>
      <c r="E446" s="47" t="s">
        <v>3519</v>
      </c>
      <c r="H446" s="47" t="b">
        <v>1</v>
      </c>
      <c r="I446" s="67" t="s">
        <v>6151</v>
      </c>
    </row>
    <row r="447" spans="1:14" ht="15">
      <c r="A447" s="47" t="s">
        <v>3540</v>
      </c>
      <c r="B447" s="47" t="s">
        <v>3520</v>
      </c>
      <c r="C447" s="47" t="s">
        <v>171</v>
      </c>
      <c r="D447" s="47" t="s">
        <v>4823</v>
      </c>
      <c r="E447" s="47" t="s">
        <v>3520</v>
      </c>
      <c r="H447" s="47" t="b">
        <v>1</v>
      </c>
      <c r="I447" s="67" t="s">
        <v>6151</v>
      </c>
      <c r="J447" s="67" t="s">
        <v>6220</v>
      </c>
      <c r="K447" s="67"/>
      <c r="L447" s="67"/>
      <c r="M447" s="67"/>
      <c r="N447" s="67" t="b">
        <f t="shared" ref="N447" si="52">J447=B447</f>
        <v>0</v>
      </c>
    </row>
    <row r="448" spans="1:14" ht="15">
      <c r="A448" s="47" t="s">
        <v>3541</v>
      </c>
      <c r="B448" s="47" t="s">
        <v>3521</v>
      </c>
      <c r="C448" s="47" t="s">
        <v>171</v>
      </c>
      <c r="D448" s="47" t="s">
        <v>4824</v>
      </c>
      <c r="E448" s="47" t="s">
        <v>3521</v>
      </c>
      <c r="H448" s="47" t="b">
        <v>1</v>
      </c>
      <c r="I448" s="67" t="s">
        <v>6151</v>
      </c>
    </row>
    <row r="449" spans="1:14" ht="15">
      <c r="A449" s="47" t="s">
        <v>3542</v>
      </c>
      <c r="B449" s="47" t="s">
        <v>3522</v>
      </c>
      <c r="C449" s="47" t="s">
        <v>171</v>
      </c>
      <c r="D449" s="47" t="s">
        <v>4825</v>
      </c>
      <c r="E449" s="47" t="s">
        <v>3522</v>
      </c>
      <c r="H449" s="47" t="b">
        <v>1</v>
      </c>
      <c r="I449" s="67" t="s">
        <v>6151</v>
      </c>
    </row>
    <row r="450" spans="1:14" ht="15">
      <c r="A450" s="47" t="s">
        <v>3543</v>
      </c>
      <c r="B450" s="47" t="s">
        <v>3523</v>
      </c>
      <c r="C450" s="47" t="s">
        <v>171</v>
      </c>
      <c r="D450" s="47" t="s">
        <v>4826</v>
      </c>
      <c r="E450" s="47" t="s">
        <v>3523</v>
      </c>
      <c r="H450" s="47" t="b">
        <v>1</v>
      </c>
      <c r="I450" s="67" t="s">
        <v>6151</v>
      </c>
      <c r="J450" s="67" t="s">
        <v>6221</v>
      </c>
      <c r="K450" s="67"/>
      <c r="L450" s="67"/>
      <c r="M450" s="67"/>
      <c r="N450" s="67" t="b">
        <f t="shared" ref="N450" si="53">J450=B450</f>
        <v>0</v>
      </c>
    </row>
    <row r="451" spans="1:14" ht="15">
      <c r="A451" s="47" t="s">
        <v>3544</v>
      </c>
      <c r="B451" s="47" t="s">
        <v>3524</v>
      </c>
      <c r="C451" s="47" t="s">
        <v>171</v>
      </c>
      <c r="D451" s="47" t="s">
        <v>4827</v>
      </c>
      <c r="E451" s="47" t="s">
        <v>3524</v>
      </c>
      <c r="H451" s="47" t="b">
        <v>1</v>
      </c>
      <c r="I451" s="67" t="s">
        <v>6151</v>
      </c>
    </row>
    <row r="452" spans="1:14" ht="15">
      <c r="A452" s="47" t="s">
        <v>3545</v>
      </c>
      <c r="B452" s="47" t="s">
        <v>3525</v>
      </c>
      <c r="C452" s="47" t="s">
        <v>171</v>
      </c>
      <c r="D452" s="47" t="s">
        <v>4828</v>
      </c>
      <c r="E452" s="47" t="s">
        <v>3525</v>
      </c>
      <c r="H452" s="47" t="b">
        <v>1</v>
      </c>
      <c r="I452" s="67" t="s">
        <v>6151</v>
      </c>
    </row>
    <row r="453" spans="1:14" ht="15">
      <c r="A453" s="47" t="s">
        <v>3546</v>
      </c>
      <c r="B453" s="47" t="s">
        <v>3563</v>
      </c>
      <c r="C453" s="47" t="s">
        <v>171</v>
      </c>
      <c r="D453" s="47" t="s">
        <v>4829</v>
      </c>
      <c r="E453" s="47" t="s">
        <v>3563</v>
      </c>
      <c r="H453" s="47" t="b">
        <v>1</v>
      </c>
      <c r="I453" s="67" t="s">
        <v>6151</v>
      </c>
      <c r="J453" s="67" t="s">
        <v>6222</v>
      </c>
      <c r="K453" s="67"/>
      <c r="L453" s="67"/>
      <c r="M453" s="67"/>
      <c r="N453" s="67" t="b">
        <f t="shared" ref="N453" si="54">J453=B453</f>
        <v>0</v>
      </c>
    </row>
    <row r="454" spans="1:14" ht="15">
      <c r="A454" s="47" t="s">
        <v>3547</v>
      </c>
      <c r="B454" s="47" t="s">
        <v>3564</v>
      </c>
      <c r="C454" s="47" t="s">
        <v>171</v>
      </c>
      <c r="D454" s="47" t="s">
        <v>4830</v>
      </c>
      <c r="E454" s="47" t="s">
        <v>3564</v>
      </c>
      <c r="H454" s="47" t="b">
        <v>1</v>
      </c>
      <c r="I454" s="67" t="s">
        <v>6151</v>
      </c>
    </row>
    <row r="455" spans="1:14" ht="15">
      <c r="A455" s="47" t="s">
        <v>3548</v>
      </c>
      <c r="B455" s="47" t="s">
        <v>3565</v>
      </c>
      <c r="C455" s="47" t="s">
        <v>171</v>
      </c>
      <c r="D455" s="47" t="s">
        <v>4831</v>
      </c>
      <c r="E455" s="47" t="s">
        <v>3565</v>
      </c>
      <c r="H455" s="47" t="b">
        <v>1</v>
      </c>
      <c r="I455" s="67" t="s">
        <v>6151</v>
      </c>
    </row>
    <row r="456" spans="1:14" ht="15">
      <c r="A456" s="47" t="s">
        <v>3549</v>
      </c>
      <c r="B456" s="47" t="s">
        <v>3566</v>
      </c>
      <c r="C456" s="47" t="s">
        <v>171</v>
      </c>
      <c r="D456" s="47" t="s">
        <v>4832</v>
      </c>
      <c r="E456" s="47" t="s">
        <v>3566</v>
      </c>
      <c r="H456" s="47" t="b">
        <v>1</v>
      </c>
      <c r="I456" s="67" t="s">
        <v>6151</v>
      </c>
      <c r="J456" s="67" t="s">
        <v>6223</v>
      </c>
      <c r="K456" s="67"/>
      <c r="L456" s="67"/>
      <c r="M456" s="67"/>
      <c r="N456" s="67" t="b">
        <f t="shared" ref="N456" si="55">J456=B456</f>
        <v>0</v>
      </c>
    </row>
    <row r="457" spans="1:14" ht="15">
      <c r="A457" s="47" t="s">
        <v>3550</v>
      </c>
      <c r="B457" s="47" t="s">
        <v>3526</v>
      </c>
      <c r="C457" s="47" t="s">
        <v>171</v>
      </c>
      <c r="D457" s="47" t="s">
        <v>4833</v>
      </c>
      <c r="E457" s="47" t="s">
        <v>3526</v>
      </c>
      <c r="H457" s="47" t="b">
        <v>1</v>
      </c>
      <c r="I457" s="67" t="s">
        <v>6151</v>
      </c>
    </row>
    <row r="458" spans="1:14" ht="15">
      <c r="A458" s="47" t="s">
        <v>3551</v>
      </c>
      <c r="B458" s="47" t="s">
        <v>3527</v>
      </c>
      <c r="C458" s="47" t="s">
        <v>171</v>
      </c>
      <c r="D458" s="47" t="s">
        <v>4834</v>
      </c>
      <c r="E458" s="47" t="s">
        <v>3527</v>
      </c>
      <c r="H458" s="47" t="b">
        <v>1</v>
      </c>
      <c r="I458" s="67" t="s">
        <v>6151</v>
      </c>
    </row>
    <row r="459" spans="1:14" ht="15">
      <c r="A459" s="47" t="s">
        <v>3552</v>
      </c>
      <c r="B459" s="47" t="s">
        <v>3561</v>
      </c>
      <c r="C459" s="47" t="s">
        <v>171</v>
      </c>
      <c r="D459" s="47" t="s">
        <v>4835</v>
      </c>
      <c r="E459" s="47" t="s">
        <v>3561</v>
      </c>
      <c r="H459" s="47" t="b">
        <v>1</v>
      </c>
      <c r="I459" s="67" t="s">
        <v>6151</v>
      </c>
      <c r="J459" s="67" t="s">
        <v>6224</v>
      </c>
      <c r="K459" s="67"/>
      <c r="L459" s="67"/>
      <c r="M459" s="67"/>
      <c r="N459" s="67" t="b">
        <f t="shared" ref="N459" si="56">J459=B459</f>
        <v>0</v>
      </c>
    </row>
    <row r="460" spans="1:14" ht="15">
      <c r="A460" s="47" t="s">
        <v>3553</v>
      </c>
      <c r="B460" s="47" t="s">
        <v>3562</v>
      </c>
      <c r="C460" s="47" t="s">
        <v>171</v>
      </c>
      <c r="D460" s="47" t="s">
        <v>4836</v>
      </c>
      <c r="E460" s="47" t="s">
        <v>3562</v>
      </c>
      <c r="H460" s="47" t="b">
        <v>1</v>
      </c>
      <c r="I460" s="67" t="s">
        <v>6151</v>
      </c>
    </row>
    <row r="461" spans="1:14" ht="15">
      <c r="A461" s="47" t="s">
        <v>3554</v>
      </c>
      <c r="B461" s="47" t="s">
        <v>5387</v>
      </c>
      <c r="C461" s="47" t="s">
        <v>1273</v>
      </c>
      <c r="D461" s="47" t="s">
        <v>4837</v>
      </c>
      <c r="E461" s="47" t="s">
        <v>5387</v>
      </c>
      <c r="H461" s="47" t="b">
        <v>1</v>
      </c>
      <c r="I461" s="67" t="s">
        <v>6151</v>
      </c>
    </row>
    <row r="462" spans="1:14" ht="15">
      <c r="A462" s="47" t="s">
        <v>3555</v>
      </c>
      <c r="B462" s="47" t="s">
        <v>5388</v>
      </c>
      <c r="C462" s="47" t="s">
        <v>1273</v>
      </c>
      <c r="D462" s="47" t="s">
        <v>4838</v>
      </c>
      <c r="E462" s="47" t="s">
        <v>5388</v>
      </c>
      <c r="H462" s="47" t="b">
        <v>1</v>
      </c>
      <c r="I462" s="67" t="s">
        <v>6151</v>
      </c>
      <c r="J462" s="67" t="s">
        <v>6225</v>
      </c>
      <c r="K462" s="67"/>
      <c r="L462" s="67"/>
      <c r="M462" s="67"/>
      <c r="N462" s="67" t="b">
        <f t="shared" ref="N462" si="57">J462=B462</f>
        <v>0</v>
      </c>
    </row>
    <row r="463" spans="1:14" ht="15">
      <c r="A463" s="47" t="s">
        <v>3556</v>
      </c>
      <c r="B463" s="47" t="s">
        <v>5389</v>
      </c>
      <c r="C463" s="47" t="s">
        <v>1273</v>
      </c>
      <c r="D463" s="47" t="s">
        <v>4839</v>
      </c>
      <c r="E463" s="47" t="s">
        <v>5389</v>
      </c>
      <c r="H463" s="47" t="b">
        <v>1</v>
      </c>
      <c r="I463" s="67" t="s">
        <v>6151</v>
      </c>
    </row>
    <row r="464" spans="1:14" ht="15">
      <c r="A464" s="47" t="s">
        <v>3557</v>
      </c>
      <c r="B464" s="47" t="s">
        <v>5390</v>
      </c>
      <c r="C464" s="47" t="s">
        <v>164</v>
      </c>
      <c r="D464" s="47" t="s">
        <v>4840</v>
      </c>
      <c r="E464" s="47" t="s">
        <v>5390</v>
      </c>
      <c r="H464" s="47" t="b">
        <v>1</v>
      </c>
      <c r="I464" s="67" t="s">
        <v>6151</v>
      </c>
    </row>
    <row r="465" spans="1:14" ht="15">
      <c r="A465" s="47" t="s">
        <v>3558</v>
      </c>
      <c r="B465" s="47" t="s">
        <v>5391</v>
      </c>
      <c r="C465" s="47" t="s">
        <v>164</v>
      </c>
      <c r="D465" s="47" t="s">
        <v>4841</v>
      </c>
      <c r="E465" s="47" t="s">
        <v>5391</v>
      </c>
      <c r="H465" s="47" t="b">
        <v>1</v>
      </c>
      <c r="I465" s="67" t="s">
        <v>6151</v>
      </c>
      <c r="J465" s="67" t="s">
        <v>6226</v>
      </c>
      <c r="K465" s="67"/>
      <c r="L465" s="67"/>
      <c r="M465" s="67"/>
      <c r="N465" s="67" t="b">
        <f t="shared" ref="N465" si="58">J465=B465</f>
        <v>0</v>
      </c>
    </row>
    <row r="466" spans="1:14" ht="15">
      <c r="A466" s="47" t="s">
        <v>3559</v>
      </c>
      <c r="B466" s="47" t="s">
        <v>5392</v>
      </c>
      <c r="C466" s="47" t="s">
        <v>1273</v>
      </c>
      <c r="D466" s="47" t="s">
        <v>4842</v>
      </c>
      <c r="E466" s="47" t="s">
        <v>5392</v>
      </c>
      <c r="H466" s="47" t="b">
        <v>1</v>
      </c>
      <c r="I466" s="67" t="s">
        <v>6151</v>
      </c>
    </row>
    <row r="467" spans="1:14" ht="15">
      <c r="A467" s="47" t="s">
        <v>3560</v>
      </c>
      <c r="B467" s="47" t="s">
        <v>5393</v>
      </c>
      <c r="C467" s="47" t="s">
        <v>1273</v>
      </c>
      <c r="D467" s="47" t="s">
        <v>4843</v>
      </c>
      <c r="E467" s="47" t="s">
        <v>5393</v>
      </c>
      <c r="H467" s="47" t="b">
        <v>1</v>
      </c>
      <c r="I467" s="67" t="s">
        <v>6151</v>
      </c>
    </row>
    <row r="468" spans="1:14" ht="15">
      <c r="A468" s="47" t="s">
        <v>3573</v>
      </c>
      <c r="B468" s="47" t="s">
        <v>3577</v>
      </c>
      <c r="C468" s="47" t="s">
        <v>171</v>
      </c>
      <c r="D468" s="47" t="s">
        <v>4844</v>
      </c>
      <c r="E468" s="47" t="s">
        <v>3577</v>
      </c>
      <c r="H468" s="47" t="b">
        <v>1</v>
      </c>
      <c r="I468" s="67" t="s">
        <v>6151</v>
      </c>
      <c r="J468" s="67" t="s">
        <v>6227</v>
      </c>
      <c r="K468" s="67"/>
      <c r="L468" s="67"/>
      <c r="M468" s="67"/>
      <c r="N468" s="67" t="b">
        <f t="shared" ref="N468" si="59">J468=B468</f>
        <v>0</v>
      </c>
    </row>
    <row r="469" spans="1:14" ht="15">
      <c r="A469" s="47" t="s">
        <v>3574</v>
      </c>
      <c r="B469" s="47" t="s">
        <v>3578</v>
      </c>
      <c r="C469" s="47" t="s">
        <v>171</v>
      </c>
      <c r="D469" s="47" t="s">
        <v>4845</v>
      </c>
      <c r="E469" s="47" t="s">
        <v>3578</v>
      </c>
      <c r="H469" s="47" t="b">
        <v>1</v>
      </c>
      <c r="I469" s="67" t="s">
        <v>6151</v>
      </c>
    </row>
    <row r="470" spans="1:14" ht="15">
      <c r="A470" s="47" t="s">
        <v>3575</v>
      </c>
      <c r="B470" s="47" t="s">
        <v>3579</v>
      </c>
      <c r="C470" s="47" t="s">
        <v>171</v>
      </c>
      <c r="D470" s="47" t="s">
        <v>4846</v>
      </c>
      <c r="E470" s="47" t="s">
        <v>3579</v>
      </c>
      <c r="H470" s="47" t="b">
        <v>1</v>
      </c>
      <c r="I470" s="67" t="s">
        <v>6151</v>
      </c>
    </row>
    <row r="471" spans="1:14" ht="15">
      <c r="A471" s="47" t="s">
        <v>3576</v>
      </c>
      <c r="B471" s="47" t="s">
        <v>3580</v>
      </c>
      <c r="C471" s="47" t="s">
        <v>171</v>
      </c>
      <c r="D471" s="47" t="s">
        <v>4847</v>
      </c>
      <c r="E471" s="47" t="s">
        <v>3580</v>
      </c>
      <c r="H471" s="47" t="b">
        <v>1</v>
      </c>
      <c r="I471" s="67" t="s">
        <v>6151</v>
      </c>
      <c r="J471" s="67" t="s">
        <v>6228</v>
      </c>
      <c r="K471" s="67"/>
      <c r="L471" s="67"/>
      <c r="M471" s="67"/>
      <c r="N471" s="67" t="b">
        <f t="shared" ref="N471" si="60">J471=B471</f>
        <v>0</v>
      </c>
    </row>
    <row r="472" spans="1:14" ht="15">
      <c r="A472" s="47" t="s">
        <v>3584</v>
      </c>
      <c r="B472" s="47" t="s">
        <v>5394</v>
      </c>
      <c r="C472" s="47" t="s">
        <v>171</v>
      </c>
      <c r="D472" s="47" t="s">
        <v>4848</v>
      </c>
      <c r="E472" s="47" t="s">
        <v>5394</v>
      </c>
      <c r="H472" s="47" t="b">
        <v>1</v>
      </c>
      <c r="I472" s="67" t="s">
        <v>6151</v>
      </c>
    </row>
    <row r="473" spans="1:14" ht="15">
      <c r="A473" s="47" t="s">
        <v>3585</v>
      </c>
      <c r="B473" s="47" t="s">
        <v>5395</v>
      </c>
      <c r="C473" s="47" t="s">
        <v>171</v>
      </c>
      <c r="D473" s="47" t="s">
        <v>4849</v>
      </c>
      <c r="E473" s="47" t="s">
        <v>5395</v>
      </c>
      <c r="H473" s="47" t="b">
        <v>1</v>
      </c>
      <c r="I473" s="67" t="s">
        <v>6151</v>
      </c>
    </row>
    <row r="474" spans="1:14" ht="15">
      <c r="A474" s="47" t="s">
        <v>3586</v>
      </c>
      <c r="B474" s="47" t="s">
        <v>5396</v>
      </c>
      <c r="C474" s="47" t="s">
        <v>171</v>
      </c>
      <c r="D474" s="47" t="s">
        <v>4850</v>
      </c>
      <c r="E474" s="47" t="s">
        <v>5396</v>
      </c>
      <c r="H474" s="47" t="b">
        <v>1</v>
      </c>
      <c r="I474" s="67" t="s">
        <v>6151</v>
      </c>
      <c r="J474" s="67" t="s">
        <v>6229</v>
      </c>
      <c r="K474" s="67"/>
      <c r="L474" s="67"/>
      <c r="M474" s="67"/>
      <c r="N474" s="67" t="b">
        <f t="shared" ref="N474" si="61">J474=B474</f>
        <v>0</v>
      </c>
    </row>
    <row r="475" spans="1:14" ht="15">
      <c r="A475" s="47" t="s">
        <v>3587</v>
      </c>
      <c r="B475" s="47" t="s">
        <v>3581</v>
      </c>
      <c r="C475" s="47" t="s">
        <v>171</v>
      </c>
      <c r="D475" s="47" t="s">
        <v>4851</v>
      </c>
      <c r="E475" s="47" t="s">
        <v>3581</v>
      </c>
      <c r="H475" s="47" t="b">
        <v>1</v>
      </c>
      <c r="I475" s="67" t="s">
        <v>6151</v>
      </c>
    </row>
    <row r="476" spans="1:14" ht="15">
      <c r="A476" s="47" t="s">
        <v>3588</v>
      </c>
      <c r="B476" s="47" t="s">
        <v>3582</v>
      </c>
      <c r="C476" s="47" t="s">
        <v>171</v>
      </c>
      <c r="D476" s="47" t="s">
        <v>4852</v>
      </c>
      <c r="E476" s="47" t="s">
        <v>3582</v>
      </c>
      <c r="H476" s="47" t="b">
        <v>1</v>
      </c>
      <c r="I476" s="67" t="s">
        <v>6151</v>
      </c>
    </row>
    <row r="477" spans="1:14" ht="15">
      <c r="A477" s="47" t="s">
        <v>3589</v>
      </c>
      <c r="B477" s="47" t="s">
        <v>3583</v>
      </c>
      <c r="C477" s="47" t="s">
        <v>171</v>
      </c>
      <c r="D477" s="47" t="s">
        <v>4853</v>
      </c>
      <c r="E477" s="47" t="s">
        <v>3583</v>
      </c>
      <c r="H477" s="47" t="b">
        <v>1</v>
      </c>
      <c r="I477" s="67" t="s">
        <v>6151</v>
      </c>
      <c r="J477" s="67" t="s">
        <v>6230</v>
      </c>
      <c r="K477" s="67"/>
      <c r="L477" s="67"/>
      <c r="M477" s="67"/>
      <c r="N477" s="67" t="b">
        <f t="shared" ref="N477" si="62">J477=B477</f>
        <v>0</v>
      </c>
    </row>
    <row r="478" spans="1:14" ht="15">
      <c r="A478" s="47" t="s">
        <v>3592</v>
      </c>
      <c r="B478" s="47" t="s">
        <v>3593</v>
      </c>
      <c r="C478" s="47" t="s">
        <v>171</v>
      </c>
      <c r="D478" s="47" t="s">
        <v>4854</v>
      </c>
      <c r="E478" s="47" t="s">
        <v>3593</v>
      </c>
      <c r="H478" s="47" t="b">
        <v>1</v>
      </c>
      <c r="I478" s="67" t="s">
        <v>6151</v>
      </c>
    </row>
    <row r="479" spans="1:14" ht="15">
      <c r="A479" s="47" t="s">
        <v>3656</v>
      </c>
      <c r="B479" s="47" t="s">
        <v>3594</v>
      </c>
      <c r="C479" s="47" t="s">
        <v>1273</v>
      </c>
      <c r="D479" s="47" t="s">
        <v>4855</v>
      </c>
      <c r="E479" s="47" t="s">
        <v>3594</v>
      </c>
      <c r="H479" s="47" t="b">
        <v>1</v>
      </c>
      <c r="I479" s="67" t="s">
        <v>6151</v>
      </c>
    </row>
    <row r="480" spans="1:14" ht="15">
      <c r="A480" s="47" t="s">
        <v>3657</v>
      </c>
      <c r="B480" s="47" t="s">
        <v>3595</v>
      </c>
      <c r="C480" s="47" t="s">
        <v>1273</v>
      </c>
      <c r="D480" s="47" t="s">
        <v>4856</v>
      </c>
      <c r="E480" s="47" t="s">
        <v>3595</v>
      </c>
      <c r="H480" s="47" t="b">
        <v>1</v>
      </c>
      <c r="I480" s="67" t="s">
        <v>6151</v>
      </c>
      <c r="J480" s="67" t="s">
        <v>6231</v>
      </c>
      <c r="K480" s="67"/>
      <c r="L480" s="67"/>
      <c r="M480" s="67"/>
      <c r="N480" s="67" t="b">
        <f t="shared" ref="N480" si="63">J480=B480</f>
        <v>0</v>
      </c>
    </row>
    <row r="481" spans="1:14" ht="15">
      <c r="A481" s="47" t="s">
        <v>3658</v>
      </c>
      <c r="B481" s="47" t="s">
        <v>5398</v>
      </c>
      <c r="C481" s="47" t="s">
        <v>171</v>
      </c>
      <c r="D481" s="47" t="s">
        <v>4857</v>
      </c>
      <c r="E481" s="47" t="s">
        <v>5398</v>
      </c>
      <c r="H481" s="47" t="b">
        <v>1</v>
      </c>
      <c r="I481" s="67" t="s">
        <v>6151</v>
      </c>
    </row>
    <row r="482" spans="1:14" ht="15">
      <c r="A482" s="47" t="s">
        <v>3659</v>
      </c>
      <c r="B482" s="47" t="s">
        <v>3596</v>
      </c>
      <c r="C482" s="47" t="s">
        <v>171</v>
      </c>
      <c r="D482" s="47" t="s">
        <v>4858</v>
      </c>
      <c r="E482" s="47" t="s">
        <v>3596</v>
      </c>
      <c r="H482" s="47" t="b">
        <v>1</v>
      </c>
      <c r="I482" s="67" t="s">
        <v>6151</v>
      </c>
    </row>
    <row r="483" spans="1:14" ht="15">
      <c r="A483" s="47" t="s">
        <v>3660</v>
      </c>
      <c r="B483" s="47" t="s">
        <v>3597</v>
      </c>
      <c r="C483" s="47" t="s">
        <v>171</v>
      </c>
      <c r="D483" s="47" t="s">
        <v>4859</v>
      </c>
      <c r="E483" s="47" t="s">
        <v>3597</v>
      </c>
      <c r="H483" s="47" t="b">
        <v>1</v>
      </c>
      <c r="I483" s="67" t="s">
        <v>6151</v>
      </c>
      <c r="J483" s="67" t="s">
        <v>6232</v>
      </c>
      <c r="K483" s="67"/>
      <c r="L483" s="67"/>
      <c r="M483" s="67"/>
      <c r="N483" s="67" t="b">
        <f t="shared" ref="N483" si="64">J483=B483</f>
        <v>0</v>
      </c>
    </row>
    <row r="484" spans="1:14" ht="15">
      <c r="A484" s="47" t="s">
        <v>3661</v>
      </c>
      <c r="B484" s="47" t="s">
        <v>3598</v>
      </c>
      <c r="C484" s="47" t="s">
        <v>3280</v>
      </c>
      <c r="D484" s="47" t="s">
        <v>4860</v>
      </c>
      <c r="E484" s="47" t="s">
        <v>3598</v>
      </c>
      <c r="H484" s="47" t="b">
        <v>1</v>
      </c>
      <c r="I484" s="67" t="s">
        <v>6151</v>
      </c>
    </row>
    <row r="485" spans="1:14" ht="15">
      <c r="A485" s="47" t="s">
        <v>3662</v>
      </c>
      <c r="B485" s="47" t="s">
        <v>3599</v>
      </c>
      <c r="C485" s="47" t="s">
        <v>171</v>
      </c>
      <c r="D485" s="47" t="s">
        <v>4861</v>
      </c>
      <c r="E485" s="47" t="s">
        <v>3599</v>
      </c>
      <c r="H485" s="47" t="b">
        <v>1</v>
      </c>
      <c r="I485" s="67" t="s">
        <v>6151</v>
      </c>
    </row>
    <row r="486" spans="1:14" ht="15">
      <c r="A486" s="47" t="s">
        <v>3663</v>
      </c>
      <c r="B486" s="47" t="s">
        <v>3600</v>
      </c>
      <c r="C486" s="47" t="s">
        <v>171</v>
      </c>
      <c r="D486" s="47" t="s">
        <v>4862</v>
      </c>
      <c r="E486" s="47" t="s">
        <v>3600</v>
      </c>
      <c r="H486" s="47" t="b">
        <v>1</v>
      </c>
      <c r="I486" s="67" t="s">
        <v>6151</v>
      </c>
      <c r="J486" s="67" t="s">
        <v>6233</v>
      </c>
      <c r="K486" s="67"/>
      <c r="L486" s="67"/>
      <c r="M486" s="67"/>
      <c r="N486" s="67" t="b">
        <f t="shared" ref="N486" si="65">J486=B486</f>
        <v>0</v>
      </c>
    </row>
    <row r="487" spans="1:14" ht="15">
      <c r="A487" s="47" t="s">
        <v>3664</v>
      </c>
      <c r="B487" s="47" t="s">
        <v>3601</v>
      </c>
      <c r="C487" s="47" t="s">
        <v>171</v>
      </c>
      <c r="D487" s="47" t="s">
        <v>4863</v>
      </c>
      <c r="E487" s="47" t="s">
        <v>3601</v>
      </c>
      <c r="H487" s="47" t="b">
        <v>1</v>
      </c>
      <c r="I487" s="67" t="s">
        <v>6151</v>
      </c>
    </row>
    <row r="488" spans="1:14" ht="15">
      <c r="A488" s="47" t="s">
        <v>3665</v>
      </c>
      <c r="B488" s="47" t="s">
        <v>3602</v>
      </c>
      <c r="C488" s="47" t="s">
        <v>171</v>
      </c>
      <c r="D488" s="47" t="s">
        <v>4864</v>
      </c>
      <c r="E488" s="47" t="s">
        <v>3602</v>
      </c>
      <c r="H488" s="47" t="b">
        <v>1</v>
      </c>
      <c r="I488" s="67" t="s">
        <v>6151</v>
      </c>
    </row>
    <row r="489" spans="1:14" ht="15">
      <c r="A489" s="47" t="s">
        <v>3666</v>
      </c>
      <c r="B489" s="47" t="s">
        <v>3603</v>
      </c>
      <c r="C489" s="47" t="s">
        <v>171</v>
      </c>
      <c r="D489" s="47" t="s">
        <v>4865</v>
      </c>
      <c r="E489" s="47" t="s">
        <v>3603</v>
      </c>
      <c r="H489" s="47" t="b">
        <v>1</v>
      </c>
      <c r="I489" s="67" t="s">
        <v>6151</v>
      </c>
      <c r="J489" s="67" t="s">
        <v>6234</v>
      </c>
      <c r="K489" s="67"/>
      <c r="L489" s="67"/>
      <c r="M489" s="67"/>
      <c r="N489" s="67" t="b">
        <f t="shared" ref="N489" si="66">J489=B489</f>
        <v>0</v>
      </c>
    </row>
    <row r="490" spans="1:14" ht="15">
      <c r="A490" s="47" t="s">
        <v>3667</v>
      </c>
      <c r="B490" s="47" t="s">
        <v>3604</v>
      </c>
      <c r="C490" s="47" t="s">
        <v>171</v>
      </c>
      <c r="D490" s="47" t="s">
        <v>4866</v>
      </c>
      <c r="E490" s="47" t="s">
        <v>3604</v>
      </c>
      <c r="H490" s="47" t="b">
        <v>1</v>
      </c>
      <c r="I490" s="67" t="s">
        <v>6151</v>
      </c>
    </row>
    <row r="491" spans="1:14" ht="15">
      <c r="A491" s="47" t="s">
        <v>3668</v>
      </c>
      <c r="B491" s="47" t="s">
        <v>3605</v>
      </c>
      <c r="C491" s="47" t="s">
        <v>171</v>
      </c>
      <c r="D491" s="47" t="s">
        <v>4867</v>
      </c>
      <c r="E491" s="47" t="s">
        <v>3605</v>
      </c>
      <c r="H491" s="47" t="b">
        <v>1</v>
      </c>
      <c r="I491" s="67" t="s">
        <v>6151</v>
      </c>
    </row>
    <row r="492" spans="1:14" ht="15">
      <c r="A492" s="47" t="s">
        <v>3669</v>
      </c>
      <c r="B492" s="47" t="s">
        <v>3606</v>
      </c>
      <c r="C492" s="47" t="s">
        <v>171</v>
      </c>
      <c r="D492" s="47" t="s">
        <v>4868</v>
      </c>
      <c r="E492" s="47" t="s">
        <v>3606</v>
      </c>
      <c r="H492" s="47" t="b">
        <v>1</v>
      </c>
      <c r="I492" s="67" t="s">
        <v>6151</v>
      </c>
      <c r="J492" s="67" t="s">
        <v>6235</v>
      </c>
      <c r="K492" s="67"/>
      <c r="L492" s="67"/>
      <c r="M492" s="67"/>
      <c r="N492" s="67" t="b">
        <f t="shared" ref="N492" si="67">J492=B492</f>
        <v>0</v>
      </c>
    </row>
    <row r="493" spans="1:14" ht="15">
      <c r="A493" s="47" t="s">
        <v>3670</v>
      </c>
      <c r="B493" s="47" t="s">
        <v>3607</v>
      </c>
      <c r="C493" s="47" t="s">
        <v>171</v>
      </c>
      <c r="D493" s="47" t="s">
        <v>4869</v>
      </c>
      <c r="E493" s="47" t="s">
        <v>3607</v>
      </c>
      <c r="H493" s="47" t="b">
        <v>1</v>
      </c>
      <c r="I493" s="67" t="s">
        <v>6151</v>
      </c>
    </row>
    <row r="494" spans="1:14" ht="15">
      <c r="A494" s="47" t="s">
        <v>3671</v>
      </c>
      <c r="B494" s="47" t="s">
        <v>3608</v>
      </c>
      <c r="C494" s="47" t="s">
        <v>171</v>
      </c>
      <c r="D494" s="47" t="s">
        <v>4870</v>
      </c>
      <c r="E494" s="47" t="s">
        <v>3608</v>
      </c>
      <c r="H494" s="47" t="b">
        <v>1</v>
      </c>
      <c r="I494" s="67" t="s">
        <v>6151</v>
      </c>
    </row>
    <row r="495" spans="1:14" ht="15">
      <c r="A495" s="47" t="s">
        <v>3672</v>
      </c>
      <c r="B495" s="47" t="s">
        <v>3609</v>
      </c>
      <c r="C495" s="47" t="s">
        <v>171</v>
      </c>
      <c r="D495" s="47" t="s">
        <v>4871</v>
      </c>
      <c r="E495" s="47" t="s">
        <v>3609</v>
      </c>
      <c r="H495" s="47" t="b">
        <v>1</v>
      </c>
      <c r="I495" s="67" t="s">
        <v>6151</v>
      </c>
      <c r="J495" s="67" t="s">
        <v>6236</v>
      </c>
      <c r="K495" s="67"/>
      <c r="L495" s="67"/>
      <c r="M495" s="67"/>
      <c r="N495" s="67" t="b">
        <f t="shared" ref="N495" si="68">J495=B495</f>
        <v>0</v>
      </c>
    </row>
    <row r="496" spans="1:14" ht="15">
      <c r="A496" s="47" t="s">
        <v>3673</v>
      </c>
      <c r="B496" s="47" t="s">
        <v>3610</v>
      </c>
      <c r="C496" s="47" t="s">
        <v>171</v>
      </c>
      <c r="D496" s="47" t="s">
        <v>4872</v>
      </c>
      <c r="E496" s="47" t="s">
        <v>3610</v>
      </c>
      <c r="H496" s="47" t="b">
        <v>1</v>
      </c>
      <c r="I496" s="67" t="s">
        <v>6151</v>
      </c>
    </row>
    <row r="497" spans="1:14" ht="15">
      <c r="A497" s="47" t="s">
        <v>3674</v>
      </c>
      <c r="B497" s="47" t="s">
        <v>3611</v>
      </c>
      <c r="C497" s="47" t="s">
        <v>171</v>
      </c>
      <c r="D497" s="47" t="s">
        <v>4873</v>
      </c>
      <c r="E497" s="47" t="s">
        <v>3611</v>
      </c>
      <c r="H497" s="47" t="b">
        <v>1</v>
      </c>
      <c r="I497" s="67" t="s">
        <v>6151</v>
      </c>
    </row>
    <row r="498" spans="1:14" ht="15">
      <c r="A498" s="47" t="s">
        <v>3675</v>
      </c>
      <c r="B498" s="47" t="s">
        <v>3612</v>
      </c>
      <c r="C498" s="47" t="s">
        <v>171</v>
      </c>
      <c r="D498" s="47" t="s">
        <v>4874</v>
      </c>
      <c r="E498" s="47" t="s">
        <v>3612</v>
      </c>
      <c r="H498" s="47" t="b">
        <v>1</v>
      </c>
      <c r="I498" s="67" t="s">
        <v>6151</v>
      </c>
      <c r="J498" s="67" t="s">
        <v>6237</v>
      </c>
      <c r="K498" s="67"/>
      <c r="L498" s="67"/>
      <c r="M498" s="67"/>
      <c r="N498" s="67" t="b">
        <f t="shared" ref="N498" si="69">J498=B498</f>
        <v>0</v>
      </c>
    </row>
    <row r="499" spans="1:14" ht="15">
      <c r="A499" s="47" t="s">
        <v>3676</v>
      </c>
      <c r="B499" s="47" t="s">
        <v>3613</v>
      </c>
      <c r="C499" s="47" t="s">
        <v>171</v>
      </c>
      <c r="D499" s="47" t="s">
        <v>4875</v>
      </c>
      <c r="E499" s="47" t="s">
        <v>3613</v>
      </c>
      <c r="H499" s="47" t="b">
        <v>1</v>
      </c>
      <c r="I499" s="67" t="s">
        <v>6151</v>
      </c>
    </row>
    <row r="500" spans="1:14" ht="15">
      <c r="A500" s="47" t="s">
        <v>3677</v>
      </c>
      <c r="B500" s="47" t="s">
        <v>3614</v>
      </c>
      <c r="C500" s="47" t="s">
        <v>171</v>
      </c>
      <c r="D500" s="47" t="s">
        <v>4876</v>
      </c>
      <c r="E500" s="47" t="s">
        <v>3614</v>
      </c>
      <c r="H500" s="47" t="b">
        <v>1</v>
      </c>
      <c r="I500" s="67" t="s">
        <v>6151</v>
      </c>
    </row>
    <row r="501" spans="1:14" ht="15">
      <c r="A501" s="47" t="s">
        <v>3678</v>
      </c>
      <c r="B501" s="47" t="s">
        <v>3615</v>
      </c>
      <c r="C501" s="47" t="s">
        <v>171</v>
      </c>
      <c r="D501" s="47" t="s">
        <v>4877</v>
      </c>
      <c r="E501" s="47" t="s">
        <v>3615</v>
      </c>
      <c r="H501" s="47" t="b">
        <v>1</v>
      </c>
      <c r="I501" s="67" t="s">
        <v>6151</v>
      </c>
      <c r="J501" s="67" t="s">
        <v>6238</v>
      </c>
      <c r="K501" s="67"/>
      <c r="L501" s="67"/>
      <c r="M501" s="67"/>
      <c r="N501" s="67" t="b">
        <f t="shared" ref="N501" si="70">J501=B501</f>
        <v>0</v>
      </c>
    </row>
    <row r="502" spans="1:14" ht="15">
      <c r="A502" s="47" t="s">
        <v>3679</v>
      </c>
      <c r="B502" s="47" t="s">
        <v>3616</v>
      </c>
      <c r="C502" s="47" t="s">
        <v>171</v>
      </c>
      <c r="D502" s="47" t="s">
        <v>4878</v>
      </c>
      <c r="E502" s="47" t="s">
        <v>3616</v>
      </c>
      <c r="H502" s="47" t="b">
        <v>1</v>
      </c>
      <c r="I502" s="67" t="s">
        <v>6151</v>
      </c>
    </row>
    <row r="503" spans="1:14" ht="15">
      <c r="A503" s="47" t="s">
        <v>3680</v>
      </c>
      <c r="B503" s="47" t="s">
        <v>3617</v>
      </c>
      <c r="C503" s="47" t="s">
        <v>171</v>
      </c>
      <c r="D503" s="47" t="s">
        <v>4879</v>
      </c>
      <c r="E503" s="47" t="s">
        <v>3617</v>
      </c>
      <c r="H503" s="47" t="b">
        <v>1</v>
      </c>
      <c r="I503" s="67" t="s">
        <v>6151</v>
      </c>
    </row>
    <row r="504" spans="1:14" ht="15">
      <c r="A504" s="47" t="s">
        <v>3681</v>
      </c>
      <c r="B504" s="47" t="s">
        <v>3618</v>
      </c>
      <c r="C504" s="47" t="s">
        <v>171</v>
      </c>
      <c r="D504" s="47" t="s">
        <v>4880</v>
      </c>
      <c r="E504" s="47" t="s">
        <v>3618</v>
      </c>
      <c r="H504" s="47" t="b">
        <v>1</v>
      </c>
      <c r="I504" s="67" t="s">
        <v>6151</v>
      </c>
      <c r="J504" s="67" t="s">
        <v>6239</v>
      </c>
      <c r="K504" s="67"/>
      <c r="L504" s="67"/>
      <c r="M504" s="67"/>
      <c r="N504" s="67" t="b">
        <f t="shared" ref="N504" si="71">J504=B504</f>
        <v>0</v>
      </c>
    </row>
    <row r="505" spans="1:14" ht="15">
      <c r="A505" s="47" t="s">
        <v>3682</v>
      </c>
      <c r="B505" s="47" t="s">
        <v>3619</v>
      </c>
      <c r="C505" s="47" t="s">
        <v>171</v>
      </c>
      <c r="D505" s="47" t="s">
        <v>4881</v>
      </c>
      <c r="E505" s="47" t="s">
        <v>3619</v>
      </c>
      <c r="H505" s="47" t="b">
        <v>1</v>
      </c>
      <c r="I505" s="67" t="s">
        <v>6151</v>
      </c>
    </row>
    <row r="506" spans="1:14" ht="15">
      <c r="A506" s="47" t="s">
        <v>3683</v>
      </c>
      <c r="B506" s="47" t="s">
        <v>3620</v>
      </c>
      <c r="C506" s="47" t="s">
        <v>171</v>
      </c>
      <c r="D506" s="47" t="s">
        <v>4882</v>
      </c>
      <c r="E506" s="47" t="s">
        <v>3620</v>
      </c>
      <c r="H506" s="47" t="b">
        <v>1</v>
      </c>
      <c r="I506" s="67" t="s">
        <v>6151</v>
      </c>
    </row>
    <row r="507" spans="1:14" ht="15">
      <c r="A507" s="47" t="s">
        <v>3684</v>
      </c>
      <c r="B507" s="47" t="s">
        <v>3621</v>
      </c>
      <c r="C507" s="47" t="s">
        <v>164</v>
      </c>
      <c r="D507" s="47" t="s">
        <v>4883</v>
      </c>
      <c r="E507" s="47" t="s">
        <v>3621</v>
      </c>
      <c r="H507" s="47" t="b">
        <v>1</v>
      </c>
      <c r="I507" s="67" t="s">
        <v>6151</v>
      </c>
      <c r="J507" s="67" t="s">
        <v>6240</v>
      </c>
      <c r="K507" s="67"/>
      <c r="L507" s="67"/>
      <c r="M507" s="67"/>
      <c r="N507" s="67" t="b">
        <f t="shared" ref="N507" si="72">J507=B507</f>
        <v>0</v>
      </c>
    </row>
    <row r="508" spans="1:14" ht="15">
      <c r="A508" s="47" t="s">
        <v>3685</v>
      </c>
      <c r="B508" s="47" t="s">
        <v>3622</v>
      </c>
      <c r="C508" s="47" t="s">
        <v>164</v>
      </c>
      <c r="D508" s="47" t="s">
        <v>4884</v>
      </c>
      <c r="E508" s="47" t="s">
        <v>3622</v>
      </c>
      <c r="H508" s="47" t="b">
        <v>1</v>
      </c>
      <c r="I508" s="67" t="s">
        <v>6151</v>
      </c>
    </row>
    <row r="509" spans="1:14" ht="15">
      <c r="A509" s="47" t="s">
        <v>3686</v>
      </c>
      <c r="B509" s="47" t="s">
        <v>3623</v>
      </c>
      <c r="C509" s="47" t="s">
        <v>164</v>
      </c>
      <c r="D509" s="47" t="s">
        <v>4885</v>
      </c>
      <c r="E509" s="47" t="s">
        <v>3623</v>
      </c>
      <c r="H509" s="47" t="b">
        <v>1</v>
      </c>
      <c r="I509" s="67" t="s">
        <v>6151</v>
      </c>
    </row>
    <row r="510" spans="1:14" ht="15">
      <c r="A510" s="47" t="s">
        <v>3687</v>
      </c>
      <c r="B510" s="47" t="s">
        <v>3624</v>
      </c>
      <c r="C510" s="47" t="s">
        <v>171</v>
      </c>
      <c r="D510" s="47" t="s">
        <v>4886</v>
      </c>
      <c r="E510" s="47" t="s">
        <v>3624</v>
      </c>
      <c r="H510" s="47" t="b">
        <v>1</v>
      </c>
      <c r="I510" s="67" t="s">
        <v>6151</v>
      </c>
      <c r="J510" s="67" t="s">
        <v>6241</v>
      </c>
      <c r="K510" s="67"/>
      <c r="L510" s="67"/>
      <c r="M510" s="67"/>
      <c r="N510" s="67" t="b">
        <f t="shared" ref="N510" si="73">J510=B510</f>
        <v>0</v>
      </c>
    </row>
    <row r="511" spans="1:14" ht="15">
      <c r="A511" s="47" t="s">
        <v>3688</v>
      </c>
      <c r="B511" s="47" t="s">
        <v>3625</v>
      </c>
      <c r="C511" s="47" t="s">
        <v>171</v>
      </c>
      <c r="D511" s="47" t="s">
        <v>4887</v>
      </c>
      <c r="E511" s="47" t="s">
        <v>3625</v>
      </c>
      <c r="H511" s="47" t="b">
        <v>1</v>
      </c>
      <c r="I511" s="67" t="s">
        <v>6151</v>
      </c>
    </row>
    <row r="512" spans="1:14" ht="15">
      <c r="A512" s="47" t="s">
        <v>3689</v>
      </c>
      <c r="B512" s="47" t="s">
        <v>3626</v>
      </c>
      <c r="C512" s="47" t="s">
        <v>171</v>
      </c>
      <c r="D512" s="47" t="s">
        <v>4888</v>
      </c>
      <c r="E512" s="47" t="s">
        <v>3626</v>
      </c>
      <c r="H512" s="47" t="b">
        <v>1</v>
      </c>
      <c r="I512" s="67" t="s">
        <v>6151</v>
      </c>
    </row>
    <row r="513" spans="1:14" ht="15">
      <c r="A513" s="47" t="s">
        <v>3690</v>
      </c>
      <c r="B513" s="47" t="s">
        <v>3627</v>
      </c>
      <c r="C513" s="47" t="s">
        <v>164</v>
      </c>
      <c r="D513" s="47" t="s">
        <v>4889</v>
      </c>
      <c r="E513" s="47" t="s">
        <v>3627</v>
      </c>
      <c r="H513" s="47" t="b">
        <v>1</v>
      </c>
      <c r="I513" s="67" t="s">
        <v>6151</v>
      </c>
      <c r="J513" s="67" t="s">
        <v>6242</v>
      </c>
      <c r="K513" s="67"/>
      <c r="L513" s="67"/>
      <c r="M513" s="67"/>
      <c r="N513" s="67" t="b">
        <f t="shared" ref="N513" si="74">J513=B513</f>
        <v>0</v>
      </c>
    </row>
    <row r="514" spans="1:14" ht="15">
      <c r="A514" s="47" t="s">
        <v>3691</v>
      </c>
      <c r="B514" s="47" t="s">
        <v>3628</v>
      </c>
      <c r="C514" s="47" t="s">
        <v>171</v>
      </c>
      <c r="D514" s="47" t="s">
        <v>4890</v>
      </c>
      <c r="E514" s="47" t="s">
        <v>3628</v>
      </c>
      <c r="H514" s="47" t="b">
        <v>1</v>
      </c>
      <c r="I514" s="67" t="s">
        <v>6151</v>
      </c>
    </row>
    <row r="515" spans="1:14" ht="15">
      <c r="A515" s="47" t="s">
        <v>3692</v>
      </c>
      <c r="B515" s="47" t="s">
        <v>3629</v>
      </c>
      <c r="C515" s="47" t="s">
        <v>171</v>
      </c>
      <c r="D515" s="47" t="s">
        <v>4891</v>
      </c>
      <c r="E515" s="47" t="s">
        <v>3629</v>
      </c>
      <c r="H515" s="47" t="b">
        <v>1</v>
      </c>
      <c r="I515" s="67" t="s">
        <v>6151</v>
      </c>
    </row>
    <row r="516" spans="1:14" ht="15">
      <c r="A516" s="47" t="s">
        <v>3693</v>
      </c>
      <c r="B516" s="47" t="s">
        <v>3630</v>
      </c>
      <c r="C516" s="47" t="s">
        <v>171</v>
      </c>
      <c r="D516" s="47" t="s">
        <v>4892</v>
      </c>
      <c r="E516" s="47" t="s">
        <v>3630</v>
      </c>
      <c r="H516" s="47" t="b">
        <v>1</v>
      </c>
      <c r="I516" s="67" t="s">
        <v>6151</v>
      </c>
    </row>
    <row r="517" spans="1:14" ht="15">
      <c r="A517" s="47" t="s">
        <v>3694</v>
      </c>
      <c r="B517" s="47" t="s">
        <v>3631</v>
      </c>
      <c r="C517" s="47" t="s">
        <v>171</v>
      </c>
      <c r="D517" s="47" t="s">
        <v>4893</v>
      </c>
      <c r="E517" s="47" t="s">
        <v>3631</v>
      </c>
      <c r="H517" s="47" t="b">
        <v>1</v>
      </c>
      <c r="I517" s="67" t="s">
        <v>6151</v>
      </c>
    </row>
    <row r="518" spans="1:14" ht="15">
      <c r="A518" s="47" t="s">
        <v>3695</v>
      </c>
      <c r="B518" s="47" t="s">
        <v>3632</v>
      </c>
      <c r="C518" s="47" t="s">
        <v>171</v>
      </c>
      <c r="D518" s="47" t="s">
        <v>4894</v>
      </c>
      <c r="E518" s="47" t="s">
        <v>3632</v>
      </c>
      <c r="H518" s="47" t="b">
        <v>1</v>
      </c>
      <c r="I518" s="67" t="s">
        <v>6151</v>
      </c>
    </row>
    <row r="519" spans="1:14" ht="15">
      <c r="A519" s="47" t="s">
        <v>3696</v>
      </c>
      <c r="B519" s="47" t="s">
        <v>3633</v>
      </c>
      <c r="C519" s="47" t="s">
        <v>171</v>
      </c>
      <c r="D519" s="47" t="s">
        <v>5487</v>
      </c>
      <c r="E519" s="47" t="s">
        <v>3633</v>
      </c>
      <c r="H519" s="47" t="b">
        <v>1</v>
      </c>
      <c r="I519" s="67" t="s">
        <v>6151</v>
      </c>
    </row>
    <row r="520" spans="1:14" ht="15">
      <c r="A520" s="47" t="s">
        <v>3697</v>
      </c>
      <c r="B520" s="47" t="s">
        <v>3634</v>
      </c>
      <c r="C520" s="47" t="s">
        <v>171</v>
      </c>
      <c r="D520" s="47" t="s">
        <v>5488</v>
      </c>
      <c r="E520" s="47" t="s">
        <v>3634</v>
      </c>
      <c r="H520" s="47" t="b">
        <v>1</v>
      </c>
      <c r="I520" s="67" t="s">
        <v>6151</v>
      </c>
    </row>
    <row r="521" spans="1:14" ht="15">
      <c r="A521" s="47" t="s">
        <v>3698</v>
      </c>
      <c r="B521" s="47" t="s">
        <v>3635</v>
      </c>
      <c r="C521" s="47" t="s">
        <v>180</v>
      </c>
      <c r="D521" s="47" t="s">
        <v>5489</v>
      </c>
      <c r="E521" s="47" t="s">
        <v>3635</v>
      </c>
      <c r="H521" s="47" t="b">
        <v>1</v>
      </c>
      <c r="I521" s="67" t="s">
        <v>6151</v>
      </c>
    </row>
    <row r="522" spans="1:14" ht="15">
      <c r="A522" s="47" t="s">
        <v>3699</v>
      </c>
      <c r="B522" s="47" t="s">
        <v>3636</v>
      </c>
      <c r="C522" s="47" t="s">
        <v>171</v>
      </c>
      <c r="D522" s="47" t="s">
        <v>5490</v>
      </c>
      <c r="E522" s="47" t="s">
        <v>3636</v>
      </c>
      <c r="H522" s="47" t="b">
        <v>1</v>
      </c>
      <c r="I522" s="67" t="s">
        <v>6151</v>
      </c>
    </row>
    <row r="523" spans="1:14" ht="15">
      <c r="A523" s="47" t="s">
        <v>3700</v>
      </c>
      <c r="B523" s="47" t="s">
        <v>3637</v>
      </c>
      <c r="C523" s="47" t="s">
        <v>171</v>
      </c>
      <c r="D523" s="47" t="s">
        <v>5491</v>
      </c>
      <c r="E523" s="47" t="s">
        <v>3637</v>
      </c>
      <c r="H523" s="47" t="b">
        <v>1</v>
      </c>
      <c r="I523" s="67" t="s">
        <v>6151</v>
      </c>
    </row>
    <row r="524" spans="1:14" ht="15">
      <c r="A524" s="47" t="s">
        <v>3701</v>
      </c>
      <c r="B524" s="47" t="s">
        <v>3638</v>
      </c>
      <c r="C524" s="47" t="s">
        <v>171</v>
      </c>
      <c r="D524" s="47" t="s">
        <v>5492</v>
      </c>
      <c r="E524" s="47" t="s">
        <v>3638</v>
      </c>
      <c r="H524" s="47" t="b">
        <v>1</v>
      </c>
      <c r="I524" s="67" t="s">
        <v>6151</v>
      </c>
    </row>
    <row r="525" spans="1:14" ht="15">
      <c r="A525" s="47" t="s">
        <v>3702</v>
      </c>
      <c r="B525" s="47" t="s">
        <v>5399</v>
      </c>
      <c r="C525" s="47" t="s">
        <v>171</v>
      </c>
      <c r="D525" s="47" t="s">
        <v>5493</v>
      </c>
      <c r="E525" s="47" t="s">
        <v>5399</v>
      </c>
      <c r="H525" s="47" t="b">
        <v>1</v>
      </c>
      <c r="I525" s="67" t="s">
        <v>6151</v>
      </c>
    </row>
    <row r="526" spans="1:14" ht="15">
      <c r="A526" s="47" t="s">
        <v>3703</v>
      </c>
      <c r="B526" s="47" t="s">
        <v>5400</v>
      </c>
      <c r="C526" s="47" t="s">
        <v>171</v>
      </c>
      <c r="D526" s="47" t="s">
        <v>5494</v>
      </c>
      <c r="E526" s="47" t="s">
        <v>5400</v>
      </c>
      <c r="H526" s="47" t="b">
        <v>1</v>
      </c>
      <c r="I526" s="67" t="s">
        <v>6151</v>
      </c>
    </row>
    <row r="527" spans="1:14" ht="15">
      <c r="A527" s="47" t="s">
        <v>3704</v>
      </c>
      <c r="B527" s="47" t="s">
        <v>3639</v>
      </c>
      <c r="C527" s="47" t="s">
        <v>171</v>
      </c>
      <c r="D527" s="47" t="s">
        <v>5495</v>
      </c>
      <c r="E527" s="47" t="s">
        <v>3639</v>
      </c>
      <c r="H527" s="47" t="b">
        <v>1</v>
      </c>
      <c r="I527" s="67" t="s">
        <v>6151</v>
      </c>
    </row>
    <row r="528" spans="1:14" ht="15">
      <c r="A528" s="47" t="s">
        <v>3705</v>
      </c>
      <c r="B528" s="47" t="s">
        <v>3640</v>
      </c>
      <c r="C528" s="47" t="s">
        <v>171</v>
      </c>
      <c r="D528" s="47" t="s">
        <v>5496</v>
      </c>
      <c r="E528" s="47" t="s">
        <v>3640</v>
      </c>
      <c r="H528" s="47" t="b">
        <v>1</v>
      </c>
      <c r="I528" s="67" t="s">
        <v>6151</v>
      </c>
    </row>
    <row r="529" spans="1:9" ht="15">
      <c r="A529" s="47" t="s">
        <v>3706</v>
      </c>
      <c r="B529" s="47" t="s">
        <v>3641</v>
      </c>
      <c r="C529" s="47" t="s">
        <v>171</v>
      </c>
      <c r="D529" s="47" t="s">
        <v>5497</v>
      </c>
      <c r="E529" s="47" t="s">
        <v>3641</v>
      </c>
      <c r="H529" s="47" t="b">
        <v>1</v>
      </c>
      <c r="I529" s="67" t="s">
        <v>6151</v>
      </c>
    </row>
    <row r="530" spans="1:9" ht="15">
      <c r="A530" s="47" t="s">
        <v>3707</v>
      </c>
      <c r="B530" s="47" t="s">
        <v>3642</v>
      </c>
      <c r="C530" s="47" t="s">
        <v>171</v>
      </c>
      <c r="D530" s="47" t="s">
        <v>5498</v>
      </c>
      <c r="E530" s="47" t="s">
        <v>3642</v>
      </c>
      <c r="H530" s="47" t="b">
        <v>1</v>
      </c>
      <c r="I530" s="67" t="s">
        <v>6151</v>
      </c>
    </row>
    <row r="531" spans="1:9" ht="15">
      <c r="A531" s="47" t="s">
        <v>3708</v>
      </c>
      <c r="B531" s="47" t="s">
        <v>3643</v>
      </c>
      <c r="C531" s="47" t="s">
        <v>171</v>
      </c>
      <c r="D531" s="47" t="s">
        <v>5499</v>
      </c>
      <c r="E531" s="47" t="s">
        <v>3643</v>
      </c>
      <c r="H531" s="47" t="b">
        <v>1</v>
      </c>
      <c r="I531" s="67" t="s">
        <v>6151</v>
      </c>
    </row>
    <row r="532" spans="1:9" ht="15">
      <c r="A532" s="47" t="s">
        <v>3709</v>
      </c>
      <c r="B532" s="47" t="s">
        <v>3644</v>
      </c>
      <c r="C532" s="47" t="s">
        <v>171</v>
      </c>
      <c r="D532" s="47" t="s">
        <v>5500</v>
      </c>
      <c r="E532" s="47" t="s">
        <v>3644</v>
      </c>
      <c r="H532" s="47" t="b">
        <v>1</v>
      </c>
      <c r="I532" s="67" t="s">
        <v>6151</v>
      </c>
    </row>
    <row r="533" spans="1:9" ht="15">
      <c r="A533" s="47" t="s">
        <v>3710</v>
      </c>
      <c r="B533" s="47" t="s">
        <v>3645</v>
      </c>
      <c r="C533" s="47" t="s">
        <v>171</v>
      </c>
      <c r="D533" s="47" t="s">
        <v>5501</v>
      </c>
      <c r="E533" s="47" t="s">
        <v>3645</v>
      </c>
      <c r="H533" s="47" t="b">
        <v>1</v>
      </c>
      <c r="I533" s="67" t="s">
        <v>6151</v>
      </c>
    </row>
    <row r="534" spans="1:9" ht="15">
      <c r="A534" s="47" t="s">
        <v>3711</v>
      </c>
      <c r="B534" s="47" t="s">
        <v>3646</v>
      </c>
      <c r="C534" s="47" t="s">
        <v>171</v>
      </c>
      <c r="D534" s="47" t="s">
        <v>5502</v>
      </c>
      <c r="E534" s="47" t="s">
        <v>3646</v>
      </c>
      <c r="H534" s="47" t="b">
        <v>1</v>
      </c>
      <c r="I534" s="67" t="s">
        <v>6151</v>
      </c>
    </row>
    <row r="535" spans="1:9" ht="15">
      <c r="A535" s="47" t="s">
        <v>3712</v>
      </c>
      <c r="B535" s="47" t="s">
        <v>3647</v>
      </c>
      <c r="C535" s="47" t="s">
        <v>171</v>
      </c>
      <c r="D535" s="47" t="s">
        <v>5503</v>
      </c>
      <c r="E535" s="47" t="s">
        <v>3647</v>
      </c>
      <c r="H535" s="47" t="b">
        <v>1</v>
      </c>
      <c r="I535" s="67" t="s">
        <v>6151</v>
      </c>
    </row>
    <row r="536" spans="1:9" ht="15">
      <c r="A536" s="47" t="s">
        <v>3713</v>
      </c>
      <c r="B536" s="47" t="s">
        <v>3648</v>
      </c>
      <c r="C536" s="47" t="s">
        <v>171</v>
      </c>
      <c r="D536" s="47" t="s">
        <v>5504</v>
      </c>
      <c r="E536" s="47" t="s">
        <v>3648</v>
      </c>
      <c r="H536" s="47" t="b">
        <v>1</v>
      </c>
      <c r="I536" s="67" t="s">
        <v>6151</v>
      </c>
    </row>
    <row r="537" spans="1:9" ht="15">
      <c r="A537" s="47" t="s">
        <v>3714</v>
      </c>
      <c r="B537" s="47" t="s">
        <v>3649</v>
      </c>
      <c r="C537" s="47" t="s">
        <v>171</v>
      </c>
      <c r="D537" s="47" t="s">
        <v>5505</v>
      </c>
      <c r="E537" s="47" t="s">
        <v>3649</v>
      </c>
      <c r="H537" s="47" t="b">
        <v>1</v>
      </c>
      <c r="I537" s="67" t="s">
        <v>6151</v>
      </c>
    </row>
    <row r="538" spans="1:9" ht="15">
      <c r="A538" s="47" t="s">
        <v>3715</v>
      </c>
      <c r="B538" s="47" t="s">
        <v>3650</v>
      </c>
      <c r="C538" s="47" t="s">
        <v>171</v>
      </c>
      <c r="D538" s="47" t="s">
        <v>5506</v>
      </c>
      <c r="E538" s="47" t="s">
        <v>3650</v>
      </c>
      <c r="H538" s="47" t="b">
        <v>1</v>
      </c>
      <c r="I538" s="67" t="s">
        <v>6151</v>
      </c>
    </row>
    <row r="539" spans="1:9" ht="15">
      <c r="A539" s="47" t="s">
        <v>3716</v>
      </c>
      <c r="B539" s="47" t="s">
        <v>3651</v>
      </c>
      <c r="C539" s="47" t="s">
        <v>171</v>
      </c>
      <c r="D539" s="47" t="s">
        <v>5507</v>
      </c>
      <c r="E539" s="47" t="s">
        <v>3651</v>
      </c>
      <c r="H539" s="47" t="b">
        <v>1</v>
      </c>
      <c r="I539" s="67" t="s">
        <v>6151</v>
      </c>
    </row>
    <row r="540" spans="1:9" ht="15">
      <c r="A540" s="47" t="s">
        <v>3717</v>
      </c>
      <c r="B540" s="47" t="s">
        <v>3652</v>
      </c>
      <c r="C540" s="47" t="s">
        <v>171</v>
      </c>
      <c r="D540" s="47" t="s">
        <v>5508</v>
      </c>
      <c r="E540" s="47" t="s">
        <v>3652</v>
      </c>
      <c r="H540" s="47" t="b">
        <v>1</v>
      </c>
      <c r="I540" s="67" t="s">
        <v>6151</v>
      </c>
    </row>
    <row r="541" spans="1:9" ht="15">
      <c r="A541" s="47" t="s">
        <v>3718</v>
      </c>
      <c r="B541" s="47" t="s">
        <v>3653</v>
      </c>
      <c r="C541" s="47" t="s">
        <v>171</v>
      </c>
      <c r="D541" s="47" t="s">
        <v>5509</v>
      </c>
      <c r="E541" s="47" t="s">
        <v>3653</v>
      </c>
      <c r="H541" s="47" t="b">
        <v>1</v>
      </c>
      <c r="I541" s="67" t="s">
        <v>6151</v>
      </c>
    </row>
    <row r="542" spans="1:9" ht="15">
      <c r="A542" s="47" t="s">
        <v>3719</v>
      </c>
      <c r="B542" s="47" t="s">
        <v>3654</v>
      </c>
      <c r="C542" s="47" t="s">
        <v>164</v>
      </c>
      <c r="D542" s="47" t="s">
        <v>5510</v>
      </c>
      <c r="E542" s="47" t="s">
        <v>3654</v>
      </c>
      <c r="H542" s="47" t="b">
        <v>1</v>
      </c>
      <c r="I542" s="67" t="s">
        <v>6151</v>
      </c>
    </row>
    <row r="543" spans="1:9" ht="15">
      <c r="A543" s="47" t="s">
        <v>3720</v>
      </c>
      <c r="B543" s="47" t="s">
        <v>3655</v>
      </c>
      <c r="C543" s="47" t="s">
        <v>171</v>
      </c>
      <c r="D543" s="47" t="s">
        <v>5511</v>
      </c>
      <c r="E543" s="47" t="s">
        <v>3655</v>
      </c>
      <c r="H543" s="47" t="b">
        <v>1</v>
      </c>
      <c r="I543" s="67" t="s">
        <v>6151</v>
      </c>
    </row>
    <row r="544" spans="1:9" ht="15">
      <c r="A544" s="47" t="s">
        <v>3721</v>
      </c>
      <c r="B544" s="47" t="s">
        <v>5401</v>
      </c>
      <c r="C544" s="47" t="s">
        <v>164</v>
      </c>
      <c r="D544" s="47" t="s">
        <v>5512</v>
      </c>
      <c r="E544" s="47" t="s">
        <v>5401</v>
      </c>
      <c r="H544" s="47" t="b">
        <v>1</v>
      </c>
      <c r="I544" s="67" t="s">
        <v>6151</v>
      </c>
    </row>
    <row r="545" spans="1:9" ht="15">
      <c r="A545" s="47" t="s">
        <v>3722</v>
      </c>
      <c r="B545" s="47" t="s">
        <v>5402</v>
      </c>
      <c r="C545" s="47" t="s">
        <v>164</v>
      </c>
      <c r="D545" s="47" t="s">
        <v>5513</v>
      </c>
      <c r="E545" s="47" t="s">
        <v>5402</v>
      </c>
      <c r="H545" s="47" t="b">
        <v>1</v>
      </c>
      <c r="I545" s="67" t="s">
        <v>6151</v>
      </c>
    </row>
    <row r="546" spans="1:9" ht="15">
      <c r="A546" s="47" t="s">
        <v>3723</v>
      </c>
      <c r="B546" s="47" t="s">
        <v>5403</v>
      </c>
      <c r="C546" s="47" t="s">
        <v>164</v>
      </c>
      <c r="D546" s="47" t="s">
        <v>5514</v>
      </c>
      <c r="E546" s="47" t="s">
        <v>5403</v>
      </c>
      <c r="H546" s="47" t="b">
        <v>1</v>
      </c>
      <c r="I546" s="67" t="s">
        <v>6151</v>
      </c>
    </row>
    <row r="547" spans="1:9" ht="15">
      <c r="A547" s="47" t="s">
        <v>3724</v>
      </c>
      <c r="B547" s="47" t="s">
        <v>5404</v>
      </c>
      <c r="C547" s="47" t="s">
        <v>164</v>
      </c>
      <c r="D547" s="47" t="s">
        <v>5515</v>
      </c>
      <c r="E547" s="47" t="s">
        <v>5404</v>
      </c>
      <c r="H547" s="47" t="b">
        <v>1</v>
      </c>
      <c r="I547" s="67" t="s">
        <v>6151</v>
      </c>
    </row>
    <row r="548" spans="1:9" ht="15">
      <c r="A548" s="47" t="s">
        <v>3748</v>
      </c>
      <c r="B548" s="47" t="s">
        <v>3725</v>
      </c>
      <c r="C548" s="47" t="s">
        <v>171</v>
      </c>
      <c r="D548" s="47" t="s">
        <v>5516</v>
      </c>
      <c r="E548" s="47" t="s">
        <v>3725</v>
      </c>
      <c r="H548" s="47" t="b">
        <v>1</v>
      </c>
      <c r="I548" s="67" t="s">
        <v>6151</v>
      </c>
    </row>
    <row r="549" spans="1:9" ht="15">
      <c r="A549" s="47" t="s">
        <v>3749</v>
      </c>
      <c r="B549" s="47" t="s">
        <v>3726</v>
      </c>
      <c r="C549" s="47" t="s">
        <v>171</v>
      </c>
      <c r="D549" s="47" t="s">
        <v>5517</v>
      </c>
      <c r="E549" s="47" t="s">
        <v>3726</v>
      </c>
      <c r="H549" s="47" t="b">
        <v>1</v>
      </c>
      <c r="I549" s="67" t="s">
        <v>6151</v>
      </c>
    </row>
    <row r="550" spans="1:9" ht="15">
      <c r="A550" s="47" t="s">
        <v>3750</v>
      </c>
      <c r="B550" s="47" t="s">
        <v>3727</v>
      </c>
      <c r="C550" s="47" t="s">
        <v>171</v>
      </c>
      <c r="D550" s="47" t="s">
        <v>5518</v>
      </c>
      <c r="E550" s="47" t="s">
        <v>3727</v>
      </c>
      <c r="H550" s="47" t="b">
        <v>1</v>
      </c>
      <c r="I550" s="67" t="s">
        <v>6151</v>
      </c>
    </row>
    <row r="551" spans="1:9" ht="15">
      <c r="A551" s="47" t="s">
        <v>3751</v>
      </c>
      <c r="B551" s="47" t="s">
        <v>3728</v>
      </c>
      <c r="C551" s="47" t="s">
        <v>171</v>
      </c>
      <c r="D551" s="47" t="s">
        <v>5519</v>
      </c>
      <c r="E551" s="47" t="s">
        <v>3728</v>
      </c>
      <c r="H551" s="47" t="b">
        <v>1</v>
      </c>
      <c r="I551" s="67" t="s">
        <v>6151</v>
      </c>
    </row>
    <row r="552" spans="1:9" ht="15">
      <c r="A552" s="47" t="s">
        <v>3752</v>
      </c>
      <c r="B552" s="47" t="s">
        <v>3729</v>
      </c>
      <c r="C552" s="47" t="s">
        <v>171</v>
      </c>
      <c r="D552" s="47" t="s">
        <v>5520</v>
      </c>
      <c r="E552" s="47" t="s">
        <v>3729</v>
      </c>
      <c r="H552" s="47" t="b">
        <v>1</v>
      </c>
      <c r="I552" s="67" t="s">
        <v>6151</v>
      </c>
    </row>
    <row r="553" spans="1:9" ht="15">
      <c r="A553" s="47" t="s">
        <v>3753</v>
      </c>
      <c r="B553" s="47" t="s">
        <v>3730</v>
      </c>
      <c r="C553" s="47" t="s">
        <v>171</v>
      </c>
      <c r="D553" s="47" t="s">
        <v>5521</v>
      </c>
      <c r="E553" s="47" t="s">
        <v>3730</v>
      </c>
      <c r="H553" s="47" t="b">
        <v>1</v>
      </c>
      <c r="I553" s="67" t="s">
        <v>6151</v>
      </c>
    </row>
    <row r="554" spans="1:9" ht="15">
      <c r="A554" s="47" t="s">
        <v>3754</v>
      </c>
      <c r="B554" s="47" t="s">
        <v>3731</v>
      </c>
      <c r="C554" s="47" t="s">
        <v>171</v>
      </c>
      <c r="D554" s="47" t="s">
        <v>5522</v>
      </c>
      <c r="E554" s="47" t="s">
        <v>3731</v>
      </c>
      <c r="H554" s="47" t="b">
        <v>1</v>
      </c>
      <c r="I554" s="67" t="s">
        <v>6151</v>
      </c>
    </row>
    <row r="555" spans="1:9" ht="15">
      <c r="A555" s="47" t="s">
        <v>3755</v>
      </c>
      <c r="B555" s="47" t="s">
        <v>3732</v>
      </c>
      <c r="C555" s="47" t="s">
        <v>171</v>
      </c>
      <c r="D555" s="47" t="s">
        <v>5523</v>
      </c>
      <c r="E555" s="47" t="s">
        <v>3732</v>
      </c>
      <c r="H555" s="47" t="b">
        <v>1</v>
      </c>
      <c r="I555" s="67" t="s">
        <v>6151</v>
      </c>
    </row>
    <row r="556" spans="1:9" ht="15">
      <c r="A556" s="47" t="s">
        <v>3756</v>
      </c>
      <c r="B556" s="47" t="s">
        <v>3733</v>
      </c>
      <c r="C556" s="47" t="s">
        <v>171</v>
      </c>
      <c r="D556" s="47" t="s">
        <v>5524</v>
      </c>
      <c r="E556" s="47" t="s">
        <v>3733</v>
      </c>
      <c r="H556" s="47" t="b">
        <v>1</v>
      </c>
      <c r="I556" s="67" t="s">
        <v>6151</v>
      </c>
    </row>
    <row r="557" spans="1:9" ht="15">
      <c r="A557" s="47" t="s">
        <v>3757</v>
      </c>
      <c r="B557" s="47" t="s">
        <v>3734</v>
      </c>
      <c r="C557" s="47" t="s">
        <v>171</v>
      </c>
      <c r="D557" s="47" t="s">
        <v>5525</v>
      </c>
      <c r="E557" s="47" t="s">
        <v>3734</v>
      </c>
      <c r="H557" s="47" t="b">
        <v>1</v>
      </c>
      <c r="I557" s="67" t="s">
        <v>6151</v>
      </c>
    </row>
    <row r="558" spans="1:9" ht="15">
      <c r="A558" s="47" t="s">
        <v>3758</v>
      </c>
      <c r="B558" s="47" t="s">
        <v>3735</v>
      </c>
      <c r="C558" s="47" t="s">
        <v>171</v>
      </c>
      <c r="D558" s="47" t="s">
        <v>5526</v>
      </c>
      <c r="E558" s="47" t="s">
        <v>3735</v>
      </c>
      <c r="H558" s="47" t="b">
        <v>1</v>
      </c>
      <c r="I558" s="67" t="s">
        <v>6151</v>
      </c>
    </row>
    <row r="559" spans="1:9" ht="15">
      <c r="A559" s="47" t="s">
        <v>3759</v>
      </c>
      <c r="B559" s="47" t="s">
        <v>3736</v>
      </c>
      <c r="C559" s="47" t="s">
        <v>171</v>
      </c>
      <c r="D559" s="47" t="s">
        <v>5527</v>
      </c>
      <c r="E559" s="47" t="s">
        <v>3736</v>
      </c>
      <c r="H559" s="47" t="b">
        <v>1</v>
      </c>
      <c r="I559" s="67" t="s">
        <v>6151</v>
      </c>
    </row>
    <row r="560" spans="1:9" ht="15">
      <c r="A560" s="47" t="s">
        <v>3760</v>
      </c>
      <c r="B560" s="47" t="s">
        <v>3737</v>
      </c>
      <c r="C560" s="47" t="s">
        <v>171</v>
      </c>
      <c r="D560" s="47" t="s">
        <v>5528</v>
      </c>
      <c r="E560" s="47" t="s">
        <v>3737</v>
      </c>
      <c r="H560" s="47" t="b">
        <v>1</v>
      </c>
      <c r="I560" s="67" t="s">
        <v>6151</v>
      </c>
    </row>
    <row r="561" spans="1:9" ht="15">
      <c r="A561" s="47" t="s">
        <v>3761</v>
      </c>
      <c r="B561" s="47" t="s">
        <v>3738</v>
      </c>
      <c r="C561" s="47" t="s">
        <v>171</v>
      </c>
      <c r="D561" s="47" t="s">
        <v>5529</v>
      </c>
      <c r="E561" s="47" t="s">
        <v>3738</v>
      </c>
      <c r="H561" s="47" t="b">
        <v>1</v>
      </c>
      <c r="I561" s="67" t="s">
        <v>6151</v>
      </c>
    </row>
    <row r="562" spans="1:9" ht="15">
      <c r="A562" s="47" t="s">
        <v>3762</v>
      </c>
      <c r="B562" s="47" t="s">
        <v>3739</v>
      </c>
      <c r="C562" s="47" t="s">
        <v>171</v>
      </c>
      <c r="D562" s="47" t="s">
        <v>5530</v>
      </c>
      <c r="E562" s="47" t="s">
        <v>3739</v>
      </c>
      <c r="H562" s="47" t="b">
        <v>1</v>
      </c>
      <c r="I562" s="67" t="s">
        <v>6151</v>
      </c>
    </row>
    <row r="563" spans="1:9" ht="15">
      <c r="A563" s="47" t="s">
        <v>3763</v>
      </c>
      <c r="B563" s="47" t="s">
        <v>3740</v>
      </c>
      <c r="C563" s="47" t="s">
        <v>171</v>
      </c>
      <c r="D563" s="47" t="s">
        <v>5531</v>
      </c>
      <c r="E563" s="47" t="s">
        <v>3740</v>
      </c>
      <c r="H563" s="47" t="b">
        <v>1</v>
      </c>
      <c r="I563" s="67" t="s">
        <v>6151</v>
      </c>
    </row>
    <row r="564" spans="1:9" ht="15">
      <c r="A564" s="47" t="s">
        <v>3764</v>
      </c>
      <c r="B564" s="47" t="s">
        <v>3741</v>
      </c>
      <c r="C564" s="47" t="s">
        <v>171</v>
      </c>
      <c r="D564" s="47" t="s">
        <v>5532</v>
      </c>
      <c r="E564" s="47" t="s">
        <v>3741</v>
      </c>
      <c r="H564" s="47" t="b">
        <v>1</v>
      </c>
      <c r="I564" s="67" t="s">
        <v>6151</v>
      </c>
    </row>
    <row r="565" spans="1:9" ht="15">
      <c r="A565" s="47" t="s">
        <v>3765</v>
      </c>
      <c r="B565" s="47" t="s">
        <v>3742</v>
      </c>
      <c r="C565" s="47" t="s">
        <v>171</v>
      </c>
      <c r="D565" s="47" t="s">
        <v>5533</v>
      </c>
      <c r="E565" s="47" t="s">
        <v>3742</v>
      </c>
      <c r="H565" s="47" t="b">
        <v>1</v>
      </c>
      <c r="I565" s="67" t="s">
        <v>6151</v>
      </c>
    </row>
    <row r="566" spans="1:9" ht="15">
      <c r="A566" s="47" t="s">
        <v>3766</v>
      </c>
      <c r="B566" s="47" t="s">
        <v>3743</v>
      </c>
      <c r="C566" s="47" t="s">
        <v>171</v>
      </c>
      <c r="D566" s="47" t="s">
        <v>5534</v>
      </c>
      <c r="E566" s="47" t="s">
        <v>3743</v>
      </c>
      <c r="H566" s="47" t="b">
        <v>1</v>
      </c>
      <c r="I566" s="67" t="s">
        <v>6151</v>
      </c>
    </row>
    <row r="567" spans="1:9" ht="15">
      <c r="A567" s="47" t="s">
        <v>3767</v>
      </c>
      <c r="B567" s="47" t="s">
        <v>3744</v>
      </c>
      <c r="C567" s="47" t="s">
        <v>171</v>
      </c>
      <c r="D567" s="47" t="s">
        <v>5535</v>
      </c>
      <c r="E567" s="47" t="s">
        <v>3744</v>
      </c>
      <c r="H567" s="47" t="b">
        <v>1</v>
      </c>
      <c r="I567" s="67" t="s">
        <v>6151</v>
      </c>
    </row>
    <row r="568" spans="1:9" ht="15">
      <c r="A568" s="47" t="s">
        <v>3768</v>
      </c>
      <c r="B568" s="47" t="s">
        <v>3745</v>
      </c>
      <c r="C568" s="47" t="s">
        <v>171</v>
      </c>
      <c r="D568" s="47" t="s">
        <v>5536</v>
      </c>
      <c r="E568" s="47" t="s">
        <v>3745</v>
      </c>
      <c r="H568" s="47" t="b">
        <v>1</v>
      </c>
      <c r="I568" s="67" t="s">
        <v>6151</v>
      </c>
    </row>
    <row r="569" spans="1:9" ht="15">
      <c r="A569" s="47" t="s">
        <v>3769</v>
      </c>
      <c r="B569" s="47" t="s">
        <v>3746</v>
      </c>
      <c r="C569" s="47" t="s">
        <v>171</v>
      </c>
      <c r="D569" s="47" t="s">
        <v>5537</v>
      </c>
      <c r="E569" s="47" t="s">
        <v>3746</v>
      </c>
      <c r="H569" s="47" t="b">
        <v>1</v>
      </c>
      <c r="I569" s="67" t="s">
        <v>6151</v>
      </c>
    </row>
    <row r="570" spans="1:9" ht="15">
      <c r="A570" s="47" t="s">
        <v>3771</v>
      </c>
      <c r="B570" s="47" t="s">
        <v>3778</v>
      </c>
      <c r="C570" s="47" t="s">
        <v>164</v>
      </c>
      <c r="D570" s="47" t="s">
        <v>5538</v>
      </c>
      <c r="E570" s="47" t="s">
        <v>3778</v>
      </c>
      <c r="H570" s="47" t="b">
        <v>1</v>
      </c>
      <c r="I570" s="67" t="s">
        <v>6151</v>
      </c>
    </row>
    <row r="571" spans="1:9" ht="15">
      <c r="A571" s="47" t="s">
        <v>3772</v>
      </c>
      <c r="B571" s="47" t="s">
        <v>3779</v>
      </c>
      <c r="C571" s="47" t="s">
        <v>164</v>
      </c>
      <c r="D571" s="47" t="s">
        <v>5539</v>
      </c>
      <c r="E571" s="47" t="s">
        <v>3779</v>
      </c>
      <c r="H571" s="47" t="b">
        <v>1</v>
      </c>
      <c r="I571" s="67" t="s">
        <v>6151</v>
      </c>
    </row>
    <row r="572" spans="1:9" ht="15">
      <c r="A572" s="47" t="s">
        <v>3773</v>
      </c>
      <c r="B572" s="47" t="s">
        <v>3780</v>
      </c>
      <c r="C572" s="47" t="s">
        <v>164</v>
      </c>
      <c r="D572" s="47" t="s">
        <v>5540</v>
      </c>
      <c r="E572" s="47" t="s">
        <v>3780</v>
      </c>
      <c r="H572" s="47" t="b">
        <v>1</v>
      </c>
      <c r="I572" s="67" t="s">
        <v>6151</v>
      </c>
    </row>
    <row r="573" spans="1:9" ht="15">
      <c r="A573" s="47" t="s">
        <v>3774</v>
      </c>
      <c r="B573" s="47" t="s">
        <v>3781</v>
      </c>
      <c r="C573" s="47" t="s">
        <v>164</v>
      </c>
      <c r="D573" s="47" t="s">
        <v>5541</v>
      </c>
      <c r="E573" s="47" t="s">
        <v>3781</v>
      </c>
      <c r="H573" s="47" t="b">
        <v>1</v>
      </c>
      <c r="I573" s="67" t="s">
        <v>6151</v>
      </c>
    </row>
    <row r="574" spans="1:9" ht="15">
      <c r="A574" s="47" t="s">
        <v>3775</v>
      </c>
      <c r="B574" s="47" t="s">
        <v>3782</v>
      </c>
      <c r="C574" s="47" t="s">
        <v>164</v>
      </c>
      <c r="D574" s="47" t="s">
        <v>5542</v>
      </c>
      <c r="E574" s="47" t="s">
        <v>3782</v>
      </c>
      <c r="H574" s="47" t="b">
        <v>1</v>
      </c>
      <c r="I574" s="67" t="s">
        <v>6151</v>
      </c>
    </row>
    <row r="575" spans="1:9" ht="15">
      <c r="A575" s="47" t="s">
        <v>3776</v>
      </c>
      <c r="B575" s="47" t="s">
        <v>3783</v>
      </c>
      <c r="C575" s="47" t="s">
        <v>164</v>
      </c>
      <c r="D575" s="47" t="s">
        <v>5543</v>
      </c>
      <c r="E575" s="47" t="s">
        <v>3783</v>
      </c>
      <c r="H575" s="47" t="b">
        <v>1</v>
      </c>
      <c r="I575" s="67" t="s">
        <v>6151</v>
      </c>
    </row>
    <row r="576" spans="1:9" ht="15">
      <c r="A576" s="47" t="s">
        <v>3884</v>
      </c>
      <c r="B576" s="47" t="s">
        <v>3785</v>
      </c>
      <c r="C576" s="47" t="s">
        <v>164</v>
      </c>
      <c r="D576" s="47" t="s">
        <v>5544</v>
      </c>
      <c r="E576" s="47" t="s">
        <v>3785</v>
      </c>
      <c r="H576" s="47" t="b">
        <v>1</v>
      </c>
      <c r="I576" s="67" t="s">
        <v>6151</v>
      </c>
    </row>
    <row r="577" spans="1:9" ht="15">
      <c r="A577" s="47" t="s">
        <v>3885</v>
      </c>
      <c r="B577" s="47" t="s">
        <v>3786</v>
      </c>
      <c r="C577" s="47" t="s">
        <v>164</v>
      </c>
      <c r="D577" s="47" t="s">
        <v>5545</v>
      </c>
      <c r="E577" s="47" t="s">
        <v>3786</v>
      </c>
      <c r="H577" s="47" t="b">
        <v>1</v>
      </c>
      <c r="I577" s="67" t="s">
        <v>6151</v>
      </c>
    </row>
    <row r="578" spans="1:9" ht="15">
      <c r="A578" s="47" t="s">
        <v>3886</v>
      </c>
      <c r="B578" s="47" t="s">
        <v>3787</v>
      </c>
      <c r="C578" s="47" t="s">
        <v>164</v>
      </c>
      <c r="D578" s="47" t="s">
        <v>5546</v>
      </c>
      <c r="E578" s="47" t="s">
        <v>3787</v>
      </c>
      <c r="H578" s="47" t="b">
        <v>1</v>
      </c>
      <c r="I578" s="67" t="s">
        <v>6151</v>
      </c>
    </row>
    <row r="579" spans="1:9" ht="15">
      <c r="A579" s="47" t="s">
        <v>3887</v>
      </c>
      <c r="B579" s="47" t="s">
        <v>3788</v>
      </c>
      <c r="C579" s="47" t="s">
        <v>171</v>
      </c>
      <c r="D579" s="47" t="s">
        <v>5547</v>
      </c>
      <c r="E579" s="47" t="s">
        <v>3788</v>
      </c>
      <c r="H579" s="47" t="b">
        <v>1</v>
      </c>
      <c r="I579" s="67" t="s">
        <v>6151</v>
      </c>
    </row>
    <row r="580" spans="1:9" ht="15">
      <c r="A580" s="47" t="s">
        <v>3888</v>
      </c>
      <c r="B580" s="47" t="s">
        <v>3789</v>
      </c>
      <c r="C580" s="47" t="s">
        <v>1273</v>
      </c>
      <c r="D580" s="47" t="s">
        <v>5548</v>
      </c>
      <c r="E580" s="47" t="s">
        <v>3789</v>
      </c>
      <c r="H580" s="47" t="b">
        <v>1</v>
      </c>
      <c r="I580" s="67" t="s">
        <v>6151</v>
      </c>
    </row>
    <row r="581" spans="1:9" ht="15">
      <c r="A581" s="47" t="s">
        <v>3889</v>
      </c>
      <c r="B581" s="47" t="s">
        <v>3790</v>
      </c>
      <c r="C581" s="47" t="s">
        <v>164</v>
      </c>
      <c r="D581" s="47" t="s">
        <v>5549</v>
      </c>
      <c r="E581" s="47" t="s">
        <v>3790</v>
      </c>
      <c r="H581" s="47" t="b">
        <v>1</v>
      </c>
      <c r="I581" s="67" t="s">
        <v>6151</v>
      </c>
    </row>
    <row r="582" spans="1:9" ht="15">
      <c r="A582" s="47" t="s">
        <v>3890</v>
      </c>
      <c r="B582" s="47" t="s">
        <v>3791</v>
      </c>
      <c r="C582" s="47" t="s">
        <v>171</v>
      </c>
      <c r="D582" s="47" t="s">
        <v>5550</v>
      </c>
      <c r="E582" s="47" t="s">
        <v>3791</v>
      </c>
      <c r="H582" s="47" t="b">
        <v>1</v>
      </c>
      <c r="I582" s="67" t="s">
        <v>6151</v>
      </c>
    </row>
    <row r="583" spans="1:9" ht="15">
      <c r="A583" s="47" t="s">
        <v>3891</v>
      </c>
      <c r="B583" s="47" t="s">
        <v>3792</v>
      </c>
      <c r="C583" s="47" t="s">
        <v>171</v>
      </c>
      <c r="D583" s="47" t="s">
        <v>5551</v>
      </c>
      <c r="E583" s="47" t="s">
        <v>3792</v>
      </c>
      <c r="H583" s="47" t="b">
        <v>1</v>
      </c>
      <c r="I583" s="67" t="s">
        <v>6151</v>
      </c>
    </row>
    <row r="584" spans="1:9" ht="15">
      <c r="A584" s="47" t="s">
        <v>3892</v>
      </c>
      <c r="B584" s="47" t="s">
        <v>3793</v>
      </c>
      <c r="C584" s="47" t="s">
        <v>1273</v>
      </c>
      <c r="D584" s="47" t="s">
        <v>5552</v>
      </c>
      <c r="E584" s="47" t="s">
        <v>3793</v>
      </c>
      <c r="H584" s="47" t="b">
        <v>1</v>
      </c>
      <c r="I584" s="67" t="s">
        <v>6151</v>
      </c>
    </row>
    <row r="585" spans="1:9" ht="15">
      <c r="A585" s="47" t="s">
        <v>3893</v>
      </c>
      <c r="B585" s="47" t="s">
        <v>3794</v>
      </c>
      <c r="C585" s="47" t="s">
        <v>171</v>
      </c>
      <c r="D585" s="47" t="s">
        <v>5553</v>
      </c>
      <c r="E585" s="47" t="s">
        <v>3794</v>
      </c>
      <c r="H585" s="47" t="b">
        <v>1</v>
      </c>
      <c r="I585" s="67" t="s">
        <v>6151</v>
      </c>
    </row>
    <row r="586" spans="1:9" ht="15">
      <c r="A586" s="47" t="s">
        <v>3895</v>
      </c>
      <c r="B586" s="47" t="s">
        <v>3796</v>
      </c>
      <c r="C586" s="47" t="s">
        <v>164</v>
      </c>
      <c r="D586" s="47" t="s">
        <v>5554</v>
      </c>
      <c r="E586" s="47" t="s">
        <v>3796</v>
      </c>
      <c r="H586" s="47" t="b">
        <v>1</v>
      </c>
      <c r="I586" s="67" t="s">
        <v>6151</v>
      </c>
    </row>
    <row r="587" spans="1:9" ht="15">
      <c r="A587" s="47" t="s">
        <v>3896</v>
      </c>
      <c r="B587" s="47" t="s">
        <v>3797</v>
      </c>
      <c r="C587" s="47" t="s">
        <v>164</v>
      </c>
      <c r="D587" s="47" t="s">
        <v>5555</v>
      </c>
      <c r="E587" s="47" t="s">
        <v>3797</v>
      </c>
      <c r="H587" s="47" t="b">
        <v>1</v>
      </c>
      <c r="I587" s="67" t="s">
        <v>6151</v>
      </c>
    </row>
    <row r="588" spans="1:9" ht="15">
      <c r="A588" s="47" t="s">
        <v>3897</v>
      </c>
      <c r="B588" s="47" t="s">
        <v>3798</v>
      </c>
      <c r="C588" s="47" t="s">
        <v>164</v>
      </c>
      <c r="D588" s="47" t="s">
        <v>5556</v>
      </c>
      <c r="E588" s="47" t="s">
        <v>3798</v>
      </c>
      <c r="H588" s="47" t="b">
        <v>1</v>
      </c>
      <c r="I588" s="67" t="s">
        <v>6151</v>
      </c>
    </row>
    <row r="589" spans="1:9" ht="15">
      <c r="A589" s="47" t="s">
        <v>3898</v>
      </c>
      <c r="B589" s="47" t="s">
        <v>3799</v>
      </c>
      <c r="C589" s="47" t="s">
        <v>171</v>
      </c>
      <c r="D589" s="47" t="s">
        <v>5557</v>
      </c>
      <c r="E589" s="47" t="s">
        <v>3799</v>
      </c>
      <c r="H589" s="47" t="b">
        <v>1</v>
      </c>
      <c r="I589" s="67" t="s">
        <v>6151</v>
      </c>
    </row>
    <row r="590" spans="1:9" ht="15">
      <c r="A590" s="47" t="s">
        <v>3899</v>
      </c>
      <c r="B590" s="47" t="s">
        <v>3800</v>
      </c>
      <c r="C590" s="47" t="s">
        <v>171</v>
      </c>
      <c r="D590" s="47" t="s">
        <v>5558</v>
      </c>
      <c r="E590" s="47" t="s">
        <v>3800</v>
      </c>
      <c r="H590" s="47" t="b">
        <v>1</v>
      </c>
      <c r="I590" s="67" t="s">
        <v>6151</v>
      </c>
    </row>
    <row r="591" spans="1:9" ht="15">
      <c r="A591" s="47" t="s">
        <v>3900</v>
      </c>
      <c r="B591" s="47" t="s">
        <v>3801</v>
      </c>
      <c r="C591" s="47" t="s">
        <v>1273</v>
      </c>
      <c r="D591" s="47" t="s">
        <v>5559</v>
      </c>
      <c r="E591" s="47" t="s">
        <v>3801</v>
      </c>
      <c r="H591" s="47" t="b">
        <v>1</v>
      </c>
      <c r="I591" s="67" t="s">
        <v>6151</v>
      </c>
    </row>
    <row r="592" spans="1:9" ht="15">
      <c r="A592" s="47" t="s">
        <v>3901</v>
      </c>
      <c r="B592" s="47" t="s">
        <v>3802</v>
      </c>
      <c r="C592" s="47" t="s">
        <v>164</v>
      </c>
      <c r="D592" s="47" t="s">
        <v>5560</v>
      </c>
      <c r="E592" s="47" t="s">
        <v>3802</v>
      </c>
      <c r="H592" s="47" t="b">
        <v>1</v>
      </c>
      <c r="I592" s="67" t="s">
        <v>6151</v>
      </c>
    </row>
    <row r="593" spans="1:9" ht="15">
      <c r="A593" s="47" t="s">
        <v>3902</v>
      </c>
      <c r="B593" s="47" t="s">
        <v>3803</v>
      </c>
      <c r="C593" s="47" t="s">
        <v>171</v>
      </c>
      <c r="D593" s="47" t="s">
        <v>5561</v>
      </c>
      <c r="E593" s="47" t="s">
        <v>3803</v>
      </c>
      <c r="H593" s="47" t="b">
        <v>1</v>
      </c>
      <c r="I593" s="67" t="s">
        <v>6151</v>
      </c>
    </row>
    <row r="594" spans="1:9" ht="15">
      <c r="A594" s="47" t="s">
        <v>3903</v>
      </c>
      <c r="B594" s="47" t="s">
        <v>3804</v>
      </c>
      <c r="C594" s="47" t="s">
        <v>171</v>
      </c>
      <c r="D594" s="47" t="s">
        <v>5562</v>
      </c>
      <c r="E594" s="47" t="s">
        <v>3804</v>
      </c>
      <c r="H594" s="47" t="b">
        <v>1</v>
      </c>
      <c r="I594" s="67" t="s">
        <v>6151</v>
      </c>
    </row>
    <row r="595" spans="1:9" ht="15">
      <c r="A595" s="47" t="s">
        <v>3904</v>
      </c>
      <c r="B595" s="47" t="s">
        <v>3805</v>
      </c>
      <c r="C595" s="47" t="s">
        <v>171</v>
      </c>
      <c r="D595" s="47" t="s">
        <v>5563</v>
      </c>
      <c r="E595" s="47" t="s">
        <v>3805</v>
      </c>
      <c r="H595" s="47" t="b">
        <v>1</v>
      </c>
      <c r="I595" s="67" t="s">
        <v>6151</v>
      </c>
    </row>
    <row r="596" spans="1:9" ht="15">
      <c r="A596" s="47" t="s">
        <v>3905</v>
      </c>
      <c r="B596" s="47" t="s">
        <v>3806</v>
      </c>
      <c r="C596" s="47" t="s">
        <v>171</v>
      </c>
      <c r="D596" s="47" t="s">
        <v>5564</v>
      </c>
      <c r="E596" s="47" t="s">
        <v>3806</v>
      </c>
      <c r="H596" s="47" t="b">
        <v>1</v>
      </c>
      <c r="I596" s="67" t="s">
        <v>6151</v>
      </c>
    </row>
    <row r="597" spans="1:9" ht="15">
      <c r="A597" s="47" t="s">
        <v>3907</v>
      </c>
      <c r="B597" s="47" t="s">
        <v>3808</v>
      </c>
      <c r="C597" s="47" t="s">
        <v>164</v>
      </c>
      <c r="D597" s="47" t="s">
        <v>5565</v>
      </c>
      <c r="E597" s="47" t="s">
        <v>3808</v>
      </c>
      <c r="H597" s="47" t="b">
        <v>1</v>
      </c>
      <c r="I597" s="67" t="s">
        <v>6151</v>
      </c>
    </row>
    <row r="598" spans="1:9" ht="15">
      <c r="A598" s="47" t="s">
        <v>3908</v>
      </c>
      <c r="B598" s="47" t="s">
        <v>3809</v>
      </c>
      <c r="C598" s="47" t="s">
        <v>164</v>
      </c>
      <c r="D598" s="47" t="s">
        <v>5566</v>
      </c>
      <c r="E598" s="47" t="s">
        <v>3809</v>
      </c>
      <c r="H598" s="47" t="b">
        <v>1</v>
      </c>
      <c r="I598" s="67" t="s">
        <v>6151</v>
      </c>
    </row>
    <row r="599" spans="1:9" ht="15">
      <c r="A599" s="47" t="s">
        <v>3911</v>
      </c>
      <c r="B599" s="47" t="s">
        <v>3810</v>
      </c>
      <c r="C599" s="47" t="s">
        <v>171</v>
      </c>
      <c r="D599" s="47" t="s">
        <v>5567</v>
      </c>
      <c r="E599" s="47" t="s">
        <v>3810</v>
      </c>
      <c r="H599" s="47" t="b">
        <v>1</v>
      </c>
      <c r="I599" s="67" t="s">
        <v>6151</v>
      </c>
    </row>
    <row r="600" spans="1:9" ht="15">
      <c r="A600" s="47" t="s">
        <v>3931</v>
      </c>
      <c r="B600" s="47" t="s">
        <v>3813</v>
      </c>
      <c r="C600" s="47" t="s">
        <v>171</v>
      </c>
      <c r="D600" s="47" t="s">
        <v>5568</v>
      </c>
      <c r="E600" s="47" t="s">
        <v>3813</v>
      </c>
      <c r="H600" s="47" t="b">
        <v>1</v>
      </c>
      <c r="I600" s="67" t="s">
        <v>6151</v>
      </c>
    </row>
    <row r="601" spans="1:9" ht="15">
      <c r="A601" s="47" t="s">
        <v>3984</v>
      </c>
      <c r="B601" s="47" t="s">
        <v>3818</v>
      </c>
      <c r="C601" s="47" t="s">
        <v>164</v>
      </c>
      <c r="D601" s="47" t="s">
        <v>5569</v>
      </c>
      <c r="E601" s="47" t="s">
        <v>3818</v>
      </c>
      <c r="H601" s="47" t="b">
        <v>1</v>
      </c>
      <c r="I601" s="67" t="s">
        <v>6151</v>
      </c>
    </row>
    <row r="602" spans="1:9" ht="15">
      <c r="A602" s="47" t="s">
        <v>3985</v>
      </c>
      <c r="B602" s="47" t="s">
        <v>3819</v>
      </c>
      <c r="C602" s="47" t="s">
        <v>164</v>
      </c>
      <c r="D602" s="47" t="s">
        <v>5570</v>
      </c>
      <c r="E602" s="47" t="s">
        <v>3819</v>
      </c>
      <c r="H602" s="47" t="b">
        <v>1</v>
      </c>
      <c r="I602" s="67" t="s">
        <v>6151</v>
      </c>
    </row>
    <row r="603" spans="1:9" ht="15">
      <c r="A603" s="47" t="s">
        <v>3986</v>
      </c>
      <c r="B603" s="47" t="s">
        <v>3820</v>
      </c>
      <c r="C603" s="47" t="s">
        <v>164</v>
      </c>
      <c r="D603" s="47" t="s">
        <v>5571</v>
      </c>
      <c r="E603" s="47" t="s">
        <v>3820</v>
      </c>
      <c r="H603" s="47" t="b">
        <v>1</v>
      </c>
      <c r="I603" s="67" t="s">
        <v>6151</v>
      </c>
    </row>
    <row r="604" spans="1:9" ht="15">
      <c r="A604" s="47" t="s">
        <v>3994</v>
      </c>
      <c r="B604" s="47" t="s">
        <v>3821</v>
      </c>
      <c r="C604" s="47" t="s">
        <v>171</v>
      </c>
      <c r="D604" s="47" t="s">
        <v>5572</v>
      </c>
      <c r="E604" s="47" t="s">
        <v>3821</v>
      </c>
      <c r="H604" s="47" t="b">
        <v>1</v>
      </c>
      <c r="I604" s="67" t="s">
        <v>6151</v>
      </c>
    </row>
    <row r="605" spans="1:9" ht="15">
      <c r="A605" s="47" t="s">
        <v>3995</v>
      </c>
      <c r="B605" s="47" t="s">
        <v>3822</v>
      </c>
      <c r="C605" s="47" t="s">
        <v>171</v>
      </c>
      <c r="D605" s="47" t="s">
        <v>5573</v>
      </c>
      <c r="E605" s="47" t="s">
        <v>3822</v>
      </c>
      <c r="H605" s="47" t="b">
        <v>1</v>
      </c>
      <c r="I605" s="67" t="s">
        <v>6151</v>
      </c>
    </row>
    <row r="606" spans="1:9" ht="15">
      <c r="A606" s="47" t="s">
        <v>3996</v>
      </c>
      <c r="B606" s="47" t="s">
        <v>3823</v>
      </c>
      <c r="C606" s="47" t="s">
        <v>171</v>
      </c>
      <c r="D606" s="47" t="s">
        <v>5574</v>
      </c>
      <c r="E606" s="47" t="s">
        <v>3823</v>
      </c>
      <c r="H606" s="47" t="b">
        <v>1</v>
      </c>
      <c r="I606" s="67" t="s">
        <v>6151</v>
      </c>
    </row>
    <row r="607" spans="1:9" ht="15">
      <c r="A607" s="47" t="s">
        <v>3998</v>
      </c>
      <c r="B607" s="47" t="s">
        <v>3825</v>
      </c>
      <c r="C607" s="47" t="s">
        <v>164</v>
      </c>
      <c r="D607" s="47" t="s">
        <v>5575</v>
      </c>
      <c r="E607" s="47" t="s">
        <v>3825</v>
      </c>
      <c r="H607" s="47" t="b">
        <v>1</v>
      </c>
      <c r="I607" s="67" t="s">
        <v>6151</v>
      </c>
    </row>
    <row r="608" spans="1:9" ht="15">
      <c r="A608" s="47" t="s">
        <v>3999</v>
      </c>
      <c r="B608" s="47" t="s">
        <v>3826</v>
      </c>
      <c r="C608" s="47" t="s">
        <v>164</v>
      </c>
      <c r="D608" s="47" t="s">
        <v>5576</v>
      </c>
      <c r="E608" s="47" t="s">
        <v>3826</v>
      </c>
      <c r="H608" s="47" t="b">
        <v>1</v>
      </c>
      <c r="I608" s="67" t="s">
        <v>6151</v>
      </c>
    </row>
    <row r="609" spans="1:9" ht="15">
      <c r="A609" s="47" t="s">
        <v>4000</v>
      </c>
      <c r="B609" s="47" t="s">
        <v>3827</v>
      </c>
      <c r="C609" s="47" t="s">
        <v>164</v>
      </c>
      <c r="D609" s="47" t="s">
        <v>5577</v>
      </c>
      <c r="E609" s="47" t="s">
        <v>3827</v>
      </c>
      <c r="H609" s="47" t="b">
        <v>1</v>
      </c>
      <c r="I609" s="67" t="s">
        <v>6151</v>
      </c>
    </row>
    <row r="610" spans="1:9" ht="15">
      <c r="A610" s="47" t="s">
        <v>4001</v>
      </c>
      <c r="B610" s="47" t="s">
        <v>3828</v>
      </c>
      <c r="C610" s="47" t="s">
        <v>171</v>
      </c>
      <c r="D610" s="47" t="s">
        <v>5578</v>
      </c>
      <c r="E610" s="47" t="s">
        <v>3828</v>
      </c>
      <c r="H610" s="47" t="b">
        <v>1</v>
      </c>
      <c r="I610" s="67" t="s">
        <v>6151</v>
      </c>
    </row>
    <row r="611" spans="1:9" ht="15">
      <c r="A611" s="47" t="s">
        <v>4002</v>
      </c>
      <c r="B611" s="47" t="s">
        <v>3829</v>
      </c>
      <c r="C611" s="47" t="s">
        <v>171</v>
      </c>
      <c r="D611" s="47" t="s">
        <v>5579</v>
      </c>
      <c r="E611" s="47" t="s">
        <v>3829</v>
      </c>
      <c r="H611" s="47" t="b">
        <v>1</v>
      </c>
      <c r="I611" s="67" t="s">
        <v>6151</v>
      </c>
    </row>
    <row r="612" spans="1:9" ht="15">
      <c r="A612" s="47" t="s">
        <v>4003</v>
      </c>
      <c r="B612" s="47" t="s">
        <v>3830</v>
      </c>
      <c r="C612" s="47" t="s">
        <v>1273</v>
      </c>
      <c r="D612" s="47" t="s">
        <v>5580</v>
      </c>
      <c r="E612" s="47" t="s">
        <v>3830</v>
      </c>
      <c r="H612" s="47" t="b">
        <v>1</v>
      </c>
      <c r="I612" s="67" t="s">
        <v>6151</v>
      </c>
    </row>
    <row r="613" spans="1:9" ht="15">
      <c r="A613" s="47" t="s">
        <v>4004</v>
      </c>
      <c r="B613" s="47" t="s">
        <v>3831</v>
      </c>
      <c r="C613" s="47" t="s">
        <v>164</v>
      </c>
      <c r="D613" s="47" t="s">
        <v>5581</v>
      </c>
      <c r="E613" s="47" t="s">
        <v>3831</v>
      </c>
      <c r="H613" s="47" t="b">
        <v>1</v>
      </c>
      <c r="I613" s="67" t="s">
        <v>6151</v>
      </c>
    </row>
    <row r="614" spans="1:9" ht="15">
      <c r="A614" s="47" t="s">
        <v>4005</v>
      </c>
      <c r="B614" s="47" t="s">
        <v>3832</v>
      </c>
      <c r="C614" s="47" t="s">
        <v>171</v>
      </c>
      <c r="D614" s="47" t="s">
        <v>5582</v>
      </c>
      <c r="E614" s="47" t="s">
        <v>3832</v>
      </c>
      <c r="H614" s="47" t="b">
        <v>1</v>
      </c>
      <c r="I614" s="67" t="s">
        <v>6151</v>
      </c>
    </row>
    <row r="615" spans="1:9" ht="15">
      <c r="A615" s="47" t="s">
        <v>4009</v>
      </c>
      <c r="B615" s="47" t="s">
        <v>3833</v>
      </c>
      <c r="C615" s="47" t="s">
        <v>171</v>
      </c>
      <c r="D615" s="47" t="s">
        <v>5583</v>
      </c>
      <c r="E615" s="47" t="s">
        <v>3833</v>
      </c>
      <c r="H615" s="47" t="b">
        <v>1</v>
      </c>
      <c r="I615" s="67" t="s">
        <v>6151</v>
      </c>
    </row>
    <row r="616" spans="1:9" ht="15">
      <c r="A616" s="47" t="s">
        <v>4010</v>
      </c>
      <c r="B616" s="47" t="s">
        <v>3834</v>
      </c>
      <c r="C616" s="47" t="s">
        <v>171</v>
      </c>
      <c r="D616" s="47" t="s">
        <v>5584</v>
      </c>
      <c r="E616" s="47" t="s">
        <v>3834</v>
      </c>
      <c r="H616" s="47" t="b">
        <v>1</v>
      </c>
      <c r="I616" s="67" t="s">
        <v>6151</v>
      </c>
    </row>
    <row r="617" spans="1:9" ht="15">
      <c r="A617" s="47" t="s">
        <v>4011</v>
      </c>
      <c r="B617" s="47" t="s">
        <v>3835</v>
      </c>
      <c r="C617" s="47" t="s">
        <v>171</v>
      </c>
      <c r="D617" s="47" t="s">
        <v>5585</v>
      </c>
      <c r="E617" s="47" t="s">
        <v>3835</v>
      </c>
      <c r="H617" s="47" t="b">
        <v>1</v>
      </c>
      <c r="I617" s="67" t="s">
        <v>6151</v>
      </c>
    </row>
    <row r="618" spans="1:9" ht="15">
      <c r="A618" s="47" t="s">
        <v>4024</v>
      </c>
      <c r="B618" s="47" t="s">
        <v>3837</v>
      </c>
      <c r="C618" s="47" t="s">
        <v>164</v>
      </c>
      <c r="D618" s="47" t="s">
        <v>5586</v>
      </c>
      <c r="E618" s="47" t="s">
        <v>3837</v>
      </c>
      <c r="H618" s="47" t="b">
        <v>1</v>
      </c>
      <c r="I618" s="67" t="s">
        <v>6151</v>
      </c>
    </row>
    <row r="619" spans="1:9" ht="15">
      <c r="A619" s="47" t="s">
        <v>4025</v>
      </c>
      <c r="B619" s="47" t="s">
        <v>3838</v>
      </c>
      <c r="C619" s="47" t="s">
        <v>164</v>
      </c>
      <c r="D619" s="47" t="s">
        <v>5587</v>
      </c>
      <c r="E619" s="47" t="s">
        <v>3838</v>
      </c>
      <c r="H619" s="47" t="b">
        <v>1</v>
      </c>
      <c r="I619" s="67" t="s">
        <v>6151</v>
      </c>
    </row>
    <row r="620" spans="1:9" ht="15">
      <c r="A620" s="47" t="s">
        <v>4026</v>
      </c>
      <c r="B620" s="47" t="s">
        <v>3839</v>
      </c>
      <c r="C620" s="47" t="s">
        <v>171</v>
      </c>
      <c r="D620" s="47" t="s">
        <v>5588</v>
      </c>
      <c r="E620" s="47" t="s">
        <v>3839</v>
      </c>
      <c r="H620" s="47" t="b">
        <v>1</v>
      </c>
      <c r="I620" s="67" t="s">
        <v>6151</v>
      </c>
    </row>
    <row r="621" spans="1:9" ht="15">
      <c r="A621" s="47" t="s">
        <v>4041</v>
      </c>
      <c r="B621" s="47" t="s">
        <v>3841</v>
      </c>
      <c r="C621" s="47" t="s">
        <v>164</v>
      </c>
      <c r="D621" s="47" t="s">
        <v>5589</v>
      </c>
      <c r="E621" s="47" t="s">
        <v>3841</v>
      </c>
      <c r="H621" s="47" t="b">
        <v>1</v>
      </c>
      <c r="I621" s="67" t="s">
        <v>6151</v>
      </c>
    </row>
    <row r="622" spans="1:9" ht="15">
      <c r="A622" s="47" t="s">
        <v>4042</v>
      </c>
      <c r="B622" s="47" t="s">
        <v>3842</v>
      </c>
      <c r="C622" s="47" t="s">
        <v>164</v>
      </c>
      <c r="D622" s="47" t="s">
        <v>5590</v>
      </c>
      <c r="E622" s="47" t="s">
        <v>3842</v>
      </c>
      <c r="H622" s="47" t="b">
        <v>1</v>
      </c>
      <c r="I622" s="67" t="s">
        <v>6151</v>
      </c>
    </row>
    <row r="623" spans="1:9" ht="15">
      <c r="A623" s="47" t="s">
        <v>4050</v>
      </c>
      <c r="B623" s="47" t="s">
        <v>3843</v>
      </c>
      <c r="C623" s="47" t="s">
        <v>164</v>
      </c>
      <c r="D623" s="47" t="s">
        <v>5591</v>
      </c>
      <c r="E623" s="47" t="s">
        <v>3843</v>
      </c>
      <c r="H623" s="47" t="b">
        <v>1</v>
      </c>
      <c r="I623" s="67" t="s">
        <v>6151</v>
      </c>
    </row>
    <row r="624" spans="1:9" ht="15">
      <c r="A624" s="47" t="s">
        <v>4105</v>
      </c>
      <c r="B624" s="47" t="s">
        <v>3844</v>
      </c>
      <c r="C624" s="47" t="s">
        <v>164</v>
      </c>
      <c r="D624" s="47" t="s">
        <v>5592</v>
      </c>
      <c r="E624" s="47" t="s">
        <v>3844</v>
      </c>
      <c r="H624" s="47" t="b">
        <v>1</v>
      </c>
      <c r="I624" s="67" t="s">
        <v>6151</v>
      </c>
    </row>
    <row r="625" spans="1:9" ht="15">
      <c r="A625" s="47" t="s">
        <v>4106</v>
      </c>
      <c r="B625" s="47" t="s">
        <v>3845</v>
      </c>
      <c r="C625" s="47" t="s">
        <v>164</v>
      </c>
      <c r="D625" s="47" t="s">
        <v>5593</v>
      </c>
      <c r="E625" s="47" t="s">
        <v>3845</v>
      </c>
      <c r="H625" s="47" t="b">
        <v>1</v>
      </c>
      <c r="I625" s="67" t="s">
        <v>6151</v>
      </c>
    </row>
    <row r="626" spans="1:9" ht="15">
      <c r="A626" s="47" t="s">
        <v>4107</v>
      </c>
      <c r="B626" s="47" t="s">
        <v>3846</v>
      </c>
      <c r="C626" s="47" t="s">
        <v>164</v>
      </c>
      <c r="D626" s="47" t="s">
        <v>5594</v>
      </c>
      <c r="E626" s="47" t="s">
        <v>3846</v>
      </c>
      <c r="H626" s="47" t="b">
        <v>1</v>
      </c>
      <c r="I626" s="67" t="s">
        <v>6151</v>
      </c>
    </row>
    <row r="627" spans="1:9" ht="15">
      <c r="A627" s="47" t="s">
        <v>4108</v>
      </c>
      <c r="B627" s="47" t="s">
        <v>3847</v>
      </c>
      <c r="C627" s="47" t="s">
        <v>171</v>
      </c>
      <c r="D627" s="47" t="s">
        <v>5595</v>
      </c>
      <c r="E627" s="47" t="s">
        <v>3847</v>
      </c>
      <c r="H627" s="47" t="b">
        <v>1</v>
      </c>
      <c r="I627" s="67" t="s">
        <v>6151</v>
      </c>
    </row>
    <row r="628" spans="1:9" ht="15">
      <c r="A628" s="47" t="s">
        <v>4109</v>
      </c>
      <c r="B628" s="47" t="s">
        <v>3848</v>
      </c>
      <c r="C628" s="47" t="s">
        <v>164</v>
      </c>
      <c r="D628" s="47" t="s">
        <v>5596</v>
      </c>
      <c r="E628" s="47" t="s">
        <v>3848</v>
      </c>
      <c r="H628" s="47" t="b">
        <v>1</v>
      </c>
      <c r="I628" s="67" t="s">
        <v>6151</v>
      </c>
    </row>
    <row r="629" spans="1:9" ht="15">
      <c r="A629" s="47" t="s">
        <v>4110</v>
      </c>
      <c r="B629" s="47" t="s">
        <v>3849</v>
      </c>
      <c r="C629" s="47" t="s">
        <v>171</v>
      </c>
      <c r="D629" s="47" t="s">
        <v>5597</v>
      </c>
      <c r="E629" s="47" t="s">
        <v>3849</v>
      </c>
      <c r="H629" s="47" t="b">
        <v>1</v>
      </c>
      <c r="I629" s="67" t="s">
        <v>6151</v>
      </c>
    </row>
    <row r="630" spans="1:9" ht="15">
      <c r="A630" s="47" t="s">
        <v>4111</v>
      </c>
      <c r="B630" s="47" t="s">
        <v>3850</v>
      </c>
      <c r="C630" s="47" t="s">
        <v>171</v>
      </c>
      <c r="D630" s="47" t="s">
        <v>5598</v>
      </c>
      <c r="E630" s="47" t="s">
        <v>3850</v>
      </c>
      <c r="H630" s="47" t="b">
        <v>1</v>
      </c>
      <c r="I630" s="67" t="s">
        <v>6151</v>
      </c>
    </row>
    <row r="631" spans="1:9" ht="15">
      <c r="A631" s="47" t="s">
        <v>4112</v>
      </c>
      <c r="B631" s="47" t="s">
        <v>3851</v>
      </c>
      <c r="C631" s="47" t="s">
        <v>171</v>
      </c>
      <c r="D631" s="47" t="s">
        <v>5599</v>
      </c>
      <c r="E631" s="47" t="s">
        <v>3851</v>
      </c>
      <c r="H631" s="47" t="b">
        <v>1</v>
      </c>
      <c r="I631" s="67" t="s">
        <v>6151</v>
      </c>
    </row>
    <row r="632" spans="1:9" ht="15">
      <c r="A632" s="47" t="s">
        <v>4120</v>
      </c>
      <c r="B632" s="47" t="s">
        <v>3853</v>
      </c>
      <c r="C632" s="47" t="s">
        <v>1273</v>
      </c>
      <c r="D632" s="47" t="s">
        <v>5600</v>
      </c>
      <c r="E632" s="47" t="s">
        <v>3853</v>
      </c>
      <c r="H632" s="47" t="b">
        <v>1</v>
      </c>
      <c r="I632" s="67" t="s">
        <v>6151</v>
      </c>
    </row>
    <row r="633" spans="1:9" ht="15">
      <c r="A633" s="47" t="s">
        <v>4121</v>
      </c>
      <c r="B633" s="47" t="s">
        <v>3854</v>
      </c>
      <c r="C633" s="47" t="s">
        <v>164</v>
      </c>
      <c r="D633" s="47" t="s">
        <v>5601</v>
      </c>
      <c r="E633" s="47" t="s">
        <v>3854</v>
      </c>
      <c r="H633" s="47" t="b">
        <v>1</v>
      </c>
      <c r="I633" s="67" t="s">
        <v>6151</v>
      </c>
    </row>
    <row r="634" spans="1:9" ht="15">
      <c r="A634" s="47" t="s">
        <v>4122</v>
      </c>
      <c r="B634" s="47" t="s">
        <v>3855</v>
      </c>
      <c r="C634" s="47" t="s">
        <v>171</v>
      </c>
      <c r="D634" s="47" t="s">
        <v>5602</v>
      </c>
      <c r="E634" s="47" t="s">
        <v>3855</v>
      </c>
      <c r="H634" s="47" t="b">
        <v>1</v>
      </c>
      <c r="I634" s="67" t="s">
        <v>6151</v>
      </c>
    </row>
    <row r="635" spans="1:9" ht="15">
      <c r="A635" s="47" t="s">
        <v>4123</v>
      </c>
      <c r="B635" s="47" t="s">
        <v>3856</v>
      </c>
      <c r="C635" s="47" t="s">
        <v>171</v>
      </c>
      <c r="D635" s="47" t="s">
        <v>5603</v>
      </c>
      <c r="E635" s="47" t="s">
        <v>3856</v>
      </c>
      <c r="H635" s="47" t="b">
        <v>1</v>
      </c>
      <c r="I635" s="67" t="s">
        <v>6151</v>
      </c>
    </row>
    <row r="636" spans="1:9" ht="15">
      <c r="A636" s="47" t="s">
        <v>4124</v>
      </c>
      <c r="B636" s="47" t="s">
        <v>3857</v>
      </c>
      <c r="C636" s="47" t="s">
        <v>171</v>
      </c>
      <c r="D636" s="47" t="s">
        <v>5604</v>
      </c>
      <c r="E636" s="47" t="s">
        <v>3857</v>
      </c>
      <c r="H636" s="47" t="b">
        <v>1</v>
      </c>
      <c r="I636" s="67" t="s">
        <v>6151</v>
      </c>
    </row>
    <row r="637" spans="1:9" ht="15">
      <c r="A637" s="47" t="s">
        <v>4125</v>
      </c>
      <c r="B637" s="47" t="s">
        <v>3858</v>
      </c>
      <c r="C637" s="47" t="s">
        <v>171</v>
      </c>
      <c r="D637" s="47" t="s">
        <v>5605</v>
      </c>
      <c r="E637" s="47" t="s">
        <v>3858</v>
      </c>
      <c r="H637" s="47" t="b">
        <v>1</v>
      </c>
      <c r="I637" s="67" t="s">
        <v>6151</v>
      </c>
    </row>
    <row r="638" spans="1:9" ht="15">
      <c r="A638" s="47" t="s">
        <v>4126</v>
      </c>
      <c r="B638" s="47" t="s">
        <v>3859</v>
      </c>
      <c r="C638" s="47" t="s">
        <v>171</v>
      </c>
      <c r="D638" s="47" t="s">
        <v>5606</v>
      </c>
      <c r="E638" s="47" t="s">
        <v>3859</v>
      </c>
      <c r="H638" s="47" t="b">
        <v>1</v>
      </c>
      <c r="I638" s="67" t="s">
        <v>6151</v>
      </c>
    </row>
    <row r="639" spans="1:9" ht="15">
      <c r="A639" s="47" t="s">
        <v>4127</v>
      </c>
      <c r="B639" s="47" t="s">
        <v>3860</v>
      </c>
      <c r="C639" s="47" t="s">
        <v>171</v>
      </c>
      <c r="D639" s="47" t="s">
        <v>5607</v>
      </c>
      <c r="E639" s="47" t="s">
        <v>3860</v>
      </c>
      <c r="H639" s="47" t="b">
        <v>1</v>
      </c>
      <c r="I639" s="67" t="s">
        <v>6151</v>
      </c>
    </row>
    <row r="640" spans="1:9" ht="15">
      <c r="A640" s="47" t="s">
        <v>4128</v>
      </c>
      <c r="B640" s="47" t="s">
        <v>3861</v>
      </c>
      <c r="C640" s="47" t="s">
        <v>171</v>
      </c>
      <c r="D640" s="47" t="s">
        <v>5608</v>
      </c>
      <c r="E640" s="47" t="s">
        <v>3861</v>
      </c>
      <c r="H640" s="47" t="b">
        <v>1</v>
      </c>
      <c r="I640" s="67" t="s">
        <v>6151</v>
      </c>
    </row>
    <row r="641" spans="1:9" ht="15">
      <c r="A641" s="47" t="s">
        <v>4129</v>
      </c>
      <c r="B641" s="47" t="s">
        <v>3862</v>
      </c>
      <c r="C641" s="47" t="s">
        <v>171</v>
      </c>
      <c r="D641" s="47" t="s">
        <v>5609</v>
      </c>
      <c r="E641" s="47" t="s">
        <v>3862</v>
      </c>
      <c r="H641" s="47" t="b">
        <v>1</v>
      </c>
      <c r="I641" s="67" t="s">
        <v>6151</v>
      </c>
    </row>
    <row r="642" spans="1:9" ht="15">
      <c r="A642" s="47" t="s">
        <v>4131</v>
      </c>
      <c r="B642" s="47" t="s">
        <v>5405</v>
      </c>
      <c r="C642" s="47" t="s">
        <v>164</v>
      </c>
      <c r="D642" s="47" t="s">
        <v>5610</v>
      </c>
      <c r="E642" s="47" t="s">
        <v>5405</v>
      </c>
      <c r="H642" s="47" t="b">
        <v>1</v>
      </c>
      <c r="I642" s="67" t="s">
        <v>6151</v>
      </c>
    </row>
    <row r="643" spans="1:9" ht="15">
      <c r="A643" s="47" t="s">
        <v>4132</v>
      </c>
      <c r="B643" s="47" t="s">
        <v>5406</v>
      </c>
      <c r="C643" s="47" t="s">
        <v>164</v>
      </c>
      <c r="D643" s="47" t="s">
        <v>5611</v>
      </c>
      <c r="E643" s="47" t="s">
        <v>5406</v>
      </c>
      <c r="H643" s="47" t="b">
        <v>1</v>
      </c>
      <c r="I643" s="67" t="s">
        <v>6151</v>
      </c>
    </row>
    <row r="644" spans="1:9" ht="15">
      <c r="A644" s="47" t="s">
        <v>4133</v>
      </c>
      <c r="B644" s="47" t="s">
        <v>5407</v>
      </c>
      <c r="C644" s="47" t="s">
        <v>164</v>
      </c>
      <c r="D644" s="47" t="s">
        <v>5612</v>
      </c>
      <c r="E644" s="47" t="s">
        <v>5407</v>
      </c>
      <c r="H644" s="47" t="b">
        <v>1</v>
      </c>
      <c r="I644" s="67" t="s">
        <v>6151</v>
      </c>
    </row>
    <row r="645" spans="1:9" ht="15">
      <c r="A645" s="47" t="s">
        <v>4134</v>
      </c>
      <c r="B645" s="47" t="s">
        <v>5408</v>
      </c>
      <c r="C645" s="47" t="s">
        <v>164</v>
      </c>
      <c r="D645" s="47" t="s">
        <v>5613</v>
      </c>
      <c r="E645" s="47" t="s">
        <v>5408</v>
      </c>
      <c r="H645" s="47" t="b">
        <v>1</v>
      </c>
      <c r="I645" s="67" t="s">
        <v>6151</v>
      </c>
    </row>
    <row r="646" spans="1:9" ht="15">
      <c r="A646" s="47" t="s">
        <v>4135</v>
      </c>
      <c r="B646" s="47" t="s">
        <v>5409</v>
      </c>
      <c r="C646" s="47" t="s">
        <v>164</v>
      </c>
      <c r="D646" s="47" t="s">
        <v>5614</v>
      </c>
      <c r="E646" s="47" t="s">
        <v>5409</v>
      </c>
      <c r="H646" s="47" t="b">
        <v>1</v>
      </c>
      <c r="I646" s="67" t="s">
        <v>6151</v>
      </c>
    </row>
    <row r="647" spans="1:9" ht="15">
      <c r="A647" s="47" t="s">
        <v>4136</v>
      </c>
      <c r="B647" s="47" t="s">
        <v>5410</v>
      </c>
      <c r="C647" s="47" t="s">
        <v>164</v>
      </c>
      <c r="D647" s="47" t="s">
        <v>5615</v>
      </c>
      <c r="E647" s="47" t="s">
        <v>5410</v>
      </c>
      <c r="H647" s="47" t="b">
        <v>1</v>
      </c>
      <c r="I647" s="67" t="s">
        <v>6151</v>
      </c>
    </row>
    <row r="648" spans="1:9" ht="15">
      <c r="A648" s="47" t="s">
        <v>4137</v>
      </c>
      <c r="B648" s="47" t="s">
        <v>5411</v>
      </c>
      <c r="C648" s="47" t="s">
        <v>164</v>
      </c>
      <c r="D648" s="47" t="s">
        <v>5616</v>
      </c>
      <c r="E648" s="47" t="s">
        <v>5411</v>
      </c>
      <c r="H648" s="47" t="b">
        <v>1</v>
      </c>
      <c r="I648" s="67" t="s">
        <v>6151</v>
      </c>
    </row>
    <row r="649" spans="1:9" ht="15">
      <c r="A649" s="47" t="s">
        <v>4138</v>
      </c>
      <c r="B649" s="47" t="s">
        <v>3864</v>
      </c>
      <c r="C649" s="47" t="s">
        <v>171</v>
      </c>
      <c r="D649" s="47" t="s">
        <v>5617</v>
      </c>
      <c r="E649" s="47" t="s">
        <v>3864</v>
      </c>
      <c r="H649" s="47" t="b">
        <v>1</v>
      </c>
      <c r="I649" s="67" t="s">
        <v>6151</v>
      </c>
    </row>
    <row r="650" spans="1:9" ht="15">
      <c r="A650" s="47" t="s">
        <v>4139</v>
      </c>
      <c r="B650" s="47" t="s">
        <v>3865</v>
      </c>
      <c r="C650" s="47" t="s">
        <v>3277</v>
      </c>
      <c r="D650" s="47" t="s">
        <v>5618</v>
      </c>
      <c r="E650" s="47" t="s">
        <v>3865</v>
      </c>
      <c r="H650" s="47" t="b">
        <v>1</v>
      </c>
      <c r="I650" s="67" t="s">
        <v>6151</v>
      </c>
    </row>
    <row r="651" spans="1:9" ht="15">
      <c r="A651" s="47" t="s">
        <v>4140</v>
      </c>
      <c r="B651" s="47" t="s">
        <v>3866</v>
      </c>
      <c r="C651" s="47" t="s">
        <v>3277</v>
      </c>
      <c r="D651" s="47" t="s">
        <v>5619</v>
      </c>
      <c r="E651" s="47" t="s">
        <v>3866</v>
      </c>
      <c r="H651" s="47" t="b">
        <v>1</v>
      </c>
      <c r="I651" s="67" t="s">
        <v>6151</v>
      </c>
    </row>
    <row r="652" spans="1:9" ht="15">
      <c r="A652" s="47" t="s">
        <v>4141</v>
      </c>
      <c r="B652" s="47" t="s">
        <v>5412</v>
      </c>
      <c r="C652" s="47" t="s">
        <v>171</v>
      </c>
      <c r="D652" s="47" t="s">
        <v>5620</v>
      </c>
      <c r="E652" s="47" t="s">
        <v>5412</v>
      </c>
      <c r="H652" s="47" t="b">
        <v>1</v>
      </c>
      <c r="I652" s="67" t="s">
        <v>6151</v>
      </c>
    </row>
    <row r="653" spans="1:9" ht="15">
      <c r="A653" s="47" t="s">
        <v>4142</v>
      </c>
      <c r="B653" s="47" t="s">
        <v>3867</v>
      </c>
      <c r="C653" s="47" t="s">
        <v>164</v>
      </c>
      <c r="D653" s="47" t="s">
        <v>5621</v>
      </c>
      <c r="E653" s="47" t="s">
        <v>3867</v>
      </c>
      <c r="H653" s="47" t="b">
        <v>1</v>
      </c>
      <c r="I653" s="67" t="s">
        <v>6151</v>
      </c>
    </row>
    <row r="654" spans="1:9" ht="15">
      <c r="A654" s="47" t="s">
        <v>4143</v>
      </c>
      <c r="B654" s="47" t="s">
        <v>3868</v>
      </c>
      <c r="C654" s="47" t="s">
        <v>171</v>
      </c>
      <c r="D654" s="47" t="s">
        <v>5622</v>
      </c>
      <c r="E654" s="47" t="s">
        <v>3868</v>
      </c>
      <c r="H654" s="47" t="b">
        <v>1</v>
      </c>
      <c r="I654" s="67" t="s">
        <v>6151</v>
      </c>
    </row>
    <row r="655" spans="1:9" ht="15">
      <c r="A655" s="47" t="s">
        <v>4145</v>
      </c>
      <c r="B655" s="47" t="s">
        <v>4146</v>
      </c>
      <c r="C655" s="47" t="s">
        <v>171</v>
      </c>
      <c r="D655" s="47" t="s">
        <v>5623</v>
      </c>
      <c r="E655" s="47" t="s">
        <v>4146</v>
      </c>
      <c r="H655" s="47" t="b">
        <v>1</v>
      </c>
      <c r="I655" s="67" t="s">
        <v>6151</v>
      </c>
    </row>
    <row r="656" spans="1:9" ht="15">
      <c r="A656" s="47" t="s">
        <v>4181</v>
      </c>
      <c r="B656" s="47" t="s">
        <v>4147</v>
      </c>
      <c r="C656" s="47" t="s">
        <v>171</v>
      </c>
      <c r="D656" s="47" t="s">
        <v>5624</v>
      </c>
      <c r="E656" s="47" t="s">
        <v>4147</v>
      </c>
      <c r="H656" s="47" t="b">
        <v>1</v>
      </c>
      <c r="I656" s="67" t="s">
        <v>6151</v>
      </c>
    </row>
    <row r="657" spans="1:9" ht="15">
      <c r="A657" s="47" t="s">
        <v>4182</v>
      </c>
      <c r="B657" s="47" t="s">
        <v>4148</v>
      </c>
      <c r="C657" s="47" t="s">
        <v>171</v>
      </c>
      <c r="D657" s="47" t="s">
        <v>5625</v>
      </c>
      <c r="E657" s="47" t="s">
        <v>4148</v>
      </c>
      <c r="H657" s="47" t="b">
        <v>1</v>
      </c>
      <c r="I657" s="67" t="s">
        <v>6151</v>
      </c>
    </row>
    <row r="658" spans="1:9" ht="15">
      <c r="A658" s="47" t="s">
        <v>4183</v>
      </c>
      <c r="B658" s="47" t="s">
        <v>4149</v>
      </c>
      <c r="C658" s="47" t="s">
        <v>171</v>
      </c>
      <c r="D658" s="47" t="s">
        <v>5626</v>
      </c>
      <c r="E658" s="47" t="s">
        <v>4149</v>
      </c>
      <c r="H658" s="47" t="b">
        <v>1</v>
      </c>
      <c r="I658" s="67" t="s">
        <v>6151</v>
      </c>
    </row>
    <row r="659" spans="1:9" ht="15">
      <c r="A659" s="47" t="s">
        <v>4184</v>
      </c>
      <c r="B659" s="47" t="s">
        <v>4150</v>
      </c>
      <c r="C659" s="47" t="s">
        <v>171</v>
      </c>
      <c r="D659" s="47" t="s">
        <v>5627</v>
      </c>
      <c r="E659" s="47" t="s">
        <v>4150</v>
      </c>
      <c r="H659" s="47" t="b">
        <v>1</v>
      </c>
      <c r="I659" s="67" t="s">
        <v>6151</v>
      </c>
    </row>
    <row r="660" spans="1:9" ht="15">
      <c r="A660" s="47" t="s">
        <v>4185</v>
      </c>
      <c r="B660" s="47" t="s">
        <v>4151</v>
      </c>
      <c r="C660" s="47" t="s">
        <v>171</v>
      </c>
      <c r="D660" s="47" t="s">
        <v>5628</v>
      </c>
      <c r="E660" s="47" t="s">
        <v>4151</v>
      </c>
      <c r="H660" s="47" t="b">
        <v>1</v>
      </c>
      <c r="I660" s="67" t="s">
        <v>6151</v>
      </c>
    </row>
    <row r="661" spans="1:9" ht="15">
      <c r="A661" s="47" t="s">
        <v>4186</v>
      </c>
      <c r="B661" s="47" t="s">
        <v>4152</v>
      </c>
      <c r="C661" s="47" t="s">
        <v>171</v>
      </c>
      <c r="D661" s="47" t="s">
        <v>5629</v>
      </c>
      <c r="E661" s="47" t="s">
        <v>4152</v>
      </c>
      <c r="H661" s="47" t="b">
        <v>1</v>
      </c>
      <c r="I661" s="67" t="s">
        <v>6151</v>
      </c>
    </row>
    <row r="662" spans="1:9" ht="15">
      <c r="A662" s="47" t="s">
        <v>4187</v>
      </c>
      <c r="B662" s="47" t="s">
        <v>4153</v>
      </c>
      <c r="C662" s="47" t="s">
        <v>171</v>
      </c>
      <c r="D662" s="47" t="s">
        <v>5630</v>
      </c>
      <c r="E662" s="47" t="s">
        <v>4153</v>
      </c>
      <c r="H662" s="47" t="b">
        <v>1</v>
      </c>
      <c r="I662" s="67" t="s">
        <v>6151</v>
      </c>
    </row>
    <row r="663" spans="1:9" ht="15">
      <c r="A663" s="47" t="s">
        <v>4188</v>
      </c>
      <c r="B663" s="47" t="s">
        <v>4154</v>
      </c>
      <c r="C663" s="47" t="s">
        <v>171</v>
      </c>
      <c r="D663" s="47" t="s">
        <v>5631</v>
      </c>
      <c r="E663" s="47" t="s">
        <v>4154</v>
      </c>
      <c r="H663" s="47" t="b">
        <v>1</v>
      </c>
      <c r="I663" s="67" t="s">
        <v>6151</v>
      </c>
    </row>
    <row r="664" spans="1:9" ht="15">
      <c r="A664" s="47" t="s">
        <v>4189</v>
      </c>
      <c r="B664" s="47" t="s">
        <v>4155</v>
      </c>
      <c r="C664" s="47" t="s">
        <v>171</v>
      </c>
      <c r="D664" s="47" t="s">
        <v>5632</v>
      </c>
      <c r="E664" s="47" t="s">
        <v>4155</v>
      </c>
      <c r="H664" s="47" t="b">
        <v>1</v>
      </c>
      <c r="I664" s="67" t="s">
        <v>6151</v>
      </c>
    </row>
    <row r="665" spans="1:9" ht="15">
      <c r="A665" s="47" t="s">
        <v>4190</v>
      </c>
      <c r="B665" s="47" t="s">
        <v>4156</v>
      </c>
      <c r="C665" s="47" t="s">
        <v>171</v>
      </c>
      <c r="D665" s="47" t="s">
        <v>5633</v>
      </c>
      <c r="E665" s="47" t="s">
        <v>4156</v>
      </c>
      <c r="H665" s="47" t="b">
        <v>1</v>
      </c>
      <c r="I665" s="67" t="s">
        <v>6151</v>
      </c>
    </row>
    <row r="666" spans="1:9" ht="15">
      <c r="A666" s="47" t="s">
        <v>4191</v>
      </c>
      <c r="B666" s="47" t="s">
        <v>4157</v>
      </c>
      <c r="C666" s="47" t="s">
        <v>171</v>
      </c>
      <c r="D666" s="47" t="s">
        <v>5634</v>
      </c>
      <c r="E666" s="47" t="s">
        <v>4157</v>
      </c>
      <c r="H666" s="47" t="b">
        <v>1</v>
      </c>
      <c r="I666" s="67" t="s">
        <v>6151</v>
      </c>
    </row>
    <row r="667" spans="1:9" ht="15">
      <c r="A667" s="47" t="s">
        <v>4192</v>
      </c>
      <c r="B667" s="47" t="s">
        <v>4158</v>
      </c>
      <c r="C667" s="47" t="s">
        <v>171</v>
      </c>
      <c r="D667" s="47" t="s">
        <v>5635</v>
      </c>
      <c r="E667" s="47" t="s">
        <v>4158</v>
      </c>
      <c r="H667" s="47" t="b">
        <v>1</v>
      </c>
      <c r="I667" s="67" t="s">
        <v>6151</v>
      </c>
    </row>
    <row r="668" spans="1:9" ht="15">
      <c r="A668" s="47" t="s">
        <v>4193</v>
      </c>
      <c r="B668" s="47" t="s">
        <v>4159</v>
      </c>
      <c r="C668" s="47" t="s">
        <v>171</v>
      </c>
      <c r="D668" s="47" t="s">
        <v>5636</v>
      </c>
      <c r="E668" s="47" t="s">
        <v>4159</v>
      </c>
      <c r="H668" s="47" t="b">
        <v>1</v>
      </c>
      <c r="I668" s="67" t="s">
        <v>6151</v>
      </c>
    </row>
    <row r="669" spans="1:9" ht="15">
      <c r="A669" s="47" t="s">
        <v>4194</v>
      </c>
      <c r="B669" s="47" t="s">
        <v>4160</v>
      </c>
      <c r="C669" s="47" t="s">
        <v>171</v>
      </c>
      <c r="D669" s="47" t="s">
        <v>5637</v>
      </c>
      <c r="E669" s="47" t="s">
        <v>4160</v>
      </c>
      <c r="H669" s="47" t="b">
        <v>1</v>
      </c>
      <c r="I669" s="67" t="s">
        <v>6151</v>
      </c>
    </row>
    <row r="670" spans="1:9" ht="15">
      <c r="A670" s="47" t="s">
        <v>4195</v>
      </c>
      <c r="B670" s="47" t="s">
        <v>4161</v>
      </c>
      <c r="C670" s="47" t="s">
        <v>171</v>
      </c>
      <c r="D670" s="47" t="s">
        <v>5638</v>
      </c>
      <c r="E670" s="47" t="s">
        <v>4161</v>
      </c>
      <c r="H670" s="47" t="b">
        <v>1</v>
      </c>
      <c r="I670" s="67" t="s">
        <v>6151</v>
      </c>
    </row>
    <row r="671" spans="1:9" ht="15">
      <c r="A671" s="47" t="s">
        <v>4196</v>
      </c>
      <c r="B671" s="47" t="s">
        <v>4162</v>
      </c>
      <c r="C671" s="47" t="s">
        <v>171</v>
      </c>
      <c r="D671" s="47" t="s">
        <v>5639</v>
      </c>
      <c r="E671" s="47" t="s">
        <v>4162</v>
      </c>
      <c r="H671" s="47" t="b">
        <v>1</v>
      </c>
      <c r="I671" s="67" t="s">
        <v>6151</v>
      </c>
    </row>
    <row r="672" spans="1:9" ht="15">
      <c r="A672" s="47" t="s">
        <v>4197</v>
      </c>
      <c r="B672" s="47" t="s">
        <v>4163</v>
      </c>
      <c r="C672" s="47" t="s">
        <v>171</v>
      </c>
      <c r="D672" s="47" t="s">
        <v>5640</v>
      </c>
      <c r="E672" s="47" t="s">
        <v>4163</v>
      </c>
      <c r="H672" s="47" t="b">
        <v>1</v>
      </c>
      <c r="I672" s="67" t="s">
        <v>6151</v>
      </c>
    </row>
    <row r="673" spans="1:9" ht="15">
      <c r="A673" s="47" t="s">
        <v>4198</v>
      </c>
      <c r="B673" s="47" t="s">
        <v>4164</v>
      </c>
      <c r="C673" s="47" t="s">
        <v>171</v>
      </c>
      <c r="D673" s="47" t="s">
        <v>5641</v>
      </c>
      <c r="E673" s="47" t="s">
        <v>4164</v>
      </c>
      <c r="H673" s="47" t="b">
        <v>1</v>
      </c>
      <c r="I673" s="67" t="s">
        <v>6151</v>
      </c>
    </row>
    <row r="674" spans="1:9" ht="15">
      <c r="A674" s="47" t="s">
        <v>4199</v>
      </c>
      <c r="B674" s="47" t="s">
        <v>4165</v>
      </c>
      <c r="C674" s="47" t="s">
        <v>171</v>
      </c>
      <c r="D674" s="47" t="s">
        <v>5642</v>
      </c>
      <c r="E674" s="47" t="s">
        <v>4165</v>
      </c>
      <c r="H674" s="47" t="b">
        <v>1</v>
      </c>
      <c r="I674" s="67" t="s">
        <v>6151</v>
      </c>
    </row>
    <row r="675" spans="1:9" ht="15">
      <c r="A675" s="47" t="s">
        <v>4200</v>
      </c>
      <c r="B675" s="47" t="s">
        <v>4166</v>
      </c>
      <c r="C675" s="47" t="s">
        <v>171</v>
      </c>
      <c r="D675" s="47" t="s">
        <v>5643</v>
      </c>
      <c r="E675" s="47" t="s">
        <v>4166</v>
      </c>
      <c r="H675" s="47" t="b">
        <v>1</v>
      </c>
      <c r="I675" s="67" t="s">
        <v>6151</v>
      </c>
    </row>
    <row r="676" spans="1:9" ht="15">
      <c r="A676" s="47" t="s">
        <v>4201</v>
      </c>
      <c r="B676" s="47" t="s">
        <v>4167</v>
      </c>
      <c r="C676" s="47" t="s">
        <v>171</v>
      </c>
      <c r="D676" s="47" t="s">
        <v>5644</v>
      </c>
      <c r="E676" s="47" t="s">
        <v>4167</v>
      </c>
      <c r="H676" s="47" t="b">
        <v>1</v>
      </c>
      <c r="I676" s="67" t="s">
        <v>6151</v>
      </c>
    </row>
    <row r="677" spans="1:9" ht="15">
      <c r="A677" s="47" t="s">
        <v>4204</v>
      </c>
      <c r="B677" s="47" t="s">
        <v>4168</v>
      </c>
      <c r="C677" s="47" t="s">
        <v>171</v>
      </c>
      <c r="D677" s="47" t="s">
        <v>5645</v>
      </c>
      <c r="E677" s="47" t="s">
        <v>4168</v>
      </c>
      <c r="H677" s="47" t="b">
        <v>1</v>
      </c>
      <c r="I677" s="67" t="s">
        <v>6151</v>
      </c>
    </row>
    <row r="678" spans="1:9" ht="15">
      <c r="A678" s="47" t="s">
        <v>4205</v>
      </c>
      <c r="B678" s="47" t="s">
        <v>4169</v>
      </c>
      <c r="C678" s="47" t="s">
        <v>171</v>
      </c>
      <c r="D678" s="47" t="s">
        <v>5646</v>
      </c>
      <c r="E678" s="47" t="s">
        <v>4169</v>
      </c>
      <c r="H678" s="47" t="b">
        <v>1</v>
      </c>
      <c r="I678" s="67" t="s">
        <v>6151</v>
      </c>
    </row>
    <row r="679" spans="1:9" ht="15">
      <c r="A679" s="47" t="s">
        <v>4207</v>
      </c>
      <c r="B679" s="47" t="s">
        <v>4170</v>
      </c>
      <c r="C679" s="47" t="s">
        <v>171</v>
      </c>
      <c r="D679" s="47" t="s">
        <v>5647</v>
      </c>
      <c r="E679" s="47" t="s">
        <v>4170</v>
      </c>
      <c r="H679" s="47" t="b">
        <v>1</v>
      </c>
      <c r="I679" s="67" t="s">
        <v>6151</v>
      </c>
    </row>
    <row r="680" spans="1:9" ht="15">
      <c r="A680" s="47" t="s">
        <v>4208</v>
      </c>
      <c r="B680" s="47" t="s">
        <v>4171</v>
      </c>
      <c r="C680" s="47" t="s">
        <v>171</v>
      </c>
      <c r="D680" s="47" t="s">
        <v>5648</v>
      </c>
      <c r="E680" s="47" t="s">
        <v>4171</v>
      </c>
      <c r="H680" s="47" t="b">
        <v>1</v>
      </c>
      <c r="I680" s="67" t="s">
        <v>6151</v>
      </c>
    </row>
    <row r="681" spans="1:9" ht="15">
      <c r="A681" s="47" t="s">
        <v>4209</v>
      </c>
      <c r="B681" s="47" t="s">
        <v>4172</v>
      </c>
      <c r="C681" s="47" t="s">
        <v>171</v>
      </c>
      <c r="D681" s="47" t="s">
        <v>5649</v>
      </c>
      <c r="E681" s="47" t="s">
        <v>4172</v>
      </c>
      <c r="H681" s="47" t="b">
        <v>1</v>
      </c>
      <c r="I681" s="67" t="s">
        <v>6151</v>
      </c>
    </row>
    <row r="682" spans="1:9" ht="15">
      <c r="A682" s="47" t="s">
        <v>4210</v>
      </c>
      <c r="B682" s="47" t="s">
        <v>4173</v>
      </c>
      <c r="C682" s="47" t="s">
        <v>171</v>
      </c>
      <c r="D682" s="47" t="s">
        <v>5650</v>
      </c>
      <c r="E682" s="47" t="s">
        <v>4173</v>
      </c>
      <c r="H682" s="47" t="b">
        <v>1</v>
      </c>
      <c r="I682" s="67" t="s">
        <v>6151</v>
      </c>
    </row>
    <row r="683" spans="1:9" ht="15">
      <c r="A683" s="47" t="s">
        <v>4211</v>
      </c>
      <c r="B683" s="47" t="s">
        <v>4174</v>
      </c>
      <c r="C683" s="47" t="s">
        <v>171</v>
      </c>
      <c r="D683" s="47" t="s">
        <v>5651</v>
      </c>
      <c r="E683" s="47" t="s">
        <v>4174</v>
      </c>
      <c r="H683" s="47" t="b">
        <v>1</v>
      </c>
      <c r="I683" s="67" t="s">
        <v>6151</v>
      </c>
    </row>
    <row r="684" spans="1:9" ht="15">
      <c r="A684" s="47" t="s">
        <v>4212</v>
      </c>
      <c r="B684" s="47" t="s">
        <v>4175</v>
      </c>
      <c r="C684" s="47" t="s">
        <v>171</v>
      </c>
      <c r="D684" s="47" t="s">
        <v>5652</v>
      </c>
      <c r="E684" s="47" t="s">
        <v>4175</v>
      </c>
      <c r="H684" s="47" t="b">
        <v>1</v>
      </c>
      <c r="I684" s="67" t="s">
        <v>6151</v>
      </c>
    </row>
    <row r="685" spans="1:9" ht="15">
      <c r="A685" s="47" t="s">
        <v>4213</v>
      </c>
      <c r="B685" s="47" t="s">
        <v>4176</v>
      </c>
      <c r="C685" s="47" t="s">
        <v>171</v>
      </c>
      <c r="D685" s="47" t="s">
        <v>5653</v>
      </c>
      <c r="E685" s="47" t="s">
        <v>4176</v>
      </c>
      <c r="H685" s="47" t="b">
        <v>1</v>
      </c>
      <c r="I685" s="67" t="s">
        <v>6151</v>
      </c>
    </row>
    <row r="686" spans="1:9" ht="15">
      <c r="A686" s="47" t="s">
        <v>4214</v>
      </c>
      <c r="B686" s="47" t="s">
        <v>4177</v>
      </c>
      <c r="C686" s="47" t="s">
        <v>171</v>
      </c>
      <c r="D686" s="47" t="s">
        <v>5654</v>
      </c>
      <c r="E686" s="47" t="s">
        <v>4177</v>
      </c>
      <c r="H686" s="47" t="b">
        <v>1</v>
      </c>
      <c r="I686" s="67" t="s">
        <v>6151</v>
      </c>
    </row>
    <row r="687" spans="1:9" ht="15">
      <c r="A687" s="47" t="s">
        <v>4216</v>
      </c>
      <c r="B687" s="47" t="s">
        <v>4178</v>
      </c>
      <c r="C687" s="47" t="s">
        <v>171</v>
      </c>
      <c r="D687" s="47" t="s">
        <v>5655</v>
      </c>
      <c r="E687" s="47" t="s">
        <v>4178</v>
      </c>
      <c r="H687" s="47" t="b">
        <v>1</v>
      </c>
      <c r="I687" s="67" t="s">
        <v>6151</v>
      </c>
    </row>
    <row r="688" spans="1:9" ht="15">
      <c r="A688" s="47" t="s">
        <v>4217</v>
      </c>
      <c r="B688" s="47" t="s">
        <v>4179</v>
      </c>
      <c r="C688" s="47" t="s">
        <v>171</v>
      </c>
      <c r="D688" s="47" t="s">
        <v>5656</v>
      </c>
      <c r="E688" s="47" t="s">
        <v>4179</v>
      </c>
      <c r="H688" s="47" t="b">
        <v>1</v>
      </c>
      <c r="I688" s="67" t="s">
        <v>6151</v>
      </c>
    </row>
    <row r="689" spans="1:9" ht="15">
      <c r="A689" s="47" t="s">
        <v>4218</v>
      </c>
      <c r="B689" s="47" t="s">
        <v>4180</v>
      </c>
      <c r="C689" s="47" t="s">
        <v>171</v>
      </c>
      <c r="D689" s="47" t="s">
        <v>5657</v>
      </c>
      <c r="E689" s="47" t="s">
        <v>4180</v>
      </c>
      <c r="H689" s="47" t="b">
        <v>1</v>
      </c>
      <c r="I689" s="67" t="s">
        <v>6151</v>
      </c>
    </row>
    <row r="690" spans="1:9" ht="15">
      <c r="A690" s="47" t="s">
        <v>4220</v>
      </c>
      <c r="B690" s="47" t="s">
        <v>4221</v>
      </c>
      <c r="C690" s="47" t="s">
        <v>164</v>
      </c>
      <c r="D690" s="47" t="s">
        <v>5658</v>
      </c>
      <c r="E690" s="47" t="s">
        <v>4221</v>
      </c>
      <c r="H690" s="47" t="b">
        <v>1</v>
      </c>
      <c r="I690" s="67" t="s">
        <v>6151</v>
      </c>
    </row>
    <row r="691" spans="1:9" ht="15">
      <c r="A691" s="47" t="s">
        <v>4229</v>
      </c>
      <c r="B691" s="47" t="s">
        <v>4222</v>
      </c>
      <c r="C691" s="47" t="s">
        <v>164</v>
      </c>
      <c r="D691" s="47" t="s">
        <v>5659</v>
      </c>
      <c r="E691" s="47" t="s">
        <v>4222</v>
      </c>
      <c r="H691" s="47" t="b">
        <v>1</v>
      </c>
      <c r="I691" s="67" t="s">
        <v>6151</v>
      </c>
    </row>
    <row r="692" spans="1:9" ht="15">
      <c r="A692" s="47" t="s">
        <v>4230</v>
      </c>
      <c r="B692" s="47" t="s">
        <v>4223</v>
      </c>
      <c r="C692" s="47" t="s">
        <v>164</v>
      </c>
      <c r="D692" s="47" t="s">
        <v>5660</v>
      </c>
      <c r="E692" s="47" t="s">
        <v>4223</v>
      </c>
      <c r="H692" s="47" t="b">
        <v>1</v>
      </c>
      <c r="I692" s="67" t="s">
        <v>6151</v>
      </c>
    </row>
    <row r="693" spans="1:9" ht="15">
      <c r="A693" s="47" t="s">
        <v>4231</v>
      </c>
      <c r="B693" s="47" t="s">
        <v>4224</v>
      </c>
      <c r="C693" s="47" t="s">
        <v>171</v>
      </c>
      <c r="D693" s="47" t="s">
        <v>5661</v>
      </c>
      <c r="E693" s="47" t="s">
        <v>4224</v>
      </c>
      <c r="H693" s="47" t="b">
        <v>1</v>
      </c>
      <c r="I693" s="67" t="s">
        <v>6151</v>
      </c>
    </row>
    <row r="694" spans="1:9" ht="15">
      <c r="A694" s="47" t="s">
        <v>4232</v>
      </c>
      <c r="B694" s="47" t="s">
        <v>4225</v>
      </c>
      <c r="C694" s="47" t="s">
        <v>171</v>
      </c>
      <c r="D694" s="47" t="s">
        <v>5662</v>
      </c>
      <c r="E694" s="47" t="s">
        <v>4225</v>
      </c>
      <c r="H694" s="47" t="b">
        <v>1</v>
      </c>
      <c r="I694" s="67" t="s">
        <v>6151</v>
      </c>
    </row>
    <row r="695" spans="1:9" ht="15">
      <c r="A695" s="47" t="s">
        <v>4235</v>
      </c>
      <c r="B695" s="47" t="s">
        <v>4226</v>
      </c>
      <c r="C695" s="47" t="s">
        <v>171</v>
      </c>
      <c r="D695" s="47" t="s">
        <v>5663</v>
      </c>
      <c r="E695" s="47" t="s">
        <v>4226</v>
      </c>
      <c r="H695" s="47" t="b">
        <v>1</v>
      </c>
      <c r="I695" s="67" t="s">
        <v>6151</v>
      </c>
    </row>
    <row r="696" spans="1:9" ht="15">
      <c r="A696" s="47" t="s">
        <v>4236</v>
      </c>
      <c r="B696" s="47" t="s">
        <v>4227</v>
      </c>
      <c r="C696" s="47" t="s">
        <v>171</v>
      </c>
      <c r="D696" s="47" t="s">
        <v>5664</v>
      </c>
      <c r="E696" s="47" t="s">
        <v>4227</v>
      </c>
      <c r="H696" s="47" t="b">
        <v>1</v>
      </c>
      <c r="I696" s="67" t="s">
        <v>6151</v>
      </c>
    </row>
    <row r="697" spans="1:9" ht="15">
      <c r="A697" s="47" t="s">
        <v>4237</v>
      </c>
      <c r="B697" s="47" t="s">
        <v>4228</v>
      </c>
      <c r="C697" s="47" t="s">
        <v>171</v>
      </c>
      <c r="D697" s="47" t="s">
        <v>5665</v>
      </c>
      <c r="E697" s="47" t="s">
        <v>4228</v>
      </c>
      <c r="H697" s="47" t="b">
        <v>1</v>
      </c>
      <c r="I697" s="67" t="s">
        <v>6151</v>
      </c>
    </row>
    <row r="698" spans="1:9" ht="15">
      <c r="A698" s="47" t="s">
        <v>4242</v>
      </c>
      <c r="B698" s="47" t="s">
        <v>4239</v>
      </c>
      <c r="C698" s="47" t="s">
        <v>171</v>
      </c>
      <c r="D698" s="47" t="s">
        <v>5666</v>
      </c>
      <c r="E698" s="47" t="s">
        <v>4239</v>
      </c>
      <c r="H698" s="47" t="b">
        <v>1</v>
      </c>
      <c r="I698" s="67" t="s">
        <v>6151</v>
      </c>
    </row>
    <row r="699" spans="1:9" ht="15">
      <c r="A699" s="47" t="s">
        <v>4252</v>
      </c>
      <c r="B699" s="47" t="s">
        <v>4240</v>
      </c>
      <c r="C699" s="47" t="s">
        <v>171</v>
      </c>
      <c r="D699" s="47" t="s">
        <v>5667</v>
      </c>
      <c r="E699" s="47" t="s">
        <v>4240</v>
      </c>
      <c r="H699" s="47" t="b">
        <v>1</v>
      </c>
      <c r="I699" s="67" t="s">
        <v>6151</v>
      </c>
    </row>
    <row r="700" spans="1:9" ht="15">
      <c r="A700" s="47" t="s">
        <v>4253</v>
      </c>
      <c r="B700" s="47" t="s">
        <v>4243</v>
      </c>
      <c r="C700" s="47" t="s">
        <v>171</v>
      </c>
      <c r="D700" s="47" t="s">
        <v>5668</v>
      </c>
      <c r="E700" s="47" t="s">
        <v>4243</v>
      </c>
      <c r="H700" s="47" t="b">
        <v>1</v>
      </c>
      <c r="I700" s="67" t="s">
        <v>6151</v>
      </c>
    </row>
    <row r="701" spans="1:9" ht="15">
      <c r="A701" s="47" t="s">
        <v>4254</v>
      </c>
      <c r="B701" s="47" t="s">
        <v>4244</v>
      </c>
      <c r="C701" s="47" t="s">
        <v>171</v>
      </c>
      <c r="D701" s="47" t="s">
        <v>5669</v>
      </c>
      <c r="E701" s="47" t="s">
        <v>4244</v>
      </c>
      <c r="H701" s="47" t="b">
        <v>1</v>
      </c>
      <c r="I701" s="67" t="s">
        <v>6151</v>
      </c>
    </row>
    <row r="702" spans="1:9" ht="15">
      <c r="A702" s="47" t="s">
        <v>4255</v>
      </c>
      <c r="B702" s="47" t="s">
        <v>3873</v>
      </c>
      <c r="C702" s="47" t="s">
        <v>171</v>
      </c>
      <c r="D702" s="47" t="s">
        <v>5670</v>
      </c>
      <c r="E702" s="47" t="s">
        <v>3873</v>
      </c>
      <c r="H702" s="47" t="b">
        <v>1</v>
      </c>
      <c r="I702" s="67" t="s">
        <v>6151</v>
      </c>
    </row>
    <row r="703" spans="1:9" ht="15">
      <c r="A703" s="47" t="s">
        <v>4256</v>
      </c>
      <c r="B703" s="47" t="s">
        <v>4245</v>
      </c>
      <c r="C703" s="47" t="s">
        <v>171</v>
      </c>
      <c r="D703" s="47" t="s">
        <v>5671</v>
      </c>
      <c r="E703" s="47" t="s">
        <v>4245</v>
      </c>
      <c r="H703" s="47" t="b">
        <v>1</v>
      </c>
      <c r="I703" s="67" t="s">
        <v>6151</v>
      </c>
    </row>
    <row r="704" spans="1:9" ht="15">
      <c r="A704" s="47" t="s">
        <v>4257</v>
      </c>
      <c r="B704" s="47" t="s">
        <v>4246</v>
      </c>
      <c r="C704" s="47" t="s">
        <v>171</v>
      </c>
      <c r="D704" s="47" t="s">
        <v>5672</v>
      </c>
      <c r="E704" s="47" t="s">
        <v>4246</v>
      </c>
      <c r="H704" s="47" t="b">
        <v>1</v>
      </c>
      <c r="I704" s="67" t="s">
        <v>6151</v>
      </c>
    </row>
    <row r="705" spans="1:9" ht="15">
      <c r="A705" s="47" t="s">
        <v>4258</v>
      </c>
      <c r="B705" s="47" t="s">
        <v>4247</v>
      </c>
      <c r="C705" s="47" t="s">
        <v>171</v>
      </c>
      <c r="D705" s="47" t="s">
        <v>5673</v>
      </c>
      <c r="E705" s="47" t="s">
        <v>4247</v>
      </c>
      <c r="H705" s="47" t="b">
        <v>1</v>
      </c>
      <c r="I705" s="67" t="s">
        <v>6151</v>
      </c>
    </row>
    <row r="706" spans="1:9" ht="15">
      <c r="A706" s="47" t="s">
        <v>4259</v>
      </c>
      <c r="B706" s="47" t="s">
        <v>5413</v>
      </c>
      <c r="C706" s="47" t="s">
        <v>171</v>
      </c>
      <c r="D706" s="47" t="s">
        <v>5674</v>
      </c>
      <c r="E706" s="47" t="s">
        <v>5413</v>
      </c>
      <c r="H706" s="47" t="b">
        <v>1</v>
      </c>
      <c r="I706" s="67" t="s">
        <v>6151</v>
      </c>
    </row>
    <row r="707" spans="1:9" ht="15">
      <c r="A707" s="47" t="s">
        <v>4260</v>
      </c>
      <c r="B707" s="47" t="s">
        <v>4248</v>
      </c>
      <c r="C707" s="47" t="s">
        <v>171</v>
      </c>
      <c r="D707" s="47" t="s">
        <v>5675</v>
      </c>
      <c r="E707" s="47" t="s">
        <v>4248</v>
      </c>
      <c r="H707" s="47" t="b">
        <v>1</v>
      </c>
      <c r="I707" s="67" t="s">
        <v>6151</v>
      </c>
    </row>
    <row r="708" spans="1:9" ht="15">
      <c r="A708" s="47" t="s">
        <v>4261</v>
      </c>
      <c r="B708" s="47" t="s">
        <v>4249</v>
      </c>
      <c r="C708" s="47" t="s">
        <v>171</v>
      </c>
      <c r="D708" s="47" t="s">
        <v>5676</v>
      </c>
      <c r="E708" s="47" t="s">
        <v>4249</v>
      </c>
      <c r="H708" s="47" t="b">
        <v>1</v>
      </c>
      <c r="I708" s="67" t="s">
        <v>6151</v>
      </c>
    </row>
    <row r="709" spans="1:9" ht="15">
      <c r="A709" s="47" t="s">
        <v>4262</v>
      </c>
      <c r="B709" s="47" t="s">
        <v>4250</v>
      </c>
      <c r="C709" s="47" t="s">
        <v>171</v>
      </c>
      <c r="D709" s="47" t="s">
        <v>5677</v>
      </c>
      <c r="E709" s="47" t="s">
        <v>4250</v>
      </c>
      <c r="H709" s="47" t="b">
        <v>1</v>
      </c>
      <c r="I709" s="67" t="s">
        <v>6151</v>
      </c>
    </row>
    <row r="710" spans="1:9" ht="15">
      <c r="A710" s="47" t="s">
        <v>4263</v>
      </c>
      <c r="B710" s="47" t="s">
        <v>4251</v>
      </c>
      <c r="C710" s="47" t="s">
        <v>171</v>
      </c>
      <c r="D710" s="47" t="s">
        <v>5678</v>
      </c>
      <c r="E710" s="47" t="s">
        <v>4251</v>
      </c>
      <c r="H710" s="47" t="b">
        <v>1</v>
      </c>
      <c r="I710" s="67" t="s">
        <v>6151</v>
      </c>
    </row>
    <row r="711" spans="1:9" ht="15">
      <c r="A711" s="47" t="s">
        <v>4265</v>
      </c>
      <c r="B711" s="47" t="s">
        <v>5414</v>
      </c>
      <c r="C711" s="47" t="s">
        <v>171</v>
      </c>
      <c r="D711" s="47" t="s">
        <v>5679</v>
      </c>
      <c r="E711" s="47" t="s">
        <v>5414</v>
      </c>
      <c r="H711" s="47" t="b">
        <v>1</v>
      </c>
      <c r="I711" s="67" t="s">
        <v>6151</v>
      </c>
    </row>
    <row r="712" spans="1:9" ht="15">
      <c r="A712" s="47" t="s">
        <v>4287</v>
      </c>
      <c r="B712" s="47" t="s">
        <v>4266</v>
      </c>
      <c r="C712" s="47" t="s">
        <v>171</v>
      </c>
      <c r="D712" s="47" t="s">
        <v>5680</v>
      </c>
      <c r="E712" s="47" t="s">
        <v>4266</v>
      </c>
      <c r="H712" s="47" t="b">
        <v>1</v>
      </c>
      <c r="I712" s="67" t="s">
        <v>6151</v>
      </c>
    </row>
    <row r="713" spans="1:9" ht="15">
      <c r="A713" s="47" t="s">
        <v>4288</v>
      </c>
      <c r="B713" s="47" t="s">
        <v>4267</v>
      </c>
      <c r="C713" s="47" t="s">
        <v>171</v>
      </c>
      <c r="D713" s="47" t="s">
        <v>5681</v>
      </c>
      <c r="E713" s="47" t="s">
        <v>4267</v>
      </c>
      <c r="H713" s="47" t="b">
        <v>1</v>
      </c>
      <c r="I713" s="67" t="s">
        <v>6151</v>
      </c>
    </row>
    <row r="714" spans="1:9" ht="15">
      <c r="A714" s="47" t="s">
        <v>4289</v>
      </c>
      <c r="B714" s="47" t="s">
        <v>4268</v>
      </c>
      <c r="C714" s="47" t="s">
        <v>171</v>
      </c>
      <c r="D714" s="47" t="s">
        <v>5682</v>
      </c>
      <c r="E714" s="47" t="s">
        <v>4268</v>
      </c>
      <c r="H714" s="47" t="b">
        <v>1</v>
      </c>
      <c r="I714" s="67" t="s">
        <v>6151</v>
      </c>
    </row>
    <row r="715" spans="1:9" ht="15">
      <c r="A715" s="47" t="s">
        <v>4290</v>
      </c>
      <c r="B715" s="47" t="s">
        <v>4269</v>
      </c>
      <c r="C715" s="47" t="s">
        <v>171</v>
      </c>
      <c r="D715" s="47" t="s">
        <v>5683</v>
      </c>
      <c r="E715" s="47" t="s">
        <v>4269</v>
      </c>
      <c r="H715" s="47" t="b">
        <v>1</v>
      </c>
      <c r="I715" s="67" t="s">
        <v>6151</v>
      </c>
    </row>
    <row r="716" spans="1:9" ht="15">
      <c r="A716" s="47" t="s">
        <v>4291</v>
      </c>
      <c r="B716" s="47" t="s">
        <v>4270</v>
      </c>
      <c r="C716" s="47" t="s">
        <v>171</v>
      </c>
      <c r="D716" s="47" t="s">
        <v>5684</v>
      </c>
      <c r="E716" s="47" t="s">
        <v>4270</v>
      </c>
      <c r="H716" s="47" t="b">
        <v>1</v>
      </c>
      <c r="I716" s="67" t="s">
        <v>6151</v>
      </c>
    </row>
    <row r="717" spans="1:9" ht="15">
      <c r="A717" s="47" t="s">
        <v>4292</v>
      </c>
      <c r="B717" s="47" t="s">
        <v>4271</v>
      </c>
      <c r="C717" s="47" t="s">
        <v>171</v>
      </c>
      <c r="D717" s="47" t="s">
        <v>5685</v>
      </c>
      <c r="E717" s="47" t="s">
        <v>4271</v>
      </c>
      <c r="H717" s="47" t="b">
        <v>1</v>
      </c>
      <c r="I717" s="67" t="s">
        <v>6151</v>
      </c>
    </row>
    <row r="718" spans="1:9" ht="15">
      <c r="A718" s="47" t="s">
        <v>4293</v>
      </c>
      <c r="B718" s="47" t="s">
        <v>4286</v>
      </c>
      <c r="C718" s="47" t="s">
        <v>171</v>
      </c>
      <c r="D718" s="47" t="s">
        <v>5686</v>
      </c>
      <c r="E718" s="47" t="s">
        <v>4286</v>
      </c>
      <c r="H718" s="47" t="b">
        <v>1</v>
      </c>
      <c r="I718" s="67" t="s">
        <v>6151</v>
      </c>
    </row>
    <row r="719" spans="1:9" ht="15">
      <c r="A719" s="47" t="s">
        <v>4294</v>
      </c>
      <c r="B719" s="47" t="s">
        <v>3875</v>
      </c>
      <c r="C719" s="47" t="s">
        <v>171</v>
      </c>
      <c r="D719" s="47" t="s">
        <v>5687</v>
      </c>
      <c r="E719" s="47" t="s">
        <v>3875</v>
      </c>
      <c r="H719" s="47" t="b">
        <v>1</v>
      </c>
      <c r="I719" s="67" t="s">
        <v>6151</v>
      </c>
    </row>
    <row r="720" spans="1:9" ht="15">
      <c r="A720" s="47" t="s">
        <v>4295</v>
      </c>
      <c r="B720" s="47" t="s">
        <v>3876</v>
      </c>
      <c r="C720" s="47" t="s">
        <v>171</v>
      </c>
      <c r="D720" s="47" t="s">
        <v>5688</v>
      </c>
      <c r="E720" s="47" t="s">
        <v>3876</v>
      </c>
      <c r="H720" s="47" t="b">
        <v>1</v>
      </c>
      <c r="I720" s="67" t="s">
        <v>6151</v>
      </c>
    </row>
    <row r="721" spans="1:9" ht="15">
      <c r="A721" s="47" t="s">
        <v>4296</v>
      </c>
      <c r="B721" s="47" t="s">
        <v>4272</v>
      </c>
      <c r="C721" s="47" t="s">
        <v>171</v>
      </c>
      <c r="D721" s="47" t="s">
        <v>5689</v>
      </c>
      <c r="E721" s="47" t="s">
        <v>4272</v>
      </c>
      <c r="H721" s="47" t="b">
        <v>1</v>
      </c>
      <c r="I721" s="67" t="s">
        <v>6151</v>
      </c>
    </row>
    <row r="722" spans="1:9" ht="15">
      <c r="A722" s="47" t="s">
        <v>4297</v>
      </c>
      <c r="B722" s="47" t="s">
        <v>4273</v>
      </c>
      <c r="C722" s="47" t="s">
        <v>171</v>
      </c>
      <c r="D722" s="47" t="s">
        <v>5690</v>
      </c>
      <c r="E722" s="47" t="s">
        <v>4273</v>
      </c>
      <c r="H722" s="47" t="b">
        <v>1</v>
      </c>
      <c r="I722" s="67" t="s">
        <v>6151</v>
      </c>
    </row>
    <row r="723" spans="1:9" ht="15">
      <c r="A723" s="47" t="s">
        <v>4298</v>
      </c>
      <c r="B723" s="47" t="s">
        <v>4274</v>
      </c>
      <c r="C723" s="47" t="s">
        <v>171</v>
      </c>
      <c r="D723" s="47" t="s">
        <v>5691</v>
      </c>
      <c r="E723" s="47" t="s">
        <v>4274</v>
      </c>
      <c r="H723" s="47" t="b">
        <v>1</v>
      </c>
      <c r="I723" s="67" t="s">
        <v>6151</v>
      </c>
    </row>
    <row r="724" spans="1:9" ht="15">
      <c r="A724" s="47" t="s">
        <v>4299</v>
      </c>
      <c r="B724" s="47" t="s">
        <v>4275</v>
      </c>
      <c r="C724" s="47" t="s">
        <v>171</v>
      </c>
      <c r="D724" s="47" t="s">
        <v>5692</v>
      </c>
      <c r="E724" s="47" t="s">
        <v>4275</v>
      </c>
      <c r="H724" s="47" t="b">
        <v>1</v>
      </c>
      <c r="I724" s="67" t="s">
        <v>6151</v>
      </c>
    </row>
    <row r="725" spans="1:9" ht="15">
      <c r="A725" s="47" t="s">
        <v>4300</v>
      </c>
      <c r="B725" s="47" t="s">
        <v>4276</v>
      </c>
      <c r="C725" s="47" t="s">
        <v>171</v>
      </c>
      <c r="D725" s="47" t="s">
        <v>5693</v>
      </c>
      <c r="E725" s="47" t="s">
        <v>4276</v>
      </c>
      <c r="H725" s="47" t="b">
        <v>1</v>
      </c>
      <c r="I725" s="67" t="s">
        <v>6151</v>
      </c>
    </row>
    <row r="726" spans="1:9" ht="15">
      <c r="A726" s="47" t="s">
        <v>4301</v>
      </c>
      <c r="B726" s="47" t="s">
        <v>4277</v>
      </c>
      <c r="C726" s="47" t="s">
        <v>171</v>
      </c>
      <c r="D726" s="47" t="s">
        <v>5694</v>
      </c>
      <c r="E726" s="47" t="s">
        <v>4277</v>
      </c>
      <c r="H726" s="47" t="b">
        <v>1</v>
      </c>
      <c r="I726" s="67" t="s">
        <v>6151</v>
      </c>
    </row>
    <row r="727" spans="1:9" ht="15">
      <c r="A727" s="47" t="s">
        <v>4302</v>
      </c>
      <c r="B727" s="47" t="s">
        <v>4278</v>
      </c>
      <c r="C727" s="47" t="s">
        <v>171</v>
      </c>
      <c r="D727" s="47" t="s">
        <v>5695</v>
      </c>
      <c r="E727" s="47" t="s">
        <v>4278</v>
      </c>
      <c r="H727" s="47" t="b">
        <v>1</v>
      </c>
      <c r="I727" s="67" t="s">
        <v>6151</v>
      </c>
    </row>
    <row r="728" spans="1:9" ht="15">
      <c r="A728" s="47" t="s">
        <v>4303</v>
      </c>
      <c r="B728" s="47" t="s">
        <v>4279</v>
      </c>
      <c r="C728" s="47" t="s">
        <v>171</v>
      </c>
      <c r="D728" s="47" t="s">
        <v>5696</v>
      </c>
      <c r="E728" s="47" t="s">
        <v>4279</v>
      </c>
      <c r="H728" s="47" t="b">
        <v>1</v>
      </c>
      <c r="I728" s="67" t="s">
        <v>6151</v>
      </c>
    </row>
    <row r="729" spans="1:9" ht="15">
      <c r="A729" s="47" t="s">
        <v>4304</v>
      </c>
      <c r="B729" s="47" t="s">
        <v>4280</v>
      </c>
      <c r="C729" s="47" t="s">
        <v>171</v>
      </c>
      <c r="D729" s="47" t="s">
        <v>5697</v>
      </c>
      <c r="E729" s="47" t="s">
        <v>4280</v>
      </c>
      <c r="H729" s="47" t="b">
        <v>1</v>
      </c>
      <c r="I729" s="67" t="s">
        <v>6151</v>
      </c>
    </row>
    <row r="730" spans="1:9" ht="15">
      <c r="A730" s="47" t="s">
        <v>4305</v>
      </c>
      <c r="B730" s="47" t="s">
        <v>4281</v>
      </c>
      <c r="C730" s="47" t="s">
        <v>171</v>
      </c>
      <c r="D730" s="47" t="s">
        <v>5698</v>
      </c>
      <c r="E730" s="47" t="s">
        <v>4281</v>
      </c>
      <c r="H730" s="47" t="b">
        <v>1</v>
      </c>
      <c r="I730" s="67" t="s">
        <v>6151</v>
      </c>
    </row>
    <row r="731" spans="1:9" ht="15">
      <c r="A731" s="47" t="s">
        <v>4306</v>
      </c>
      <c r="B731" s="47" t="s">
        <v>4282</v>
      </c>
      <c r="C731" s="47" t="s">
        <v>171</v>
      </c>
      <c r="D731" s="47" t="s">
        <v>5699</v>
      </c>
      <c r="E731" s="47" t="s">
        <v>4282</v>
      </c>
      <c r="H731" s="47" t="b">
        <v>1</v>
      </c>
      <c r="I731" s="67" t="s">
        <v>6151</v>
      </c>
    </row>
    <row r="732" spans="1:9" ht="15">
      <c r="A732" s="47" t="s">
        <v>4307</v>
      </c>
      <c r="B732" s="47" t="s">
        <v>4283</v>
      </c>
      <c r="C732" s="47" t="s">
        <v>171</v>
      </c>
      <c r="D732" s="47" t="s">
        <v>5700</v>
      </c>
      <c r="E732" s="47" t="s">
        <v>4283</v>
      </c>
      <c r="H732" s="47" t="b">
        <v>1</v>
      </c>
      <c r="I732" s="67" t="s">
        <v>6151</v>
      </c>
    </row>
    <row r="733" spans="1:9" ht="15">
      <c r="A733" s="47" t="s">
        <v>4308</v>
      </c>
      <c r="B733" s="47" t="s">
        <v>4284</v>
      </c>
      <c r="C733" s="47" t="s">
        <v>171</v>
      </c>
      <c r="D733" s="47" t="s">
        <v>5701</v>
      </c>
      <c r="E733" s="47" t="s">
        <v>4284</v>
      </c>
      <c r="H733" s="47" t="b">
        <v>1</v>
      </c>
      <c r="I733" s="67" t="s">
        <v>6151</v>
      </c>
    </row>
    <row r="734" spans="1:9" ht="15">
      <c r="A734" s="47" t="s">
        <v>4309</v>
      </c>
      <c r="B734" s="47" t="s">
        <v>4285</v>
      </c>
      <c r="C734" s="47" t="s">
        <v>171</v>
      </c>
      <c r="D734" s="47" t="s">
        <v>5702</v>
      </c>
      <c r="E734" s="47" t="s">
        <v>4285</v>
      </c>
      <c r="H734" s="47" t="b">
        <v>1</v>
      </c>
      <c r="I734" s="67" t="s">
        <v>6151</v>
      </c>
    </row>
    <row r="735" spans="1:9" ht="15">
      <c r="A735" s="47" t="s">
        <v>4311</v>
      </c>
      <c r="B735" s="47" t="s">
        <v>4312</v>
      </c>
      <c r="C735" s="47" t="s">
        <v>171</v>
      </c>
      <c r="D735" s="47" t="s">
        <v>5703</v>
      </c>
      <c r="E735" s="47" t="s">
        <v>4312</v>
      </c>
      <c r="H735" s="47" t="b">
        <v>1</v>
      </c>
      <c r="I735" s="67" t="s">
        <v>6151</v>
      </c>
    </row>
    <row r="736" spans="1:9" ht="15">
      <c r="A736" s="47" t="s">
        <v>4323</v>
      </c>
      <c r="B736" s="47" t="s">
        <v>4313</v>
      </c>
      <c r="C736" s="47" t="s">
        <v>171</v>
      </c>
      <c r="D736" s="47" t="s">
        <v>5704</v>
      </c>
      <c r="E736" s="47" t="s">
        <v>4313</v>
      </c>
      <c r="H736" s="47" t="b">
        <v>1</v>
      </c>
      <c r="I736" s="67" t="s">
        <v>6151</v>
      </c>
    </row>
    <row r="737" spans="1:9" ht="15">
      <c r="A737" s="47" t="s">
        <v>4324</v>
      </c>
      <c r="B737" s="47" t="s">
        <v>4314</v>
      </c>
      <c r="C737" s="47" t="s">
        <v>171</v>
      </c>
      <c r="D737" s="47" t="s">
        <v>5705</v>
      </c>
      <c r="E737" s="47" t="s">
        <v>4314</v>
      </c>
      <c r="H737" s="47" t="b">
        <v>1</v>
      </c>
      <c r="I737" s="67" t="s">
        <v>6151</v>
      </c>
    </row>
    <row r="738" spans="1:9" ht="15">
      <c r="A738" s="47" t="s">
        <v>4325</v>
      </c>
      <c r="B738" s="47" t="s">
        <v>4315</v>
      </c>
      <c r="C738" s="47" t="s">
        <v>171</v>
      </c>
      <c r="D738" s="47" t="s">
        <v>5706</v>
      </c>
      <c r="E738" s="47" t="s">
        <v>4315</v>
      </c>
      <c r="H738" s="47" t="b">
        <v>1</v>
      </c>
      <c r="I738" s="67" t="s">
        <v>6151</v>
      </c>
    </row>
    <row r="739" spans="1:9" ht="15">
      <c r="A739" s="47" t="s">
        <v>4326</v>
      </c>
      <c r="B739" s="47" t="s">
        <v>4316</v>
      </c>
      <c r="C739" s="47" t="s">
        <v>171</v>
      </c>
      <c r="D739" s="47" t="s">
        <v>5707</v>
      </c>
      <c r="E739" s="47" t="s">
        <v>4316</v>
      </c>
      <c r="H739" s="47" t="b">
        <v>1</v>
      </c>
      <c r="I739" s="67" t="s">
        <v>6151</v>
      </c>
    </row>
    <row r="740" spans="1:9" ht="15">
      <c r="A740" s="47" t="s">
        <v>4327</v>
      </c>
      <c r="B740" s="47" t="s">
        <v>4317</v>
      </c>
      <c r="C740" s="47" t="s">
        <v>171</v>
      </c>
      <c r="D740" s="47" t="s">
        <v>5708</v>
      </c>
      <c r="E740" s="47" t="s">
        <v>4317</v>
      </c>
      <c r="H740" s="47" t="b">
        <v>1</v>
      </c>
      <c r="I740" s="67" t="s">
        <v>6151</v>
      </c>
    </row>
    <row r="741" spans="1:9" ht="15">
      <c r="A741" s="47" t="s">
        <v>4328</v>
      </c>
      <c r="B741" s="47" t="s">
        <v>4318</v>
      </c>
      <c r="C741" s="47" t="s">
        <v>171</v>
      </c>
      <c r="D741" s="47" t="s">
        <v>5709</v>
      </c>
      <c r="E741" s="47" t="s">
        <v>4318</v>
      </c>
      <c r="H741" s="47" t="b">
        <v>1</v>
      </c>
      <c r="I741" s="67" t="s">
        <v>6151</v>
      </c>
    </row>
    <row r="742" spans="1:9" ht="15">
      <c r="A742" s="47" t="s">
        <v>4329</v>
      </c>
      <c r="B742" s="47" t="s">
        <v>4319</v>
      </c>
      <c r="C742" s="47" t="s">
        <v>171</v>
      </c>
      <c r="D742" s="47" t="s">
        <v>5710</v>
      </c>
      <c r="E742" s="47" t="s">
        <v>4319</v>
      </c>
      <c r="H742" s="47" t="b">
        <v>1</v>
      </c>
      <c r="I742" s="67" t="s">
        <v>6151</v>
      </c>
    </row>
    <row r="743" spans="1:9" ht="15">
      <c r="A743" s="47" t="s">
        <v>4330</v>
      </c>
      <c r="B743" s="47" t="s">
        <v>4320</v>
      </c>
      <c r="C743" s="47" t="s">
        <v>171</v>
      </c>
      <c r="D743" s="47" t="s">
        <v>5711</v>
      </c>
      <c r="E743" s="47" t="s">
        <v>4320</v>
      </c>
      <c r="H743" s="47" t="b">
        <v>1</v>
      </c>
      <c r="I743" s="67" t="s">
        <v>6151</v>
      </c>
    </row>
    <row r="744" spans="1:9" ht="15">
      <c r="A744" s="47" t="s">
        <v>4331</v>
      </c>
      <c r="B744" s="47" t="s">
        <v>5415</v>
      </c>
      <c r="C744" s="47" t="s">
        <v>171</v>
      </c>
      <c r="D744" s="47" t="s">
        <v>5712</v>
      </c>
      <c r="E744" s="47" t="s">
        <v>5415</v>
      </c>
      <c r="H744" s="47" t="b">
        <v>1</v>
      </c>
      <c r="I744" s="67" t="s">
        <v>6151</v>
      </c>
    </row>
    <row r="745" spans="1:9" ht="15">
      <c r="A745" s="47" t="s">
        <v>4332</v>
      </c>
      <c r="B745" s="47" t="s">
        <v>4321</v>
      </c>
      <c r="C745" s="47" t="s">
        <v>171</v>
      </c>
      <c r="D745" s="47" t="s">
        <v>5713</v>
      </c>
      <c r="E745" s="47" t="s">
        <v>4321</v>
      </c>
      <c r="H745" s="47" t="b">
        <v>1</v>
      </c>
      <c r="I745" s="67" t="s">
        <v>6151</v>
      </c>
    </row>
    <row r="746" spans="1:9" ht="15">
      <c r="A746" s="47" t="s">
        <v>4333</v>
      </c>
      <c r="B746" s="47" t="s">
        <v>4322</v>
      </c>
      <c r="C746" s="47" t="s">
        <v>171</v>
      </c>
      <c r="D746" s="47" t="s">
        <v>5714</v>
      </c>
      <c r="E746" s="47" t="s">
        <v>4322</v>
      </c>
      <c r="H746" s="47" t="b">
        <v>1</v>
      </c>
      <c r="I746" s="67" t="s">
        <v>6151</v>
      </c>
    </row>
    <row r="747" spans="1:9" ht="15">
      <c r="A747" s="47" t="s">
        <v>4334</v>
      </c>
      <c r="B747" s="47" t="s">
        <v>4335</v>
      </c>
      <c r="C747" s="47" t="s">
        <v>180</v>
      </c>
      <c r="D747" s="47" t="s">
        <v>5715</v>
      </c>
      <c r="E747" s="47" t="s">
        <v>4335</v>
      </c>
      <c r="H747" s="47" t="b">
        <v>1</v>
      </c>
      <c r="I747" s="67" t="s">
        <v>6151</v>
      </c>
    </row>
    <row r="748" spans="1:9" ht="15">
      <c r="A748" s="47" t="s">
        <v>4337</v>
      </c>
      <c r="B748" s="47" t="s">
        <v>4338</v>
      </c>
      <c r="C748" s="47" t="s">
        <v>171</v>
      </c>
      <c r="D748" s="47" t="s">
        <v>5716</v>
      </c>
      <c r="E748" s="47" t="s">
        <v>4338</v>
      </c>
      <c r="H748" s="47" t="b">
        <v>1</v>
      </c>
      <c r="I748" s="67" t="s">
        <v>6151</v>
      </c>
    </row>
    <row r="749" spans="1:9" ht="15">
      <c r="A749" s="47" t="s">
        <v>4369</v>
      </c>
      <c r="B749" s="47" t="s">
        <v>4339</v>
      </c>
      <c r="C749" s="47" t="s">
        <v>171</v>
      </c>
      <c r="D749" s="47" t="s">
        <v>5717</v>
      </c>
      <c r="E749" s="47" t="s">
        <v>4339</v>
      </c>
      <c r="H749" s="47" t="b">
        <v>1</v>
      </c>
      <c r="I749" s="67" t="s">
        <v>6151</v>
      </c>
    </row>
    <row r="750" spans="1:9" ht="15">
      <c r="A750" s="47" t="s">
        <v>4370</v>
      </c>
      <c r="B750" s="47" t="s">
        <v>5471</v>
      </c>
      <c r="C750" s="47" t="s">
        <v>171</v>
      </c>
      <c r="D750" s="47" t="s">
        <v>5718</v>
      </c>
      <c r="E750" s="47" t="s">
        <v>5471</v>
      </c>
      <c r="H750" s="47" t="b">
        <v>1</v>
      </c>
      <c r="I750" s="67" t="s">
        <v>6151</v>
      </c>
    </row>
    <row r="751" spans="1:9" ht="15">
      <c r="A751" s="47" t="s">
        <v>4371</v>
      </c>
      <c r="B751" s="47" t="s">
        <v>4340</v>
      </c>
      <c r="C751" s="47" t="s">
        <v>171</v>
      </c>
      <c r="D751" s="47" t="s">
        <v>5719</v>
      </c>
      <c r="E751" s="47" t="s">
        <v>4340</v>
      </c>
      <c r="H751" s="47" t="b">
        <v>1</v>
      </c>
      <c r="I751" s="67" t="s">
        <v>6151</v>
      </c>
    </row>
    <row r="752" spans="1:9" ht="15">
      <c r="A752" s="47" t="s">
        <v>4372</v>
      </c>
      <c r="B752" s="47" t="s">
        <v>4341</v>
      </c>
      <c r="C752" s="47" t="s">
        <v>171</v>
      </c>
      <c r="D752" s="47" t="s">
        <v>5720</v>
      </c>
      <c r="E752" s="47" t="s">
        <v>4341</v>
      </c>
      <c r="H752" s="47" t="b">
        <v>1</v>
      </c>
      <c r="I752" s="67" t="s">
        <v>6151</v>
      </c>
    </row>
    <row r="753" spans="1:9" ht="15">
      <c r="A753" s="47" t="s">
        <v>4373</v>
      </c>
      <c r="B753" s="47" t="s">
        <v>4342</v>
      </c>
      <c r="C753" s="47" t="s">
        <v>171</v>
      </c>
      <c r="D753" s="47" t="s">
        <v>5721</v>
      </c>
      <c r="E753" s="47" t="s">
        <v>4342</v>
      </c>
      <c r="H753" s="47" t="b">
        <v>1</v>
      </c>
      <c r="I753" s="67" t="s">
        <v>6151</v>
      </c>
    </row>
    <row r="754" spans="1:9" ht="15">
      <c r="A754" s="47" t="s">
        <v>4374</v>
      </c>
      <c r="B754" s="47" t="s">
        <v>5416</v>
      </c>
      <c r="C754" s="47" t="s">
        <v>171</v>
      </c>
      <c r="D754" s="47" t="s">
        <v>5722</v>
      </c>
      <c r="E754" s="47" t="s">
        <v>5416</v>
      </c>
      <c r="H754" s="47" t="b">
        <v>1</v>
      </c>
      <c r="I754" s="67" t="s">
        <v>6151</v>
      </c>
    </row>
    <row r="755" spans="1:9" ht="15">
      <c r="A755" s="47" t="s">
        <v>4375</v>
      </c>
      <c r="B755" s="47" t="s">
        <v>4343</v>
      </c>
      <c r="C755" s="47" t="s">
        <v>171</v>
      </c>
      <c r="D755" s="47" t="s">
        <v>5723</v>
      </c>
      <c r="E755" s="47" t="s">
        <v>4343</v>
      </c>
      <c r="H755" s="47" t="b">
        <v>1</v>
      </c>
      <c r="I755" s="67" t="s">
        <v>6151</v>
      </c>
    </row>
    <row r="756" spans="1:9" ht="15">
      <c r="A756" s="47" t="s">
        <v>4376</v>
      </c>
      <c r="B756" s="47" t="s">
        <v>5417</v>
      </c>
      <c r="C756" s="47" t="s">
        <v>171</v>
      </c>
      <c r="D756" s="47" t="s">
        <v>5724</v>
      </c>
      <c r="E756" s="47" t="s">
        <v>5417</v>
      </c>
      <c r="H756" s="47" t="b">
        <v>1</v>
      </c>
      <c r="I756" s="67" t="s">
        <v>6151</v>
      </c>
    </row>
    <row r="757" spans="1:9" ht="15">
      <c r="A757" s="47" t="s">
        <v>4377</v>
      </c>
      <c r="B757" s="47" t="s">
        <v>4344</v>
      </c>
      <c r="C757" s="47" t="s">
        <v>171</v>
      </c>
      <c r="D757" s="47" t="s">
        <v>5725</v>
      </c>
      <c r="E757" s="47" t="s">
        <v>4344</v>
      </c>
      <c r="H757" s="47" t="b">
        <v>1</v>
      </c>
      <c r="I757" s="67" t="s">
        <v>6151</v>
      </c>
    </row>
    <row r="758" spans="1:9" ht="15">
      <c r="A758" s="47" t="s">
        <v>4378</v>
      </c>
      <c r="B758" s="47" t="s">
        <v>4345</v>
      </c>
      <c r="C758" s="47" t="s">
        <v>171</v>
      </c>
      <c r="D758" s="47" t="s">
        <v>5726</v>
      </c>
      <c r="E758" s="47" t="s">
        <v>4345</v>
      </c>
      <c r="H758" s="47" t="b">
        <v>1</v>
      </c>
      <c r="I758" s="67" t="s">
        <v>6151</v>
      </c>
    </row>
    <row r="759" spans="1:9" ht="15">
      <c r="A759" s="47" t="s">
        <v>4379</v>
      </c>
      <c r="B759" s="47" t="s">
        <v>5418</v>
      </c>
      <c r="C759" s="47" t="s">
        <v>171</v>
      </c>
      <c r="D759" s="47" t="s">
        <v>5727</v>
      </c>
      <c r="E759" s="47" t="s">
        <v>5418</v>
      </c>
      <c r="H759" s="47" t="b">
        <v>1</v>
      </c>
      <c r="I759" s="67" t="s">
        <v>6151</v>
      </c>
    </row>
    <row r="760" spans="1:9" ht="15">
      <c r="A760" s="47" t="s">
        <v>4380</v>
      </c>
      <c r="B760" s="47" t="s">
        <v>4346</v>
      </c>
      <c r="C760" s="47" t="s">
        <v>171</v>
      </c>
      <c r="D760" s="47" t="s">
        <v>5728</v>
      </c>
      <c r="E760" s="47" t="s">
        <v>4346</v>
      </c>
      <c r="H760" s="47" t="b">
        <v>1</v>
      </c>
      <c r="I760" s="67" t="s">
        <v>6151</v>
      </c>
    </row>
    <row r="761" spans="1:9" ht="15">
      <c r="A761" s="47" t="s">
        <v>4381</v>
      </c>
      <c r="B761" s="47" t="s">
        <v>4347</v>
      </c>
      <c r="C761" s="47" t="s">
        <v>171</v>
      </c>
      <c r="D761" s="47" t="s">
        <v>5729</v>
      </c>
      <c r="E761" s="47" t="s">
        <v>4347</v>
      </c>
      <c r="H761" s="47" t="b">
        <v>1</v>
      </c>
      <c r="I761" s="67" t="s">
        <v>6151</v>
      </c>
    </row>
    <row r="762" spans="1:9" ht="15">
      <c r="A762" s="47" t="s">
        <v>4382</v>
      </c>
      <c r="B762" s="47" t="s">
        <v>4348</v>
      </c>
      <c r="C762" s="47" t="s">
        <v>171</v>
      </c>
      <c r="D762" s="47" t="s">
        <v>5730</v>
      </c>
      <c r="E762" s="47" t="s">
        <v>4348</v>
      </c>
      <c r="H762" s="47" t="b">
        <v>1</v>
      </c>
      <c r="I762" s="67" t="s">
        <v>6151</v>
      </c>
    </row>
    <row r="763" spans="1:9" ht="15">
      <c r="A763" s="47" t="s">
        <v>4383</v>
      </c>
      <c r="B763" s="47" t="s">
        <v>4349</v>
      </c>
      <c r="C763" s="47" t="s">
        <v>171</v>
      </c>
      <c r="D763" s="47" t="s">
        <v>5731</v>
      </c>
      <c r="E763" s="47" t="s">
        <v>4349</v>
      </c>
      <c r="H763" s="47" t="b">
        <v>1</v>
      </c>
      <c r="I763" s="67" t="s">
        <v>6151</v>
      </c>
    </row>
    <row r="764" spans="1:9" ht="15">
      <c r="A764" s="47" t="s">
        <v>4384</v>
      </c>
      <c r="B764" s="47" t="s">
        <v>4350</v>
      </c>
      <c r="C764" s="47" t="s">
        <v>171</v>
      </c>
      <c r="D764" s="47" t="s">
        <v>5732</v>
      </c>
      <c r="E764" s="47" t="s">
        <v>4350</v>
      </c>
      <c r="H764" s="47" t="b">
        <v>1</v>
      </c>
      <c r="I764" s="67" t="s">
        <v>6151</v>
      </c>
    </row>
    <row r="765" spans="1:9" ht="15">
      <c r="A765" s="47" t="s">
        <v>4385</v>
      </c>
      <c r="B765" s="47" t="s">
        <v>4351</v>
      </c>
      <c r="C765" s="47" t="s">
        <v>171</v>
      </c>
      <c r="D765" s="47" t="s">
        <v>5733</v>
      </c>
      <c r="E765" s="47" t="s">
        <v>4351</v>
      </c>
      <c r="H765" s="47" t="b">
        <v>1</v>
      </c>
      <c r="I765" s="67" t="s">
        <v>6151</v>
      </c>
    </row>
    <row r="766" spans="1:9" ht="15">
      <c r="A766" s="47" t="s">
        <v>4386</v>
      </c>
      <c r="B766" s="47" t="s">
        <v>5419</v>
      </c>
      <c r="C766" s="47" t="s">
        <v>171</v>
      </c>
      <c r="D766" s="47" t="s">
        <v>5734</v>
      </c>
      <c r="E766" s="47" t="s">
        <v>5419</v>
      </c>
      <c r="H766" s="47" t="b">
        <v>1</v>
      </c>
      <c r="I766" s="67" t="s">
        <v>6151</v>
      </c>
    </row>
    <row r="767" spans="1:9" ht="15">
      <c r="A767" s="47" t="s">
        <v>4387</v>
      </c>
      <c r="B767" s="47" t="s">
        <v>4352</v>
      </c>
      <c r="C767" s="47" t="s">
        <v>171</v>
      </c>
      <c r="D767" s="47" t="s">
        <v>5735</v>
      </c>
      <c r="E767" s="47" t="s">
        <v>4352</v>
      </c>
      <c r="H767" s="47" t="b">
        <v>1</v>
      </c>
      <c r="I767" s="67" t="s">
        <v>6151</v>
      </c>
    </row>
    <row r="768" spans="1:9" ht="15">
      <c r="A768" s="47" t="s">
        <v>4388</v>
      </c>
      <c r="B768" s="47" t="s">
        <v>4353</v>
      </c>
      <c r="C768" s="47" t="s">
        <v>171</v>
      </c>
      <c r="D768" s="47" t="s">
        <v>5736</v>
      </c>
      <c r="E768" s="47" t="s">
        <v>4353</v>
      </c>
      <c r="H768" s="47" t="b">
        <v>1</v>
      </c>
      <c r="I768" s="67" t="s">
        <v>6151</v>
      </c>
    </row>
    <row r="769" spans="1:9" ht="15">
      <c r="A769" s="47" t="s">
        <v>4389</v>
      </c>
      <c r="B769" s="47" t="s">
        <v>4354</v>
      </c>
      <c r="C769" s="47" t="s">
        <v>171</v>
      </c>
      <c r="D769" s="47" t="s">
        <v>5737</v>
      </c>
      <c r="E769" s="47" t="s">
        <v>4354</v>
      </c>
      <c r="H769" s="47" t="b">
        <v>1</v>
      </c>
      <c r="I769" s="67" t="s">
        <v>6151</v>
      </c>
    </row>
    <row r="770" spans="1:9" ht="15">
      <c r="A770" s="47" t="s">
        <v>4390</v>
      </c>
      <c r="B770" s="47" t="s">
        <v>4355</v>
      </c>
      <c r="C770" s="47" t="s">
        <v>171</v>
      </c>
      <c r="D770" s="47" t="s">
        <v>5738</v>
      </c>
      <c r="E770" s="47" t="s">
        <v>4355</v>
      </c>
      <c r="H770" s="47" t="b">
        <v>1</v>
      </c>
      <c r="I770" s="67" t="s">
        <v>6151</v>
      </c>
    </row>
    <row r="771" spans="1:9" ht="15">
      <c r="A771" s="47" t="s">
        <v>4391</v>
      </c>
      <c r="B771" s="47" t="s">
        <v>4356</v>
      </c>
      <c r="C771" s="47" t="s">
        <v>171</v>
      </c>
      <c r="D771" s="47" t="s">
        <v>5739</v>
      </c>
      <c r="E771" s="47" t="s">
        <v>4356</v>
      </c>
      <c r="H771" s="47" t="b">
        <v>1</v>
      </c>
      <c r="I771" s="67" t="s">
        <v>6151</v>
      </c>
    </row>
    <row r="772" spans="1:9" ht="15">
      <c r="A772" s="47" t="s">
        <v>4392</v>
      </c>
      <c r="B772" s="47" t="s">
        <v>4357</v>
      </c>
      <c r="C772" s="47" t="s">
        <v>171</v>
      </c>
      <c r="D772" s="47" t="s">
        <v>5740</v>
      </c>
      <c r="E772" s="47" t="s">
        <v>4357</v>
      </c>
      <c r="H772" s="47" t="b">
        <v>1</v>
      </c>
      <c r="I772" s="67" t="s">
        <v>6151</v>
      </c>
    </row>
    <row r="773" spans="1:9" ht="15">
      <c r="A773" s="47" t="s">
        <v>4393</v>
      </c>
      <c r="B773" s="47" t="s">
        <v>4358</v>
      </c>
      <c r="C773" s="47" t="s">
        <v>171</v>
      </c>
      <c r="D773" s="47" t="s">
        <v>5741</v>
      </c>
      <c r="E773" s="47" t="s">
        <v>4358</v>
      </c>
      <c r="H773" s="47" t="b">
        <v>1</v>
      </c>
      <c r="I773" s="67" t="s">
        <v>6151</v>
      </c>
    </row>
    <row r="774" spans="1:9" ht="15">
      <c r="A774" s="47" t="s">
        <v>4394</v>
      </c>
      <c r="B774" s="47" t="s">
        <v>4359</v>
      </c>
      <c r="C774" s="47" t="s">
        <v>171</v>
      </c>
      <c r="D774" s="47" t="s">
        <v>5742</v>
      </c>
      <c r="E774" s="47" t="s">
        <v>4359</v>
      </c>
      <c r="H774" s="47" t="b">
        <v>1</v>
      </c>
      <c r="I774" s="67" t="s">
        <v>6151</v>
      </c>
    </row>
    <row r="775" spans="1:9" ht="15">
      <c r="A775" s="47" t="s">
        <v>4395</v>
      </c>
      <c r="B775" s="47" t="s">
        <v>4360</v>
      </c>
      <c r="C775" s="47" t="s">
        <v>171</v>
      </c>
      <c r="D775" s="47" t="s">
        <v>5743</v>
      </c>
      <c r="E775" s="47" t="s">
        <v>4360</v>
      </c>
      <c r="H775" s="47" t="b">
        <v>1</v>
      </c>
      <c r="I775" s="67" t="s">
        <v>6151</v>
      </c>
    </row>
    <row r="776" spans="1:9" ht="15">
      <c r="A776" s="47" t="s">
        <v>4396</v>
      </c>
      <c r="B776" s="47" t="s">
        <v>5420</v>
      </c>
      <c r="C776" s="47" t="s">
        <v>171</v>
      </c>
      <c r="D776" s="47" t="s">
        <v>5744</v>
      </c>
      <c r="E776" s="47" t="s">
        <v>5420</v>
      </c>
      <c r="H776" s="47" t="b">
        <v>1</v>
      </c>
      <c r="I776" s="67" t="s">
        <v>6151</v>
      </c>
    </row>
    <row r="777" spans="1:9" ht="15">
      <c r="A777" s="47" t="s">
        <v>4397</v>
      </c>
      <c r="B777" s="47" t="s">
        <v>5421</v>
      </c>
      <c r="C777" s="47" t="s">
        <v>171</v>
      </c>
      <c r="D777" s="47" t="s">
        <v>5745</v>
      </c>
      <c r="E777" s="47" t="s">
        <v>5421</v>
      </c>
      <c r="H777" s="47" t="b">
        <v>1</v>
      </c>
      <c r="I777" s="67" t="s">
        <v>6151</v>
      </c>
    </row>
    <row r="778" spans="1:9" ht="15">
      <c r="A778" s="47" t="s">
        <v>4398</v>
      </c>
      <c r="B778" s="47" t="s">
        <v>5422</v>
      </c>
      <c r="C778" s="47" t="s">
        <v>171</v>
      </c>
      <c r="D778" s="47" t="s">
        <v>5746</v>
      </c>
      <c r="E778" s="47" t="s">
        <v>5422</v>
      </c>
      <c r="H778" s="47" t="b">
        <v>1</v>
      </c>
      <c r="I778" s="67" t="s">
        <v>6151</v>
      </c>
    </row>
    <row r="779" spans="1:9" ht="15">
      <c r="A779" s="47" t="s">
        <v>4399</v>
      </c>
      <c r="B779" s="47" t="s">
        <v>5423</v>
      </c>
      <c r="C779" s="47" t="s">
        <v>171</v>
      </c>
      <c r="D779" s="47" t="s">
        <v>5747</v>
      </c>
      <c r="E779" s="47" t="s">
        <v>5423</v>
      </c>
      <c r="H779" s="47" t="b">
        <v>1</v>
      </c>
      <c r="I779" s="67" t="s">
        <v>6151</v>
      </c>
    </row>
    <row r="780" spans="1:9" ht="15">
      <c r="A780" s="47" t="s">
        <v>4400</v>
      </c>
      <c r="B780" s="47" t="s">
        <v>5424</v>
      </c>
      <c r="C780" s="47" t="s">
        <v>171</v>
      </c>
      <c r="D780" s="47" t="s">
        <v>5748</v>
      </c>
      <c r="E780" s="47" t="s">
        <v>5424</v>
      </c>
      <c r="H780" s="47" t="b">
        <v>1</v>
      </c>
      <c r="I780" s="67" t="s">
        <v>6151</v>
      </c>
    </row>
    <row r="781" spans="1:9" ht="15">
      <c r="A781" s="47" t="s">
        <v>4401</v>
      </c>
      <c r="B781" s="47" t="s">
        <v>4361</v>
      </c>
      <c r="C781" s="47" t="s">
        <v>164</v>
      </c>
      <c r="D781" s="47" t="s">
        <v>5749</v>
      </c>
      <c r="E781" s="47" t="s">
        <v>4361</v>
      </c>
      <c r="H781" s="47" t="b">
        <v>1</v>
      </c>
      <c r="I781" s="67" t="s">
        <v>6151</v>
      </c>
    </row>
    <row r="782" spans="1:9" ht="15">
      <c r="A782" s="47" t="s">
        <v>4402</v>
      </c>
      <c r="B782" s="47" t="s">
        <v>4362</v>
      </c>
      <c r="C782" s="47" t="s">
        <v>164</v>
      </c>
      <c r="D782" s="47" t="s">
        <v>5750</v>
      </c>
      <c r="E782" s="47" t="s">
        <v>4362</v>
      </c>
      <c r="H782" s="47" t="b">
        <v>1</v>
      </c>
      <c r="I782" s="67" t="s">
        <v>6151</v>
      </c>
    </row>
    <row r="783" spans="1:9" ht="15">
      <c r="A783" s="47" t="s">
        <v>4403</v>
      </c>
      <c r="B783" s="47" t="s">
        <v>4363</v>
      </c>
      <c r="C783" s="47" t="s">
        <v>171</v>
      </c>
      <c r="D783" s="47" t="s">
        <v>5751</v>
      </c>
      <c r="E783" s="47" t="s">
        <v>4363</v>
      </c>
      <c r="H783" s="47" t="b">
        <v>1</v>
      </c>
      <c r="I783" s="67" t="s">
        <v>6151</v>
      </c>
    </row>
    <row r="784" spans="1:9" ht="15">
      <c r="A784" s="47" t="s">
        <v>4404</v>
      </c>
      <c r="B784" s="47" t="s">
        <v>4364</v>
      </c>
      <c r="C784" s="47" t="s">
        <v>171</v>
      </c>
      <c r="D784" s="47" t="s">
        <v>5752</v>
      </c>
      <c r="E784" s="47" t="s">
        <v>4364</v>
      </c>
      <c r="H784" s="47" t="b">
        <v>1</v>
      </c>
      <c r="I784" s="67" t="s">
        <v>6151</v>
      </c>
    </row>
    <row r="785" spans="1:9" ht="15">
      <c r="A785" s="47" t="s">
        <v>4405</v>
      </c>
      <c r="B785" s="47" t="s">
        <v>4365</v>
      </c>
      <c r="C785" s="47" t="s">
        <v>171</v>
      </c>
      <c r="D785" s="47" t="s">
        <v>5753</v>
      </c>
      <c r="E785" s="47" t="s">
        <v>4365</v>
      </c>
      <c r="H785" s="47" t="b">
        <v>1</v>
      </c>
      <c r="I785" s="67" t="s">
        <v>6151</v>
      </c>
    </row>
    <row r="786" spans="1:9" ht="15">
      <c r="A786" s="47" t="s">
        <v>4406</v>
      </c>
      <c r="B786" s="47" t="s">
        <v>4366</v>
      </c>
      <c r="C786" s="47" t="s">
        <v>171</v>
      </c>
      <c r="D786" s="47" t="s">
        <v>5754</v>
      </c>
      <c r="E786" s="47" t="s">
        <v>4366</v>
      </c>
      <c r="H786" s="47" t="b">
        <v>1</v>
      </c>
      <c r="I786" s="67" t="s">
        <v>6151</v>
      </c>
    </row>
    <row r="787" spans="1:9" ht="15">
      <c r="A787" s="47" t="s">
        <v>4407</v>
      </c>
      <c r="B787" s="47" t="s">
        <v>4367</v>
      </c>
      <c r="C787" s="47" t="s">
        <v>171</v>
      </c>
      <c r="D787" s="47" t="s">
        <v>5755</v>
      </c>
      <c r="E787" s="47" t="s">
        <v>4367</v>
      </c>
      <c r="H787" s="47" t="b">
        <v>1</v>
      </c>
      <c r="I787" s="67" t="s">
        <v>6151</v>
      </c>
    </row>
    <row r="788" spans="1:9" ht="15">
      <c r="A788" s="47" t="s">
        <v>4408</v>
      </c>
      <c r="B788" s="47" t="s">
        <v>4368</v>
      </c>
      <c r="C788" s="47" t="s">
        <v>164</v>
      </c>
      <c r="D788" s="47" t="s">
        <v>5756</v>
      </c>
      <c r="E788" s="47" t="s">
        <v>4368</v>
      </c>
      <c r="H788" s="47" t="b">
        <v>1</v>
      </c>
      <c r="I788" s="67" t="s">
        <v>6151</v>
      </c>
    </row>
    <row r="789" spans="1:9" ht="15">
      <c r="A789" s="47" t="s">
        <v>4410</v>
      </c>
      <c r="B789" s="47" t="s">
        <v>5425</v>
      </c>
      <c r="C789" s="47" t="s">
        <v>164</v>
      </c>
      <c r="D789" s="47" t="s">
        <v>5757</v>
      </c>
      <c r="E789" s="47" t="s">
        <v>5425</v>
      </c>
      <c r="H789" s="47" t="b">
        <v>1</v>
      </c>
      <c r="I789" s="67" t="s">
        <v>6151</v>
      </c>
    </row>
    <row r="790" spans="1:9" ht="15">
      <c r="A790" s="47" t="s">
        <v>4411</v>
      </c>
      <c r="B790" s="47" t="s">
        <v>5426</v>
      </c>
      <c r="C790" s="47" t="s">
        <v>164</v>
      </c>
      <c r="D790" s="47" t="s">
        <v>5758</v>
      </c>
      <c r="E790" s="47" t="s">
        <v>5426</v>
      </c>
      <c r="H790" s="47" t="b">
        <v>1</v>
      </c>
      <c r="I790" s="67" t="s">
        <v>6151</v>
      </c>
    </row>
    <row r="791" spans="1:9" ht="15">
      <c r="A791" s="47" t="s">
        <v>4412</v>
      </c>
      <c r="B791" s="47" t="s">
        <v>5427</v>
      </c>
      <c r="C791" s="47" t="s">
        <v>164</v>
      </c>
      <c r="D791" s="47" t="s">
        <v>5759</v>
      </c>
      <c r="E791" s="47" t="s">
        <v>5427</v>
      </c>
      <c r="H791" s="47" t="b">
        <v>1</v>
      </c>
      <c r="I791" s="67" t="s">
        <v>6151</v>
      </c>
    </row>
    <row r="792" spans="1:9" ht="15">
      <c r="A792" s="47" t="s">
        <v>4423</v>
      </c>
      <c r="B792" s="47" t="s">
        <v>5428</v>
      </c>
      <c r="C792" s="47" t="s">
        <v>164</v>
      </c>
      <c r="D792" s="47" t="s">
        <v>5760</v>
      </c>
      <c r="E792" s="47" t="s">
        <v>5428</v>
      </c>
      <c r="H792" s="47" t="b">
        <v>1</v>
      </c>
      <c r="I792" s="67" t="s">
        <v>6151</v>
      </c>
    </row>
    <row r="793" spans="1:9" ht="15">
      <c r="A793" s="47" t="s">
        <v>4424</v>
      </c>
      <c r="B793" s="47" t="s">
        <v>4416</v>
      </c>
      <c r="C793" s="47" t="s">
        <v>164</v>
      </c>
      <c r="D793" s="47" t="s">
        <v>5761</v>
      </c>
      <c r="E793" s="47" t="s">
        <v>4416</v>
      </c>
      <c r="H793" s="47" t="b">
        <v>1</v>
      </c>
      <c r="I793" s="67" t="s">
        <v>6151</v>
      </c>
    </row>
    <row r="794" spans="1:9" ht="15">
      <c r="A794" s="47" t="s">
        <v>4426</v>
      </c>
      <c r="B794" s="47" t="s">
        <v>3878</v>
      </c>
      <c r="C794" s="47" t="s">
        <v>171</v>
      </c>
      <c r="D794" s="47" t="s">
        <v>5762</v>
      </c>
      <c r="E794" s="47" t="s">
        <v>3878</v>
      </c>
      <c r="H794" s="47" t="b">
        <v>1</v>
      </c>
      <c r="I794" s="67" t="s">
        <v>6151</v>
      </c>
    </row>
    <row r="795" spans="1:9" ht="15">
      <c r="A795" s="47" t="s">
        <v>4427</v>
      </c>
      <c r="B795" s="47" t="s">
        <v>3879</v>
      </c>
      <c r="C795" s="47" t="s">
        <v>171</v>
      </c>
      <c r="D795" s="47" t="s">
        <v>5763</v>
      </c>
      <c r="E795" s="47" t="s">
        <v>3879</v>
      </c>
      <c r="H795" s="47" t="b">
        <v>1</v>
      </c>
      <c r="I795" s="67" t="s">
        <v>6151</v>
      </c>
    </row>
    <row r="796" spans="1:9" ht="15">
      <c r="A796" s="47" t="s">
        <v>4429</v>
      </c>
      <c r="B796" s="47" t="s">
        <v>3880</v>
      </c>
      <c r="C796" s="47" t="s">
        <v>171</v>
      </c>
      <c r="D796" s="47" t="s">
        <v>5764</v>
      </c>
      <c r="E796" s="47" t="s">
        <v>3880</v>
      </c>
      <c r="H796" s="47" t="b">
        <v>1</v>
      </c>
      <c r="I796" s="67" t="s">
        <v>6151</v>
      </c>
    </row>
    <row r="797" spans="1:9" ht="15">
      <c r="A797" s="47" t="s">
        <v>4430</v>
      </c>
      <c r="B797" s="47" t="s">
        <v>3881</v>
      </c>
      <c r="C797" s="47" t="s">
        <v>164</v>
      </c>
      <c r="D797" s="47" t="s">
        <v>5765</v>
      </c>
      <c r="E797" s="47" t="s">
        <v>3881</v>
      </c>
      <c r="H797" s="47" t="b">
        <v>1</v>
      </c>
      <c r="I797" s="67" t="s">
        <v>6151</v>
      </c>
    </row>
    <row r="798" spans="1:9" ht="15">
      <c r="A798" s="47" t="s">
        <v>4431</v>
      </c>
      <c r="B798" s="47" t="s">
        <v>4417</v>
      </c>
      <c r="C798" s="47" t="s">
        <v>171</v>
      </c>
      <c r="D798" s="47" t="s">
        <v>5766</v>
      </c>
      <c r="E798" s="47" t="s">
        <v>4417</v>
      </c>
      <c r="H798" s="47" t="b">
        <v>1</v>
      </c>
      <c r="I798" s="67" t="s">
        <v>6151</v>
      </c>
    </row>
    <row r="799" spans="1:9" ht="15">
      <c r="A799" s="47" t="s">
        <v>4432</v>
      </c>
      <c r="B799" s="47" t="s">
        <v>4418</v>
      </c>
      <c r="C799" s="47" t="s">
        <v>171</v>
      </c>
      <c r="D799" s="47" t="s">
        <v>5767</v>
      </c>
      <c r="E799" s="47" t="s">
        <v>4418</v>
      </c>
      <c r="H799" s="47" t="b">
        <v>1</v>
      </c>
      <c r="I799" s="67" t="s">
        <v>6151</v>
      </c>
    </row>
    <row r="800" spans="1:9" ht="15">
      <c r="A800" s="47" t="s">
        <v>4433</v>
      </c>
      <c r="B800" s="47" t="s">
        <v>4419</v>
      </c>
      <c r="C800" s="47" t="s">
        <v>171</v>
      </c>
      <c r="D800" s="47" t="s">
        <v>5768</v>
      </c>
      <c r="E800" s="47" t="s">
        <v>4419</v>
      </c>
      <c r="H800" s="47" t="b">
        <v>1</v>
      </c>
      <c r="I800" s="67" t="s">
        <v>6151</v>
      </c>
    </row>
    <row r="801" spans="1:9" ht="15">
      <c r="A801" s="47" t="s">
        <v>4434</v>
      </c>
      <c r="B801" s="47" t="s">
        <v>4420</v>
      </c>
      <c r="C801" s="47" t="s">
        <v>171</v>
      </c>
      <c r="D801" s="47" t="s">
        <v>5769</v>
      </c>
      <c r="E801" s="47" t="s">
        <v>4420</v>
      </c>
      <c r="H801" s="47" t="b">
        <v>1</v>
      </c>
      <c r="I801" s="67" t="s">
        <v>6151</v>
      </c>
    </row>
    <row r="802" spans="1:9" ht="15">
      <c r="A802" s="47" t="s">
        <v>4435</v>
      </c>
      <c r="B802" s="47" t="s">
        <v>4422</v>
      </c>
      <c r="C802" s="47" t="s">
        <v>164</v>
      </c>
      <c r="D802" s="47" t="s">
        <v>5770</v>
      </c>
      <c r="E802" s="47" t="s">
        <v>4422</v>
      </c>
      <c r="H802" s="47" t="b">
        <v>1</v>
      </c>
      <c r="I802" s="67" t="s">
        <v>6151</v>
      </c>
    </row>
    <row r="803" spans="1:9" ht="15">
      <c r="A803" s="47" t="s">
        <v>4436</v>
      </c>
      <c r="B803" s="47" t="s">
        <v>4421</v>
      </c>
      <c r="C803" s="47" t="s">
        <v>164</v>
      </c>
      <c r="D803" s="47" t="s">
        <v>5771</v>
      </c>
      <c r="E803" s="47" t="s">
        <v>4421</v>
      </c>
      <c r="H803" s="47" t="b">
        <v>1</v>
      </c>
      <c r="I803" s="67" t="s">
        <v>6151</v>
      </c>
    </row>
    <row r="804" spans="1:9" ht="15">
      <c r="A804" s="47" t="s">
        <v>4438</v>
      </c>
      <c r="B804" s="47" t="s">
        <v>4439</v>
      </c>
      <c r="C804" s="47" t="s">
        <v>171</v>
      </c>
      <c r="D804" s="47" t="s">
        <v>5772</v>
      </c>
      <c r="E804" s="47" t="s">
        <v>4439</v>
      </c>
      <c r="H804" s="47" t="b">
        <v>1</v>
      </c>
      <c r="I804" s="67" t="s">
        <v>6151</v>
      </c>
    </row>
    <row r="805" spans="1:9" ht="15">
      <c r="A805" s="47" t="s">
        <v>4449</v>
      </c>
      <c r="B805" s="47" t="s">
        <v>4440</v>
      </c>
      <c r="C805" s="47" t="s">
        <v>171</v>
      </c>
      <c r="D805" s="47" t="s">
        <v>5773</v>
      </c>
      <c r="E805" s="47" t="s">
        <v>4440</v>
      </c>
      <c r="H805" s="47" t="b">
        <v>1</v>
      </c>
      <c r="I805" s="67" t="s">
        <v>6151</v>
      </c>
    </row>
    <row r="806" spans="1:9" ht="15">
      <c r="A806" s="47" t="s">
        <v>4450</v>
      </c>
      <c r="B806" s="47" t="s">
        <v>4441</v>
      </c>
      <c r="C806" s="47" t="s">
        <v>171</v>
      </c>
      <c r="D806" s="47" t="s">
        <v>5774</v>
      </c>
      <c r="E806" s="47" t="s">
        <v>4441</v>
      </c>
      <c r="H806" s="47" t="b">
        <v>1</v>
      </c>
      <c r="I806" s="67" t="s">
        <v>6151</v>
      </c>
    </row>
    <row r="807" spans="1:9" ht="15">
      <c r="A807" s="47" t="s">
        <v>4451</v>
      </c>
      <c r="B807" s="47" t="s">
        <v>4442</v>
      </c>
      <c r="C807" s="47" t="s">
        <v>171</v>
      </c>
      <c r="D807" s="47" t="s">
        <v>5775</v>
      </c>
      <c r="E807" s="47" t="s">
        <v>4442</v>
      </c>
      <c r="H807" s="47" t="b">
        <v>1</v>
      </c>
      <c r="I807" s="67" t="s">
        <v>6151</v>
      </c>
    </row>
    <row r="808" spans="1:9" ht="15">
      <c r="A808" s="47" t="s">
        <v>4452</v>
      </c>
      <c r="B808" s="47" t="s">
        <v>4443</v>
      </c>
      <c r="C808" s="47" t="s">
        <v>171</v>
      </c>
      <c r="D808" s="47" t="s">
        <v>5776</v>
      </c>
      <c r="E808" s="47" t="s">
        <v>4443</v>
      </c>
      <c r="H808" s="47" t="b">
        <v>1</v>
      </c>
      <c r="I808" s="67" t="s">
        <v>6151</v>
      </c>
    </row>
    <row r="809" spans="1:9" ht="15">
      <c r="A809" s="47" t="s">
        <v>4453</v>
      </c>
      <c r="B809" s="47" t="s">
        <v>4444</v>
      </c>
      <c r="C809" s="47" t="s">
        <v>171</v>
      </c>
      <c r="D809" s="47" t="s">
        <v>5777</v>
      </c>
      <c r="E809" s="47" t="s">
        <v>4444</v>
      </c>
      <c r="H809" s="47" t="b">
        <v>1</v>
      </c>
      <c r="I809" s="67" t="s">
        <v>6151</v>
      </c>
    </row>
    <row r="810" spans="1:9" ht="15">
      <c r="A810" s="47" t="s">
        <v>4454</v>
      </c>
      <c r="B810" s="47" t="s">
        <v>4445</v>
      </c>
      <c r="C810" s="47" t="s">
        <v>171</v>
      </c>
      <c r="D810" s="47" t="s">
        <v>5778</v>
      </c>
      <c r="E810" s="47" t="s">
        <v>4445</v>
      </c>
      <c r="H810" s="47" t="b">
        <v>1</v>
      </c>
      <c r="I810" s="67" t="s">
        <v>6151</v>
      </c>
    </row>
    <row r="811" spans="1:9" ht="15">
      <c r="A811" s="47" t="s">
        <v>4455</v>
      </c>
      <c r="B811" s="47" t="s">
        <v>4446</v>
      </c>
      <c r="C811" s="47" t="s">
        <v>171</v>
      </c>
      <c r="D811" s="47" t="s">
        <v>5779</v>
      </c>
      <c r="E811" s="47" t="s">
        <v>4446</v>
      </c>
      <c r="H811" s="47" t="b">
        <v>1</v>
      </c>
      <c r="I811" s="67" t="s">
        <v>6151</v>
      </c>
    </row>
    <row r="812" spans="1:9" ht="15">
      <c r="A812" s="47" t="s">
        <v>4456</v>
      </c>
      <c r="B812" s="47" t="s">
        <v>4447</v>
      </c>
      <c r="C812" s="47" t="s">
        <v>171</v>
      </c>
      <c r="D812" s="47" t="s">
        <v>5780</v>
      </c>
      <c r="E812" s="47" t="s">
        <v>4447</v>
      </c>
      <c r="H812" s="47" t="b">
        <v>1</v>
      </c>
      <c r="I812" s="67" t="s">
        <v>6151</v>
      </c>
    </row>
    <row r="813" spans="1:9" ht="15">
      <c r="A813" s="47" t="s">
        <v>4457</v>
      </c>
      <c r="B813" s="47" t="s">
        <v>4448</v>
      </c>
      <c r="C813" s="47" t="s">
        <v>171</v>
      </c>
      <c r="D813" s="47" t="s">
        <v>5781</v>
      </c>
      <c r="E813" s="47" t="s">
        <v>4448</v>
      </c>
      <c r="H813" s="47" t="b">
        <v>1</v>
      </c>
      <c r="I813" s="67" t="s">
        <v>6151</v>
      </c>
    </row>
    <row r="814" spans="1:9" ht="15">
      <c r="A814" s="47" t="s">
        <v>4459</v>
      </c>
      <c r="B814" s="47" t="s">
        <v>4461</v>
      </c>
      <c r="C814" s="47" t="s">
        <v>171</v>
      </c>
      <c r="D814" s="47" t="s">
        <v>5782</v>
      </c>
      <c r="E814" s="47" t="s">
        <v>4461</v>
      </c>
      <c r="H814" s="47" t="b">
        <v>1</v>
      </c>
      <c r="I814" s="67" t="s">
        <v>6151</v>
      </c>
    </row>
    <row r="815" spans="1:9" ht="15">
      <c r="A815" s="47" t="s">
        <v>4475</v>
      </c>
      <c r="B815" s="47" t="s">
        <v>4462</v>
      </c>
      <c r="C815" s="47" t="s">
        <v>171</v>
      </c>
      <c r="D815" s="47" t="s">
        <v>5783</v>
      </c>
      <c r="E815" s="47" t="s">
        <v>4462</v>
      </c>
      <c r="H815" s="47" t="b">
        <v>1</v>
      </c>
      <c r="I815" s="67" t="s">
        <v>6151</v>
      </c>
    </row>
    <row r="816" spans="1:9" ht="15">
      <c r="A816" s="47" t="s">
        <v>4476</v>
      </c>
      <c r="B816" s="47" t="s">
        <v>4463</v>
      </c>
      <c r="C816" s="47" t="s">
        <v>171</v>
      </c>
      <c r="D816" s="47" t="s">
        <v>5784</v>
      </c>
      <c r="E816" s="47" t="s">
        <v>4463</v>
      </c>
      <c r="H816" s="47" t="b">
        <v>1</v>
      </c>
      <c r="I816" s="67" t="s">
        <v>6151</v>
      </c>
    </row>
    <row r="817" spans="1:9" ht="15">
      <c r="A817" s="47" t="s">
        <v>4477</v>
      </c>
      <c r="B817" s="47" t="s">
        <v>5429</v>
      </c>
      <c r="C817" s="47" t="s">
        <v>171</v>
      </c>
      <c r="D817" s="47" t="s">
        <v>5785</v>
      </c>
      <c r="E817" s="47" t="s">
        <v>5429</v>
      </c>
      <c r="H817" s="47" t="b">
        <v>1</v>
      </c>
      <c r="I817" s="67" t="s">
        <v>6151</v>
      </c>
    </row>
    <row r="818" spans="1:9" ht="15">
      <c r="A818" s="47" t="s">
        <v>4478</v>
      </c>
      <c r="B818" s="47" t="s">
        <v>5430</v>
      </c>
      <c r="C818" s="47" t="s">
        <v>171</v>
      </c>
      <c r="D818" s="47" t="s">
        <v>5786</v>
      </c>
      <c r="E818" s="47" t="s">
        <v>5430</v>
      </c>
      <c r="H818" s="47" t="b">
        <v>1</v>
      </c>
      <c r="I818" s="67" t="s">
        <v>6151</v>
      </c>
    </row>
    <row r="819" spans="1:9" ht="15">
      <c r="A819" s="47" t="s">
        <v>4479</v>
      </c>
      <c r="B819" s="47" t="s">
        <v>4466</v>
      </c>
      <c r="C819" s="47" t="s">
        <v>171</v>
      </c>
      <c r="D819" s="47" t="s">
        <v>5787</v>
      </c>
      <c r="E819" s="47" t="s">
        <v>4466</v>
      </c>
      <c r="H819" s="47" t="b">
        <v>1</v>
      </c>
      <c r="I819" s="67" t="s">
        <v>6151</v>
      </c>
    </row>
    <row r="820" spans="1:9" ht="15">
      <c r="A820" s="47" t="s">
        <v>4480</v>
      </c>
      <c r="B820" s="47" t="s">
        <v>4467</v>
      </c>
      <c r="C820" s="47" t="s">
        <v>171</v>
      </c>
      <c r="D820" s="47" t="s">
        <v>5788</v>
      </c>
      <c r="E820" s="47" t="s">
        <v>4467</v>
      </c>
      <c r="H820" s="47" t="b">
        <v>1</v>
      </c>
      <c r="I820" s="67" t="s">
        <v>6151</v>
      </c>
    </row>
    <row r="821" spans="1:9" ht="15">
      <c r="A821" s="47" t="s">
        <v>4481</v>
      </c>
      <c r="B821" s="47" t="s">
        <v>4468</v>
      </c>
      <c r="C821" s="47" t="s">
        <v>171</v>
      </c>
      <c r="D821" s="47" t="s">
        <v>5789</v>
      </c>
      <c r="E821" s="47" t="s">
        <v>4468</v>
      </c>
      <c r="H821" s="47" t="b">
        <v>1</v>
      </c>
      <c r="I821" s="67" t="s">
        <v>6151</v>
      </c>
    </row>
    <row r="822" spans="1:9" ht="15">
      <c r="A822" s="47" t="s">
        <v>4482</v>
      </c>
      <c r="B822" s="47" t="s">
        <v>4469</v>
      </c>
      <c r="C822" s="47" t="s">
        <v>171</v>
      </c>
      <c r="D822" s="47" t="s">
        <v>5790</v>
      </c>
      <c r="E822" s="47" t="s">
        <v>4469</v>
      </c>
      <c r="H822" s="47" t="b">
        <v>1</v>
      </c>
      <c r="I822" s="67" t="s">
        <v>6151</v>
      </c>
    </row>
    <row r="823" spans="1:9" ht="15">
      <c r="A823" s="47" t="s">
        <v>4483</v>
      </c>
      <c r="B823" s="47" t="s">
        <v>4470</v>
      </c>
      <c r="C823" s="47" t="s">
        <v>171</v>
      </c>
      <c r="D823" s="47" t="s">
        <v>5791</v>
      </c>
      <c r="E823" s="47" t="s">
        <v>4470</v>
      </c>
      <c r="H823" s="47" t="b">
        <v>1</v>
      </c>
      <c r="I823" s="67" t="s">
        <v>6151</v>
      </c>
    </row>
    <row r="824" spans="1:9" ht="15">
      <c r="A824" s="47" t="s">
        <v>4484</v>
      </c>
      <c r="B824" s="47" t="s">
        <v>4471</v>
      </c>
      <c r="C824" s="47" t="s">
        <v>171</v>
      </c>
      <c r="D824" s="47" t="s">
        <v>5792</v>
      </c>
      <c r="E824" s="47" t="s">
        <v>4471</v>
      </c>
      <c r="H824" s="47" t="b">
        <v>1</v>
      </c>
      <c r="I824" s="67" t="s">
        <v>6151</v>
      </c>
    </row>
    <row r="825" spans="1:9" ht="15">
      <c r="A825" s="47" t="s">
        <v>4485</v>
      </c>
      <c r="B825" s="47" t="s">
        <v>4472</v>
      </c>
      <c r="C825" s="47" t="s">
        <v>171</v>
      </c>
      <c r="D825" s="47" t="s">
        <v>5793</v>
      </c>
      <c r="E825" s="47" t="s">
        <v>4472</v>
      </c>
      <c r="H825" s="47" t="b">
        <v>1</v>
      </c>
      <c r="I825" s="67" t="s">
        <v>6151</v>
      </c>
    </row>
    <row r="826" spans="1:9" ht="15">
      <c r="A826" s="47" t="s">
        <v>4486</v>
      </c>
      <c r="B826" s="47" t="s">
        <v>4473</v>
      </c>
      <c r="C826" s="47" t="s">
        <v>171</v>
      </c>
      <c r="D826" s="47" t="s">
        <v>5794</v>
      </c>
      <c r="E826" s="47" t="s">
        <v>4473</v>
      </c>
      <c r="H826" s="47" t="b">
        <v>1</v>
      </c>
      <c r="I826" s="67" t="s">
        <v>6151</v>
      </c>
    </row>
    <row r="827" spans="1:9" ht="15">
      <c r="A827" s="47" t="s">
        <v>4487</v>
      </c>
      <c r="B827" s="47" t="s">
        <v>4474</v>
      </c>
      <c r="C827" s="47" t="s">
        <v>3265</v>
      </c>
      <c r="D827" s="47" t="s">
        <v>5795</v>
      </c>
      <c r="E827" s="47" t="s">
        <v>4474</v>
      </c>
      <c r="H827" s="47" t="b">
        <v>1</v>
      </c>
      <c r="I827" s="67" t="s">
        <v>6151</v>
      </c>
    </row>
    <row r="828" spans="1:9" ht="15">
      <c r="A828" s="47" t="s">
        <v>4488</v>
      </c>
      <c r="B828" s="47" t="s">
        <v>4460</v>
      </c>
      <c r="C828" s="47" t="s">
        <v>1273</v>
      </c>
      <c r="D828" s="47" t="s">
        <v>5796</v>
      </c>
      <c r="E828" s="47" t="s">
        <v>4460</v>
      </c>
      <c r="H828" s="47" t="b">
        <v>1</v>
      </c>
      <c r="I828" s="67" t="s">
        <v>6151</v>
      </c>
    </row>
    <row r="829" spans="1:9" ht="15">
      <c r="A829" s="47" t="s">
        <v>4490</v>
      </c>
      <c r="B829" s="47" t="s">
        <v>4491</v>
      </c>
      <c r="C829" s="47" t="s">
        <v>171</v>
      </c>
      <c r="D829" s="47" t="s">
        <v>5797</v>
      </c>
      <c r="E829" s="47" t="s">
        <v>4491</v>
      </c>
      <c r="H829" s="47" t="b">
        <v>1</v>
      </c>
      <c r="I829" s="67" t="s">
        <v>6151</v>
      </c>
    </row>
    <row r="830" spans="1:9" ht="15">
      <c r="A830" s="47" t="s">
        <v>4517</v>
      </c>
      <c r="B830" s="47" t="s">
        <v>4492</v>
      </c>
      <c r="C830" s="47" t="s">
        <v>171</v>
      </c>
      <c r="D830" s="47" t="s">
        <v>5798</v>
      </c>
      <c r="E830" s="47" t="s">
        <v>4492</v>
      </c>
      <c r="H830" s="47" t="b">
        <v>1</v>
      </c>
      <c r="I830" s="67" t="s">
        <v>6151</v>
      </c>
    </row>
    <row r="831" spans="1:9" ht="15">
      <c r="A831" s="47" t="s">
        <v>4518</v>
      </c>
      <c r="B831" s="47" t="s">
        <v>4493</v>
      </c>
      <c r="C831" s="47" t="s">
        <v>171</v>
      </c>
      <c r="D831" s="47" t="s">
        <v>5799</v>
      </c>
      <c r="E831" s="47" t="s">
        <v>4493</v>
      </c>
      <c r="H831" s="47" t="b">
        <v>1</v>
      </c>
      <c r="I831" s="67" t="s">
        <v>6151</v>
      </c>
    </row>
    <row r="832" spans="1:9" ht="15">
      <c r="A832" s="47" t="s">
        <v>4519</v>
      </c>
      <c r="B832" s="47" t="s">
        <v>4494</v>
      </c>
      <c r="C832" s="47" t="s">
        <v>171</v>
      </c>
      <c r="D832" s="47" t="s">
        <v>5800</v>
      </c>
      <c r="E832" s="47" t="s">
        <v>4494</v>
      </c>
      <c r="H832" s="47" t="b">
        <v>1</v>
      </c>
      <c r="I832" s="67" t="s">
        <v>6151</v>
      </c>
    </row>
    <row r="833" spans="1:9" ht="15">
      <c r="A833" s="47" t="s">
        <v>4520</v>
      </c>
      <c r="B833" s="47" t="s">
        <v>4495</v>
      </c>
      <c r="C833" s="47" t="s">
        <v>171</v>
      </c>
      <c r="D833" s="47" t="s">
        <v>5801</v>
      </c>
      <c r="E833" s="47" t="s">
        <v>4495</v>
      </c>
      <c r="H833" s="47" t="b">
        <v>1</v>
      </c>
      <c r="I833" s="67" t="s">
        <v>6151</v>
      </c>
    </row>
    <row r="834" spans="1:9" ht="15">
      <c r="A834" s="47" t="s">
        <v>4521</v>
      </c>
      <c r="B834" s="47" t="s">
        <v>4496</v>
      </c>
      <c r="C834" s="47" t="s">
        <v>171</v>
      </c>
      <c r="D834" s="47" t="s">
        <v>5802</v>
      </c>
      <c r="E834" s="47" t="s">
        <v>4496</v>
      </c>
      <c r="H834" s="47" t="b">
        <v>1</v>
      </c>
      <c r="I834" s="67" t="s">
        <v>6151</v>
      </c>
    </row>
    <row r="835" spans="1:9" ht="15">
      <c r="A835" s="47" t="s">
        <v>4522</v>
      </c>
      <c r="B835" s="47" t="s">
        <v>4497</v>
      </c>
      <c r="C835" s="47" t="s">
        <v>171</v>
      </c>
      <c r="D835" s="47" t="s">
        <v>5803</v>
      </c>
      <c r="E835" s="47" t="s">
        <v>4497</v>
      </c>
      <c r="H835" s="47" t="b">
        <v>1</v>
      </c>
      <c r="I835" s="67" t="s">
        <v>6151</v>
      </c>
    </row>
    <row r="836" spans="1:9" ht="15">
      <c r="A836" s="47" t="s">
        <v>4523</v>
      </c>
      <c r="B836" s="47" t="s">
        <v>4498</v>
      </c>
      <c r="C836" s="47" t="s">
        <v>171</v>
      </c>
      <c r="D836" s="47" t="s">
        <v>5804</v>
      </c>
      <c r="E836" s="47" t="s">
        <v>4498</v>
      </c>
      <c r="H836" s="47" t="b">
        <v>1</v>
      </c>
      <c r="I836" s="67" t="s">
        <v>6151</v>
      </c>
    </row>
    <row r="837" spans="1:9" ht="15">
      <c r="A837" s="47" t="s">
        <v>4524</v>
      </c>
      <c r="B837" s="47" t="s">
        <v>4499</v>
      </c>
      <c r="C837" s="47" t="s">
        <v>171</v>
      </c>
      <c r="D837" s="47" t="s">
        <v>5805</v>
      </c>
      <c r="E837" s="47" t="s">
        <v>4499</v>
      </c>
      <c r="H837" s="47" t="b">
        <v>1</v>
      </c>
      <c r="I837" s="67" t="s">
        <v>6151</v>
      </c>
    </row>
    <row r="838" spans="1:9" ht="15">
      <c r="A838" s="47" t="s">
        <v>4525</v>
      </c>
      <c r="B838" s="47" t="s">
        <v>4500</v>
      </c>
      <c r="C838" s="47" t="s">
        <v>171</v>
      </c>
      <c r="D838" s="47" t="s">
        <v>5806</v>
      </c>
      <c r="E838" s="47" t="s">
        <v>4500</v>
      </c>
      <c r="H838" s="47" t="b">
        <v>1</v>
      </c>
      <c r="I838" s="67" t="s">
        <v>6151</v>
      </c>
    </row>
    <row r="839" spans="1:9" ht="15">
      <c r="A839" s="47" t="s">
        <v>4526</v>
      </c>
      <c r="B839" s="47" t="s">
        <v>4501</v>
      </c>
      <c r="C839" s="47" t="s">
        <v>171</v>
      </c>
      <c r="D839" s="47" t="s">
        <v>5807</v>
      </c>
      <c r="E839" s="47" t="s">
        <v>4501</v>
      </c>
      <c r="H839" s="47" t="b">
        <v>1</v>
      </c>
      <c r="I839" s="67" t="s">
        <v>6151</v>
      </c>
    </row>
    <row r="840" spans="1:9" ht="15">
      <c r="A840" s="47" t="s">
        <v>4527</v>
      </c>
      <c r="B840" s="47" t="s">
        <v>4502</v>
      </c>
      <c r="C840" s="47" t="s">
        <v>171</v>
      </c>
      <c r="D840" s="47" t="s">
        <v>5808</v>
      </c>
      <c r="E840" s="47" t="s">
        <v>4502</v>
      </c>
      <c r="H840" s="47" t="b">
        <v>1</v>
      </c>
      <c r="I840" s="67" t="s">
        <v>6151</v>
      </c>
    </row>
    <row r="841" spans="1:9" ht="15">
      <c r="A841" s="47" t="s">
        <v>4528</v>
      </c>
      <c r="B841" s="47" t="s">
        <v>4503</v>
      </c>
      <c r="C841" s="47" t="s">
        <v>171</v>
      </c>
      <c r="D841" s="47" t="s">
        <v>5809</v>
      </c>
      <c r="E841" s="47" t="s">
        <v>4503</v>
      </c>
      <c r="H841" s="47" t="b">
        <v>1</v>
      </c>
      <c r="I841" s="67" t="s">
        <v>6151</v>
      </c>
    </row>
    <row r="842" spans="1:9" ht="15">
      <c r="A842" s="47" t="s">
        <v>4529</v>
      </c>
      <c r="B842" s="47" t="s">
        <v>4504</v>
      </c>
      <c r="C842" s="47" t="s">
        <v>171</v>
      </c>
      <c r="D842" s="47" t="s">
        <v>5810</v>
      </c>
      <c r="E842" s="47" t="s">
        <v>4504</v>
      </c>
      <c r="H842" s="47" t="b">
        <v>1</v>
      </c>
      <c r="I842" s="67" t="s">
        <v>6151</v>
      </c>
    </row>
    <row r="843" spans="1:9" ht="15">
      <c r="A843" s="47" t="s">
        <v>4530</v>
      </c>
      <c r="B843" s="47" t="s">
        <v>4505</v>
      </c>
      <c r="C843" s="47" t="s">
        <v>171</v>
      </c>
      <c r="D843" s="47" t="s">
        <v>5811</v>
      </c>
      <c r="E843" s="47" t="s">
        <v>4505</v>
      </c>
      <c r="H843" s="47" t="b">
        <v>1</v>
      </c>
      <c r="I843" s="67" t="s">
        <v>6151</v>
      </c>
    </row>
    <row r="844" spans="1:9" ht="15">
      <c r="A844" s="47" t="s">
        <v>4531</v>
      </c>
      <c r="B844" s="47" t="s">
        <v>4506</v>
      </c>
      <c r="C844" s="47" t="s">
        <v>171</v>
      </c>
      <c r="D844" s="47" t="s">
        <v>5812</v>
      </c>
      <c r="E844" s="47" t="s">
        <v>4506</v>
      </c>
      <c r="H844" s="47" t="b">
        <v>1</v>
      </c>
      <c r="I844" s="67" t="s">
        <v>6151</v>
      </c>
    </row>
    <row r="845" spans="1:9" ht="15">
      <c r="A845" s="47" t="s">
        <v>4532</v>
      </c>
      <c r="B845" s="47" t="s">
        <v>4507</v>
      </c>
      <c r="C845" s="47" t="s">
        <v>171</v>
      </c>
      <c r="D845" s="47" t="s">
        <v>5813</v>
      </c>
      <c r="E845" s="47" t="s">
        <v>4507</v>
      </c>
      <c r="H845" s="47" t="b">
        <v>1</v>
      </c>
      <c r="I845" s="67" t="s">
        <v>6151</v>
      </c>
    </row>
    <row r="846" spans="1:9" ht="15">
      <c r="A846" s="47" t="s">
        <v>4533</v>
      </c>
      <c r="B846" s="47" t="s">
        <v>4508</v>
      </c>
      <c r="C846" s="47" t="s">
        <v>171</v>
      </c>
      <c r="D846" s="47" t="s">
        <v>5814</v>
      </c>
      <c r="E846" s="47" t="s">
        <v>4508</v>
      </c>
      <c r="H846" s="47" t="b">
        <v>1</v>
      </c>
      <c r="I846" s="67" t="s">
        <v>6151</v>
      </c>
    </row>
    <row r="847" spans="1:9" ht="15">
      <c r="A847" s="47" t="s">
        <v>4534</v>
      </c>
      <c r="B847" s="47" t="s">
        <v>4509</v>
      </c>
      <c r="C847" s="47" t="s">
        <v>171</v>
      </c>
      <c r="D847" s="47" t="s">
        <v>5815</v>
      </c>
      <c r="E847" s="47" t="s">
        <v>4509</v>
      </c>
      <c r="H847" s="47" t="b">
        <v>1</v>
      </c>
      <c r="I847" s="67" t="s">
        <v>6151</v>
      </c>
    </row>
    <row r="848" spans="1:9" ht="15">
      <c r="A848" s="47" t="s">
        <v>4535</v>
      </c>
      <c r="B848" s="47" t="s">
        <v>4510</v>
      </c>
      <c r="C848" s="47" t="s">
        <v>171</v>
      </c>
      <c r="D848" s="47" t="s">
        <v>5816</v>
      </c>
      <c r="E848" s="47" t="s">
        <v>4510</v>
      </c>
      <c r="H848" s="47" t="b">
        <v>1</v>
      </c>
      <c r="I848" s="67" t="s">
        <v>6151</v>
      </c>
    </row>
    <row r="849" spans="1:9" ht="15">
      <c r="A849" s="47" t="s">
        <v>4536</v>
      </c>
      <c r="B849" s="47" t="s">
        <v>4511</v>
      </c>
      <c r="C849" s="47" t="s">
        <v>171</v>
      </c>
      <c r="D849" s="47" t="s">
        <v>5817</v>
      </c>
      <c r="E849" s="47" t="s">
        <v>4511</v>
      </c>
      <c r="H849" s="47" t="b">
        <v>1</v>
      </c>
      <c r="I849" s="67" t="s">
        <v>6151</v>
      </c>
    </row>
    <row r="850" spans="1:9" ht="15">
      <c r="A850" s="47" t="s">
        <v>4537</v>
      </c>
      <c r="B850" s="47" t="s">
        <v>4512</v>
      </c>
      <c r="C850" s="47" t="s">
        <v>171</v>
      </c>
      <c r="D850" s="47" t="s">
        <v>5818</v>
      </c>
      <c r="E850" s="47" t="s">
        <v>4512</v>
      </c>
      <c r="H850" s="47" t="b">
        <v>1</v>
      </c>
      <c r="I850" s="67" t="s">
        <v>6151</v>
      </c>
    </row>
    <row r="851" spans="1:9" ht="15">
      <c r="A851" s="47" t="s">
        <v>4538</v>
      </c>
      <c r="B851" s="47" t="s">
        <v>4513</v>
      </c>
      <c r="C851" s="47" t="s">
        <v>171</v>
      </c>
      <c r="D851" s="47" t="s">
        <v>5819</v>
      </c>
      <c r="E851" s="47" t="s">
        <v>4513</v>
      </c>
      <c r="H851" s="47" t="b">
        <v>1</v>
      </c>
      <c r="I851" s="67" t="s">
        <v>6151</v>
      </c>
    </row>
    <row r="852" spans="1:9" ht="15">
      <c r="A852" s="47" t="s">
        <v>4539</v>
      </c>
      <c r="B852" s="47" t="s">
        <v>4514</v>
      </c>
      <c r="C852" s="47" t="s">
        <v>171</v>
      </c>
      <c r="D852" s="47" t="s">
        <v>5820</v>
      </c>
      <c r="E852" s="47" t="s">
        <v>4514</v>
      </c>
      <c r="H852" s="47" t="b">
        <v>1</v>
      </c>
      <c r="I852" s="67" t="s">
        <v>6151</v>
      </c>
    </row>
    <row r="853" spans="1:9" ht="15">
      <c r="A853" s="47" t="s">
        <v>4540</v>
      </c>
      <c r="B853" s="47" t="s">
        <v>4515</v>
      </c>
      <c r="C853" s="47" t="s">
        <v>171</v>
      </c>
      <c r="D853" s="47" t="s">
        <v>5821</v>
      </c>
      <c r="E853" s="47" t="s">
        <v>4515</v>
      </c>
      <c r="H853" s="47" t="b">
        <v>1</v>
      </c>
      <c r="I853" s="67" t="s">
        <v>6151</v>
      </c>
    </row>
    <row r="854" spans="1:9" ht="15">
      <c r="A854" s="47" t="s">
        <v>4541</v>
      </c>
      <c r="B854" s="47" t="s">
        <v>4516</v>
      </c>
      <c r="C854" s="47" t="s">
        <v>171</v>
      </c>
      <c r="D854" s="47" t="s">
        <v>5822</v>
      </c>
      <c r="E854" s="47" t="s">
        <v>4516</v>
      </c>
      <c r="H854" s="47" t="b">
        <v>1</v>
      </c>
      <c r="I854" s="67" t="s">
        <v>6151</v>
      </c>
    </row>
    <row r="855" spans="1:9" ht="15">
      <c r="A855" s="47" t="s">
        <v>4550</v>
      </c>
      <c r="B855" s="47" t="s">
        <v>4547</v>
      </c>
      <c r="C855" s="47" t="s">
        <v>171</v>
      </c>
      <c r="D855" s="47" t="s">
        <v>5823</v>
      </c>
      <c r="E855" s="47" t="s">
        <v>4547</v>
      </c>
      <c r="H855" s="47" t="b">
        <v>1</v>
      </c>
      <c r="I855" s="67" t="s">
        <v>6151</v>
      </c>
    </row>
    <row r="856" spans="1:9" ht="15">
      <c r="A856" s="47" t="s">
        <v>4551</v>
      </c>
      <c r="B856" s="47" t="s">
        <v>4548</v>
      </c>
      <c r="C856" s="47" t="s">
        <v>171</v>
      </c>
      <c r="D856" s="47" t="s">
        <v>5824</v>
      </c>
      <c r="E856" s="47" t="s">
        <v>4548</v>
      </c>
      <c r="H856" s="47" t="b">
        <v>1</v>
      </c>
      <c r="I856" s="67" t="s">
        <v>6151</v>
      </c>
    </row>
    <row r="857" spans="1:9" ht="15">
      <c r="A857" s="47" t="s">
        <v>4552</v>
      </c>
      <c r="B857" s="47" t="s">
        <v>4545</v>
      </c>
      <c r="C857" s="47" t="s">
        <v>171</v>
      </c>
      <c r="D857" s="47" t="s">
        <v>5825</v>
      </c>
      <c r="E857" s="47" t="s">
        <v>4545</v>
      </c>
      <c r="H857" s="47" t="b">
        <v>1</v>
      </c>
      <c r="I857" s="67" t="s">
        <v>6151</v>
      </c>
    </row>
    <row r="858" spans="1:9" ht="15">
      <c r="A858" s="47" t="s">
        <v>4556</v>
      </c>
      <c r="B858" s="47" t="s">
        <v>4546</v>
      </c>
      <c r="C858" s="47" t="s">
        <v>171</v>
      </c>
      <c r="D858" s="47" t="s">
        <v>5826</v>
      </c>
      <c r="E858" s="47" t="s">
        <v>4546</v>
      </c>
      <c r="H858" s="47" t="b">
        <v>1</v>
      </c>
      <c r="I858" s="67" t="s">
        <v>6151</v>
      </c>
    </row>
    <row r="859" spans="1:9" ht="15">
      <c r="A859" s="47" t="s">
        <v>4558</v>
      </c>
      <c r="B859" s="47" t="s">
        <v>4559</v>
      </c>
      <c r="C859" s="47" t="s">
        <v>171</v>
      </c>
      <c r="D859" s="47" t="s">
        <v>5827</v>
      </c>
      <c r="E859" s="47" t="s">
        <v>4559</v>
      </c>
      <c r="H859" s="47" t="b">
        <v>1</v>
      </c>
      <c r="I859" s="67" t="s">
        <v>6151</v>
      </c>
    </row>
    <row r="860" spans="1:9" ht="15">
      <c r="A860" s="47" t="s">
        <v>4569</v>
      </c>
      <c r="B860" s="47" t="s">
        <v>5431</v>
      </c>
      <c r="C860" s="47" t="s">
        <v>171</v>
      </c>
      <c r="D860" s="47" t="s">
        <v>5828</v>
      </c>
      <c r="E860" s="47" t="s">
        <v>5431</v>
      </c>
      <c r="H860" s="47" t="b">
        <v>1</v>
      </c>
      <c r="I860" s="67" t="s">
        <v>6151</v>
      </c>
    </row>
    <row r="861" spans="1:9" ht="15">
      <c r="A861" s="47" t="s">
        <v>4570</v>
      </c>
      <c r="B861" s="47" t="s">
        <v>5432</v>
      </c>
      <c r="C861" s="47" t="s">
        <v>171</v>
      </c>
      <c r="D861" s="47" t="s">
        <v>5829</v>
      </c>
      <c r="E861" s="47" t="s">
        <v>5432</v>
      </c>
      <c r="H861" s="47" t="b">
        <v>1</v>
      </c>
      <c r="I861" s="67" t="s">
        <v>6151</v>
      </c>
    </row>
    <row r="862" spans="1:9" ht="15">
      <c r="A862" s="47" t="s">
        <v>4571</v>
      </c>
      <c r="B862" s="47" t="s">
        <v>4562</v>
      </c>
      <c r="C862" s="47" t="s">
        <v>171</v>
      </c>
      <c r="D862" s="47" t="s">
        <v>5830</v>
      </c>
      <c r="E862" s="47" t="s">
        <v>4562</v>
      </c>
      <c r="H862" s="47" t="b">
        <v>1</v>
      </c>
      <c r="I862" s="67" t="s">
        <v>6151</v>
      </c>
    </row>
    <row r="863" spans="1:9" ht="15">
      <c r="A863" s="47" t="s">
        <v>4572</v>
      </c>
      <c r="B863" s="47" t="s">
        <v>4563</v>
      </c>
      <c r="C863" s="47" t="s">
        <v>171</v>
      </c>
      <c r="D863" s="47" t="s">
        <v>5831</v>
      </c>
      <c r="E863" s="47" t="s">
        <v>4563</v>
      </c>
      <c r="H863" s="47" t="b">
        <v>1</v>
      </c>
      <c r="I863" s="67" t="s">
        <v>6151</v>
      </c>
    </row>
    <row r="864" spans="1:9" ht="15">
      <c r="A864" s="47" t="s">
        <v>4573</v>
      </c>
      <c r="B864" s="47" t="s">
        <v>4564</v>
      </c>
      <c r="C864" s="47" t="s">
        <v>171</v>
      </c>
      <c r="D864" s="47" t="s">
        <v>5832</v>
      </c>
      <c r="E864" s="47" t="s">
        <v>4564</v>
      </c>
      <c r="H864" s="47" t="b">
        <v>1</v>
      </c>
      <c r="I864" s="67" t="s">
        <v>6151</v>
      </c>
    </row>
    <row r="865" spans="1:9" ht="15">
      <c r="A865" s="47" t="s">
        <v>4574</v>
      </c>
      <c r="B865" s="47" t="s">
        <v>4565</v>
      </c>
      <c r="C865" s="47" t="s">
        <v>171</v>
      </c>
      <c r="D865" s="47" t="s">
        <v>5833</v>
      </c>
      <c r="E865" s="47" t="s">
        <v>4565</v>
      </c>
      <c r="H865" s="47" t="b">
        <v>1</v>
      </c>
      <c r="I865" s="67" t="s">
        <v>6151</v>
      </c>
    </row>
    <row r="866" spans="1:9" ht="15">
      <c r="A866" s="47" t="s">
        <v>4575</v>
      </c>
      <c r="B866" s="47" t="s">
        <v>4566</v>
      </c>
      <c r="C866" s="47" t="s">
        <v>171</v>
      </c>
      <c r="D866" s="47" t="s">
        <v>5834</v>
      </c>
      <c r="E866" s="47" t="s">
        <v>4566</v>
      </c>
      <c r="H866" s="47" t="b">
        <v>1</v>
      </c>
      <c r="I866" s="67" t="s">
        <v>6151</v>
      </c>
    </row>
    <row r="867" spans="1:9" ht="15">
      <c r="A867" s="47" t="s">
        <v>4576</v>
      </c>
      <c r="B867" s="47" t="s">
        <v>4567</v>
      </c>
      <c r="C867" s="47" t="s">
        <v>171</v>
      </c>
      <c r="D867" s="47" t="s">
        <v>5835</v>
      </c>
      <c r="E867" s="47" t="s">
        <v>4567</v>
      </c>
      <c r="H867" s="47" t="b">
        <v>1</v>
      </c>
      <c r="I867" s="67" t="s">
        <v>6151</v>
      </c>
    </row>
    <row r="868" spans="1:9" ht="15">
      <c r="A868" s="47" t="s">
        <v>4577</v>
      </c>
      <c r="B868" s="47" t="s">
        <v>4568</v>
      </c>
      <c r="C868" s="47" t="s">
        <v>171</v>
      </c>
      <c r="D868" s="47" t="s">
        <v>5836</v>
      </c>
      <c r="E868" s="47" t="s">
        <v>4568</v>
      </c>
      <c r="H868" s="47" t="b">
        <v>1</v>
      </c>
      <c r="I868" s="67" t="s">
        <v>6151</v>
      </c>
    </row>
    <row r="869" spans="1:9" ht="15">
      <c r="A869" s="47" t="s">
        <v>4579</v>
      </c>
      <c r="B869" s="47" t="s">
        <v>4587</v>
      </c>
      <c r="C869" s="47" t="s">
        <v>164</v>
      </c>
      <c r="D869" s="47" t="s">
        <v>5837</v>
      </c>
      <c r="E869" s="47" t="s">
        <v>4587</v>
      </c>
      <c r="H869" s="47" t="b">
        <v>1</v>
      </c>
      <c r="I869" s="67" t="s">
        <v>6151</v>
      </c>
    </row>
    <row r="870" spans="1:9" ht="15">
      <c r="A870" s="47" t="s">
        <v>4614</v>
      </c>
      <c r="B870" s="47" t="s">
        <v>4588</v>
      </c>
      <c r="C870" s="47" t="s">
        <v>164</v>
      </c>
      <c r="D870" s="47" t="s">
        <v>5838</v>
      </c>
      <c r="E870" s="47" t="s">
        <v>4588</v>
      </c>
      <c r="H870" s="47" t="b">
        <v>1</v>
      </c>
      <c r="I870" s="67" t="s">
        <v>6151</v>
      </c>
    </row>
    <row r="871" spans="1:9" ht="15">
      <c r="A871" s="47" t="s">
        <v>4615</v>
      </c>
      <c r="B871" s="47" t="s">
        <v>4589</v>
      </c>
      <c r="C871" s="47" t="s">
        <v>164</v>
      </c>
      <c r="D871" s="47" t="s">
        <v>5839</v>
      </c>
      <c r="E871" s="47" t="s">
        <v>4589</v>
      </c>
      <c r="H871" s="47" t="b">
        <v>1</v>
      </c>
      <c r="I871" s="67" t="s">
        <v>6151</v>
      </c>
    </row>
    <row r="872" spans="1:9" ht="15">
      <c r="A872" s="47" t="s">
        <v>4616</v>
      </c>
      <c r="B872" s="47" t="s">
        <v>4590</v>
      </c>
      <c r="C872" s="47" t="s">
        <v>164</v>
      </c>
      <c r="D872" s="47" t="s">
        <v>5840</v>
      </c>
      <c r="E872" s="47" t="s">
        <v>4590</v>
      </c>
      <c r="H872" s="47" t="b">
        <v>1</v>
      </c>
      <c r="I872" s="67" t="s">
        <v>6151</v>
      </c>
    </row>
    <row r="873" spans="1:9" ht="15">
      <c r="A873" s="47" t="s">
        <v>4617</v>
      </c>
      <c r="B873" s="47" t="s">
        <v>4591</v>
      </c>
      <c r="C873" s="47" t="s">
        <v>164</v>
      </c>
      <c r="D873" s="47" t="s">
        <v>5841</v>
      </c>
      <c r="E873" s="47" t="s">
        <v>4591</v>
      </c>
      <c r="H873" s="47" t="b">
        <v>1</v>
      </c>
      <c r="I873" s="67" t="s">
        <v>6151</v>
      </c>
    </row>
    <row r="874" spans="1:9" ht="15">
      <c r="A874" s="47" t="s">
        <v>4619</v>
      </c>
      <c r="B874" s="47" t="s">
        <v>4592</v>
      </c>
      <c r="C874" s="47" t="s">
        <v>171</v>
      </c>
      <c r="D874" s="47" t="s">
        <v>5842</v>
      </c>
      <c r="E874" s="47" t="s">
        <v>4592</v>
      </c>
      <c r="H874" s="47" t="b">
        <v>1</v>
      </c>
      <c r="I874" s="67" t="s">
        <v>6151</v>
      </c>
    </row>
    <row r="875" spans="1:9" ht="15">
      <c r="A875" s="47" t="s">
        <v>4620</v>
      </c>
      <c r="B875" s="47" t="s">
        <v>4593</v>
      </c>
      <c r="C875" s="47" t="s">
        <v>171</v>
      </c>
      <c r="D875" s="47" t="s">
        <v>5843</v>
      </c>
      <c r="E875" s="47" t="s">
        <v>4593</v>
      </c>
      <c r="H875" s="47" t="b">
        <v>1</v>
      </c>
      <c r="I875" s="67" t="s">
        <v>6151</v>
      </c>
    </row>
    <row r="876" spans="1:9" ht="15">
      <c r="A876" s="47" t="s">
        <v>4621</v>
      </c>
      <c r="B876" s="47" t="s">
        <v>4594</v>
      </c>
      <c r="C876" s="47" t="s">
        <v>171</v>
      </c>
      <c r="D876" s="47" t="s">
        <v>5844</v>
      </c>
      <c r="E876" s="47" t="s">
        <v>4594</v>
      </c>
      <c r="H876" s="47" t="b">
        <v>1</v>
      </c>
      <c r="I876" s="67" t="s">
        <v>6151</v>
      </c>
    </row>
    <row r="877" spans="1:9" ht="15">
      <c r="A877" s="47" t="s">
        <v>4622</v>
      </c>
      <c r="B877" s="47" t="s">
        <v>4595</v>
      </c>
      <c r="C877" s="47" t="s">
        <v>171</v>
      </c>
      <c r="D877" s="47" t="s">
        <v>5845</v>
      </c>
      <c r="E877" s="47" t="s">
        <v>4595</v>
      </c>
      <c r="H877" s="47" t="b">
        <v>1</v>
      </c>
      <c r="I877" s="67" t="s">
        <v>6151</v>
      </c>
    </row>
    <row r="878" spans="1:9" ht="15">
      <c r="A878" s="47" t="s">
        <v>4623</v>
      </c>
      <c r="B878" s="47" t="s">
        <v>4596</v>
      </c>
      <c r="C878" s="47" t="s">
        <v>171</v>
      </c>
      <c r="D878" s="47" t="s">
        <v>5846</v>
      </c>
      <c r="E878" s="47" t="s">
        <v>4596</v>
      </c>
      <c r="H878" s="47" t="b">
        <v>1</v>
      </c>
      <c r="I878" s="67" t="s">
        <v>6151</v>
      </c>
    </row>
    <row r="879" spans="1:9" ht="15">
      <c r="A879" s="47" t="s">
        <v>4624</v>
      </c>
      <c r="B879" s="47" t="s">
        <v>4597</v>
      </c>
      <c r="C879" s="47" t="s">
        <v>171</v>
      </c>
      <c r="D879" s="47" t="s">
        <v>5847</v>
      </c>
      <c r="E879" s="47" t="s">
        <v>4597</v>
      </c>
      <c r="H879" s="47" t="b">
        <v>1</v>
      </c>
      <c r="I879" s="67" t="s">
        <v>6151</v>
      </c>
    </row>
    <row r="880" spans="1:9" ht="15">
      <c r="A880" s="47" t="s">
        <v>4628</v>
      </c>
      <c r="B880" s="47" t="s">
        <v>4598</v>
      </c>
      <c r="C880" s="47" t="s">
        <v>171</v>
      </c>
      <c r="D880" s="47" t="s">
        <v>5848</v>
      </c>
      <c r="E880" s="47" t="s">
        <v>4598</v>
      </c>
      <c r="H880" s="47" t="b">
        <v>1</v>
      </c>
      <c r="I880" s="67" t="s">
        <v>6151</v>
      </c>
    </row>
    <row r="881" spans="1:9" ht="15">
      <c r="A881" s="47" t="s">
        <v>4629</v>
      </c>
      <c r="B881" s="47" t="s">
        <v>4599</v>
      </c>
      <c r="C881" s="47" t="s">
        <v>171</v>
      </c>
      <c r="D881" s="47" t="s">
        <v>5849</v>
      </c>
      <c r="E881" s="47" t="s">
        <v>4599</v>
      </c>
      <c r="H881" s="47" t="b">
        <v>1</v>
      </c>
      <c r="I881" s="67" t="s">
        <v>6151</v>
      </c>
    </row>
    <row r="882" spans="1:9" ht="15">
      <c r="A882" s="47" t="s">
        <v>4630</v>
      </c>
      <c r="B882" s="47" t="s">
        <v>4600</v>
      </c>
      <c r="C882" s="47" t="s">
        <v>171</v>
      </c>
      <c r="D882" s="47" t="s">
        <v>5850</v>
      </c>
      <c r="E882" s="47" t="s">
        <v>4600</v>
      </c>
      <c r="H882" s="47" t="b">
        <v>1</v>
      </c>
      <c r="I882" s="67" t="s">
        <v>6151</v>
      </c>
    </row>
    <row r="883" spans="1:9" ht="15">
      <c r="A883" s="47" t="s">
        <v>4631</v>
      </c>
      <c r="B883" s="47" t="s">
        <v>4601</v>
      </c>
      <c r="C883" s="47" t="s">
        <v>171</v>
      </c>
      <c r="D883" s="47" t="s">
        <v>5851</v>
      </c>
      <c r="E883" s="47" t="s">
        <v>4601</v>
      </c>
      <c r="H883" s="47" t="b">
        <v>1</v>
      </c>
      <c r="I883" s="67" t="s">
        <v>6151</v>
      </c>
    </row>
    <row r="884" spans="1:9" ht="15">
      <c r="A884" s="47" t="s">
        <v>4632</v>
      </c>
      <c r="B884" s="47" t="s">
        <v>4602</v>
      </c>
      <c r="C884" s="47" t="s">
        <v>171</v>
      </c>
      <c r="D884" s="47" t="s">
        <v>5852</v>
      </c>
      <c r="E884" s="47" t="s">
        <v>4602</v>
      </c>
      <c r="H884" s="47" t="b">
        <v>1</v>
      </c>
      <c r="I884" s="67" t="s">
        <v>6151</v>
      </c>
    </row>
    <row r="885" spans="1:9" ht="15">
      <c r="A885" s="47" t="s">
        <v>4634</v>
      </c>
      <c r="B885" s="47" t="s">
        <v>4603</v>
      </c>
      <c r="C885" s="47" t="s">
        <v>171</v>
      </c>
      <c r="D885" s="47" t="s">
        <v>5853</v>
      </c>
      <c r="E885" s="47" t="s">
        <v>4603</v>
      </c>
      <c r="H885" s="47" t="b">
        <v>1</v>
      </c>
      <c r="I885" s="67" t="s">
        <v>6151</v>
      </c>
    </row>
    <row r="886" spans="1:9" ht="15">
      <c r="A886" s="47" t="s">
        <v>4635</v>
      </c>
      <c r="B886" s="47" t="s">
        <v>4604</v>
      </c>
      <c r="C886" s="47" t="s">
        <v>171</v>
      </c>
      <c r="D886" s="47" t="s">
        <v>5854</v>
      </c>
      <c r="E886" s="47" t="s">
        <v>4604</v>
      </c>
      <c r="H886" s="47" t="b">
        <v>1</v>
      </c>
      <c r="I886" s="67" t="s">
        <v>6151</v>
      </c>
    </row>
    <row r="887" spans="1:9" ht="15">
      <c r="A887" s="47" t="s">
        <v>4636</v>
      </c>
      <c r="B887" s="47" t="s">
        <v>4605</v>
      </c>
      <c r="C887" s="47" t="s">
        <v>171</v>
      </c>
      <c r="D887" s="47" t="s">
        <v>5855</v>
      </c>
      <c r="E887" s="47" t="s">
        <v>4605</v>
      </c>
      <c r="H887" s="47" t="b">
        <v>1</v>
      </c>
      <c r="I887" s="67" t="s">
        <v>6151</v>
      </c>
    </row>
    <row r="888" spans="1:9" ht="15">
      <c r="A888" s="47" t="s">
        <v>4637</v>
      </c>
      <c r="B888" s="47" t="s">
        <v>4606</v>
      </c>
      <c r="C888" s="47" t="s">
        <v>171</v>
      </c>
      <c r="D888" s="47" t="s">
        <v>5856</v>
      </c>
      <c r="E888" s="47" t="s">
        <v>4606</v>
      </c>
      <c r="H888" s="47" t="b">
        <v>1</v>
      </c>
      <c r="I888" s="67" t="s">
        <v>6151</v>
      </c>
    </row>
    <row r="889" spans="1:9" ht="15">
      <c r="A889" s="47" t="s">
        <v>4638</v>
      </c>
      <c r="B889" s="47" t="s">
        <v>4607</v>
      </c>
      <c r="C889" s="47" t="s">
        <v>171</v>
      </c>
      <c r="D889" s="47" t="s">
        <v>5857</v>
      </c>
      <c r="E889" s="47" t="s">
        <v>4607</v>
      </c>
      <c r="H889" s="47" t="b">
        <v>1</v>
      </c>
      <c r="I889" s="67" t="s">
        <v>6151</v>
      </c>
    </row>
    <row r="890" spans="1:9" ht="15">
      <c r="A890" s="47" t="s">
        <v>4640</v>
      </c>
      <c r="B890" s="47" t="s">
        <v>4608</v>
      </c>
      <c r="C890" s="47" t="s">
        <v>171</v>
      </c>
      <c r="D890" s="47" t="s">
        <v>5858</v>
      </c>
      <c r="E890" s="47" t="s">
        <v>4608</v>
      </c>
      <c r="H890" s="47" t="b">
        <v>1</v>
      </c>
      <c r="I890" s="67" t="s">
        <v>6151</v>
      </c>
    </row>
    <row r="891" spans="1:9" ht="15">
      <c r="A891" s="47" t="s">
        <v>4641</v>
      </c>
      <c r="B891" s="47" t="s">
        <v>4609</v>
      </c>
      <c r="C891" s="47" t="s">
        <v>171</v>
      </c>
      <c r="D891" s="47" t="s">
        <v>5859</v>
      </c>
      <c r="E891" s="47" t="s">
        <v>4609</v>
      </c>
      <c r="H891" s="47" t="b">
        <v>1</v>
      </c>
      <c r="I891" s="67" t="s">
        <v>6151</v>
      </c>
    </row>
    <row r="892" spans="1:9" ht="15">
      <c r="A892" s="47" t="s">
        <v>4642</v>
      </c>
      <c r="B892" s="47" t="s">
        <v>4610</v>
      </c>
      <c r="C892" s="47" t="s">
        <v>171</v>
      </c>
      <c r="D892" s="47" t="s">
        <v>5860</v>
      </c>
      <c r="E892" s="47" t="s">
        <v>4610</v>
      </c>
      <c r="H892" s="47" t="b">
        <v>1</v>
      </c>
      <c r="I892" s="67" t="s">
        <v>6151</v>
      </c>
    </row>
    <row r="893" spans="1:9" ht="15">
      <c r="A893" s="47" t="s">
        <v>4643</v>
      </c>
      <c r="B893" s="47" t="s">
        <v>4611</v>
      </c>
      <c r="C893" s="47" t="s">
        <v>171</v>
      </c>
      <c r="D893" s="47" t="s">
        <v>5861</v>
      </c>
      <c r="E893" s="47" t="s">
        <v>4611</v>
      </c>
      <c r="H893" s="47" t="b">
        <v>1</v>
      </c>
      <c r="I893" s="67" t="s">
        <v>6151</v>
      </c>
    </row>
    <row r="894" spans="1:9" ht="15">
      <c r="A894" s="47" t="s">
        <v>4644</v>
      </c>
      <c r="B894" s="47" t="s">
        <v>4612</v>
      </c>
      <c r="C894" s="47" t="s">
        <v>171</v>
      </c>
      <c r="D894" s="47" t="s">
        <v>5862</v>
      </c>
      <c r="E894" s="47" t="s">
        <v>4612</v>
      </c>
      <c r="H894" s="47" t="b">
        <v>1</v>
      </c>
      <c r="I894" s="67" t="s">
        <v>6151</v>
      </c>
    </row>
    <row r="895" spans="1:9" ht="15">
      <c r="A895" s="47" t="s">
        <v>4646</v>
      </c>
      <c r="B895" s="47" t="s">
        <v>4613</v>
      </c>
      <c r="C895" s="47" t="s">
        <v>171</v>
      </c>
      <c r="D895" s="47" t="s">
        <v>5863</v>
      </c>
      <c r="E895" s="47" t="s">
        <v>4613</v>
      </c>
      <c r="H895" s="47" t="b">
        <v>1</v>
      </c>
      <c r="I895" s="67" t="s">
        <v>6151</v>
      </c>
    </row>
    <row r="896" spans="1:9" ht="15">
      <c r="A896" s="47" t="s">
        <v>4648</v>
      </c>
      <c r="B896" s="47" t="s">
        <v>4647</v>
      </c>
      <c r="C896" s="47" t="s">
        <v>171</v>
      </c>
      <c r="D896" s="47" t="s">
        <v>5864</v>
      </c>
      <c r="E896" s="47" t="s">
        <v>4647</v>
      </c>
      <c r="H896" s="47" t="b">
        <v>1</v>
      </c>
      <c r="I896" s="67" t="s">
        <v>6151</v>
      </c>
    </row>
    <row r="897" spans="1:9" ht="15">
      <c r="A897" s="47" t="s">
        <v>4652</v>
      </c>
      <c r="B897" s="47" t="s">
        <v>4649</v>
      </c>
      <c r="C897" s="47" t="s">
        <v>164</v>
      </c>
      <c r="D897" s="47" t="s">
        <v>5865</v>
      </c>
      <c r="E897" s="47" t="s">
        <v>4649</v>
      </c>
      <c r="H897" s="47" t="b">
        <v>1</v>
      </c>
      <c r="I897" s="67" t="s">
        <v>6151</v>
      </c>
    </row>
    <row r="898" spans="1:9" ht="15">
      <c r="A898" s="47" t="s">
        <v>4653</v>
      </c>
      <c r="B898" s="47" t="s">
        <v>4650</v>
      </c>
      <c r="C898" s="47" t="s">
        <v>164</v>
      </c>
      <c r="D898" s="47" t="s">
        <v>5866</v>
      </c>
      <c r="E898" s="47" t="s">
        <v>4650</v>
      </c>
      <c r="H898" s="47" t="b">
        <v>1</v>
      </c>
      <c r="I898" s="67" t="s">
        <v>6151</v>
      </c>
    </row>
    <row r="899" spans="1:9" ht="15">
      <c r="A899" s="47" t="s">
        <v>4654</v>
      </c>
      <c r="B899" s="47" t="s">
        <v>4651</v>
      </c>
      <c r="C899" s="47" t="s">
        <v>164</v>
      </c>
      <c r="D899" s="47" t="s">
        <v>5867</v>
      </c>
      <c r="E899" s="47" t="s">
        <v>4651</v>
      </c>
      <c r="H899" s="47" t="b">
        <v>1</v>
      </c>
      <c r="I899" s="67" t="s">
        <v>6151</v>
      </c>
    </row>
    <row r="900" spans="1:9" ht="15">
      <c r="A900" s="47" t="s">
        <v>4656</v>
      </c>
      <c r="B900" s="47" t="s">
        <v>4655</v>
      </c>
      <c r="C900" s="47" t="s">
        <v>164</v>
      </c>
      <c r="D900" s="47" t="s">
        <v>5868</v>
      </c>
      <c r="E900" s="47" t="s">
        <v>4655</v>
      </c>
      <c r="H900" s="47" t="b">
        <v>1</v>
      </c>
      <c r="I900" s="67" t="s">
        <v>6151</v>
      </c>
    </row>
    <row r="901" spans="1:9" ht="15">
      <c r="A901" s="47" t="s">
        <v>4657</v>
      </c>
      <c r="B901" s="47" t="s">
        <v>5433</v>
      </c>
      <c r="C901" s="47" t="s">
        <v>3265</v>
      </c>
      <c r="D901" s="47" t="s">
        <v>5869</v>
      </c>
      <c r="E901" s="47" t="s">
        <v>5433</v>
      </c>
      <c r="H901" s="47" t="b">
        <v>1</v>
      </c>
      <c r="I901" s="67" t="s">
        <v>6151</v>
      </c>
    </row>
    <row r="902" spans="1:9" ht="15">
      <c r="A902" s="47" t="s">
        <v>4658</v>
      </c>
      <c r="B902" s="47" t="s">
        <v>3882</v>
      </c>
      <c r="C902" s="47" t="s">
        <v>3273</v>
      </c>
      <c r="D902" s="47" t="s">
        <v>5870</v>
      </c>
      <c r="E902" s="47" t="s">
        <v>3882</v>
      </c>
      <c r="H902" s="47" t="b">
        <v>1</v>
      </c>
      <c r="I902" s="67" t="s">
        <v>6151</v>
      </c>
    </row>
    <row r="903" spans="1:9" ht="15">
      <c r="A903" s="47" t="s">
        <v>4659</v>
      </c>
      <c r="B903" s="47" t="s">
        <v>4583</v>
      </c>
      <c r="C903" s="47" t="s">
        <v>3273</v>
      </c>
      <c r="D903" s="47" t="s">
        <v>5871</v>
      </c>
      <c r="E903" s="47" t="s">
        <v>4583</v>
      </c>
      <c r="H903" s="47" t="b">
        <v>1</v>
      </c>
      <c r="I903" s="67" t="s">
        <v>6151</v>
      </c>
    </row>
    <row r="904" spans="1:9" ht="15">
      <c r="A904" s="47" t="s">
        <v>4660</v>
      </c>
      <c r="B904" s="47" t="s">
        <v>5434</v>
      </c>
      <c r="C904" s="47" t="s">
        <v>171</v>
      </c>
      <c r="D904" s="47" t="s">
        <v>5872</v>
      </c>
      <c r="E904" s="47" t="s">
        <v>5434</v>
      </c>
      <c r="H904" s="47" t="b">
        <v>1</v>
      </c>
      <c r="I904" s="67" t="s">
        <v>6151</v>
      </c>
    </row>
    <row r="905" spans="1:9" ht="15">
      <c r="A905" s="47" t="s">
        <v>4661</v>
      </c>
      <c r="B905" s="47" t="s">
        <v>4585</v>
      </c>
      <c r="C905" s="47" t="s">
        <v>3273</v>
      </c>
      <c r="D905" s="47" t="s">
        <v>5873</v>
      </c>
      <c r="E905" s="47" t="s">
        <v>4585</v>
      </c>
      <c r="H905" s="47" t="b">
        <v>1</v>
      </c>
      <c r="I905" s="67" t="s">
        <v>6151</v>
      </c>
    </row>
    <row r="906" spans="1:9" ht="15">
      <c r="A906" s="47" t="s">
        <v>4662</v>
      </c>
      <c r="B906" s="47" t="s">
        <v>4586</v>
      </c>
      <c r="C906" s="47" t="s">
        <v>3273</v>
      </c>
      <c r="D906" s="47" t="s">
        <v>5874</v>
      </c>
      <c r="E906" s="47" t="s">
        <v>4586</v>
      </c>
      <c r="H906" s="47" t="b">
        <v>1</v>
      </c>
      <c r="I906" s="67" t="s">
        <v>6151</v>
      </c>
    </row>
    <row r="907" spans="1:9" ht="15">
      <c r="A907" s="47" t="s">
        <v>5176</v>
      </c>
      <c r="B907" s="47" t="s">
        <v>5146</v>
      </c>
      <c r="C907" s="47" t="s">
        <v>171</v>
      </c>
      <c r="D907" s="47" t="s">
        <v>5875</v>
      </c>
      <c r="E907" s="47" t="s">
        <v>5146</v>
      </c>
      <c r="H907" s="47" t="b">
        <v>1</v>
      </c>
      <c r="I907" s="67" t="s">
        <v>6151</v>
      </c>
    </row>
    <row r="908" spans="1:9" ht="15">
      <c r="A908" s="47" t="s">
        <v>5178</v>
      </c>
      <c r="B908" s="47" t="s">
        <v>4904</v>
      </c>
      <c r="C908" s="47" t="s">
        <v>164</v>
      </c>
      <c r="D908" s="47" t="s">
        <v>5485</v>
      </c>
      <c r="E908" s="47" t="s">
        <v>4904</v>
      </c>
      <c r="H908" s="47" t="b">
        <v>1</v>
      </c>
      <c r="I908" s="67" t="s">
        <v>6151</v>
      </c>
    </row>
    <row r="909" spans="1:9" ht="15">
      <c r="A909" s="47" t="s">
        <v>5179</v>
      </c>
      <c r="B909" s="47" t="s">
        <v>4905</v>
      </c>
      <c r="C909" s="47" t="s">
        <v>164</v>
      </c>
      <c r="D909" s="47" t="s">
        <v>5486</v>
      </c>
      <c r="E909" s="47" t="s">
        <v>4905</v>
      </c>
      <c r="H909" s="47" t="b">
        <v>1</v>
      </c>
      <c r="I909" s="67" t="s">
        <v>6151</v>
      </c>
    </row>
    <row r="910" spans="1:9" ht="15">
      <c r="A910" s="47" t="s">
        <v>5180</v>
      </c>
      <c r="B910" s="47" t="s">
        <v>4903</v>
      </c>
      <c r="C910" s="47" t="s">
        <v>171</v>
      </c>
      <c r="D910" s="47" t="s">
        <v>5876</v>
      </c>
      <c r="E910" s="47" t="s">
        <v>4903</v>
      </c>
      <c r="H910" s="47" t="b">
        <v>1</v>
      </c>
      <c r="I910" s="67" t="s">
        <v>6151</v>
      </c>
    </row>
    <row r="911" spans="1:9" ht="15">
      <c r="A911" s="47" t="s">
        <v>5181</v>
      </c>
      <c r="B911" s="47" t="s">
        <v>4962</v>
      </c>
      <c r="C911" s="47" t="s">
        <v>171</v>
      </c>
      <c r="D911" s="47" t="s">
        <v>5877</v>
      </c>
      <c r="E911" s="47" t="s">
        <v>4962</v>
      </c>
      <c r="H911" s="47" t="b">
        <v>1</v>
      </c>
      <c r="I911" s="67" t="s">
        <v>6151</v>
      </c>
    </row>
    <row r="912" spans="1:9" ht="15">
      <c r="A912" s="47" t="s">
        <v>5182</v>
      </c>
      <c r="B912" s="47" t="s">
        <v>4951</v>
      </c>
      <c r="C912" s="47" t="s">
        <v>171</v>
      </c>
      <c r="D912" s="47" t="s">
        <v>5878</v>
      </c>
      <c r="E912" s="47" t="s">
        <v>4951</v>
      </c>
      <c r="H912" s="47" t="b">
        <v>1</v>
      </c>
      <c r="I912" s="67" t="s">
        <v>6151</v>
      </c>
    </row>
    <row r="913" spans="1:9" ht="15">
      <c r="A913" s="47" t="s">
        <v>5183</v>
      </c>
      <c r="B913" s="47" t="s">
        <v>4952</v>
      </c>
      <c r="C913" s="47" t="s">
        <v>171</v>
      </c>
      <c r="D913" s="47" t="s">
        <v>5474</v>
      </c>
      <c r="E913" s="47" t="s">
        <v>4952</v>
      </c>
      <c r="H913" s="47" t="b">
        <v>1</v>
      </c>
      <c r="I913" s="67" t="s">
        <v>6151</v>
      </c>
    </row>
    <row r="914" spans="1:9" ht="15">
      <c r="A914" s="47" t="s">
        <v>5184</v>
      </c>
      <c r="B914" s="47" t="s">
        <v>5022</v>
      </c>
      <c r="C914" s="47" t="s">
        <v>171</v>
      </c>
      <c r="D914" s="47" t="s">
        <v>5475</v>
      </c>
      <c r="E914" s="47" t="s">
        <v>5022</v>
      </c>
      <c r="H914" s="47" t="b">
        <v>1</v>
      </c>
      <c r="I914" s="67" t="s">
        <v>6151</v>
      </c>
    </row>
    <row r="915" spans="1:9" ht="15">
      <c r="A915" s="47" t="s">
        <v>5185</v>
      </c>
      <c r="B915" s="47" t="s">
        <v>4983</v>
      </c>
      <c r="C915" s="47" t="s">
        <v>171</v>
      </c>
      <c r="D915" s="47" t="s">
        <v>5879</v>
      </c>
      <c r="E915" s="47" t="s">
        <v>4983</v>
      </c>
      <c r="H915" s="47" t="b">
        <v>1</v>
      </c>
      <c r="I915" s="67" t="s">
        <v>6151</v>
      </c>
    </row>
    <row r="916" spans="1:9" ht="15">
      <c r="A916" s="47" t="s">
        <v>5186</v>
      </c>
      <c r="B916" s="47" t="s">
        <v>4984</v>
      </c>
      <c r="C916" s="47" t="s">
        <v>171</v>
      </c>
      <c r="D916" s="47" t="s">
        <v>5880</v>
      </c>
      <c r="E916" s="47" t="s">
        <v>4984</v>
      </c>
      <c r="H916" s="47" t="b">
        <v>1</v>
      </c>
      <c r="I916" s="67" t="s">
        <v>6151</v>
      </c>
    </row>
    <row r="917" spans="1:9" ht="15">
      <c r="A917" s="47" t="s">
        <v>5187</v>
      </c>
      <c r="B917" s="47" t="s">
        <v>4987</v>
      </c>
      <c r="C917" s="47" t="s">
        <v>171</v>
      </c>
      <c r="D917" s="47" t="s">
        <v>5476</v>
      </c>
      <c r="E917" s="47" t="s">
        <v>4987</v>
      </c>
      <c r="H917" s="47" t="b">
        <v>1</v>
      </c>
      <c r="I917" s="67" t="s">
        <v>6151</v>
      </c>
    </row>
    <row r="918" spans="1:9" ht="15">
      <c r="A918" s="47" t="s">
        <v>5188</v>
      </c>
      <c r="B918" s="47" t="s">
        <v>4988</v>
      </c>
      <c r="C918" s="47" t="s">
        <v>171</v>
      </c>
      <c r="D918" s="47" t="s">
        <v>5477</v>
      </c>
      <c r="E918" s="47" t="s">
        <v>4988</v>
      </c>
      <c r="H918" s="47" t="b">
        <v>1</v>
      </c>
      <c r="I918" s="67" t="s">
        <v>6151</v>
      </c>
    </row>
    <row r="919" spans="1:9" ht="15">
      <c r="A919" s="47" t="s">
        <v>5189</v>
      </c>
      <c r="B919" s="47" t="s">
        <v>4993</v>
      </c>
      <c r="C919" s="47" t="s">
        <v>171</v>
      </c>
      <c r="D919" s="47" t="s">
        <v>5881</v>
      </c>
      <c r="E919" s="47" t="s">
        <v>4993</v>
      </c>
      <c r="H919" s="47" t="b">
        <v>1</v>
      </c>
      <c r="I919" s="67" t="s">
        <v>6151</v>
      </c>
    </row>
    <row r="920" spans="1:9" ht="15">
      <c r="A920" s="47" t="s">
        <v>5190</v>
      </c>
      <c r="B920" s="47" t="s">
        <v>4994</v>
      </c>
      <c r="C920" s="47" t="s">
        <v>171</v>
      </c>
      <c r="D920" s="47" t="s">
        <v>5882</v>
      </c>
      <c r="E920" s="47" t="s">
        <v>4994</v>
      </c>
      <c r="H920" s="47" t="b">
        <v>1</v>
      </c>
      <c r="I920" s="67" t="s">
        <v>6151</v>
      </c>
    </row>
    <row r="921" spans="1:9" ht="15">
      <c r="A921" s="47" t="s">
        <v>5191</v>
      </c>
      <c r="B921" s="47" t="s">
        <v>4995</v>
      </c>
      <c r="C921" s="47" t="s">
        <v>171</v>
      </c>
      <c r="D921" s="47" t="s">
        <v>5478</v>
      </c>
      <c r="E921" s="47" t="s">
        <v>4995</v>
      </c>
      <c r="H921" s="47" t="b">
        <v>1</v>
      </c>
      <c r="I921" s="67" t="s">
        <v>6151</v>
      </c>
    </row>
    <row r="922" spans="1:9" ht="15">
      <c r="A922" s="47" t="s">
        <v>5192</v>
      </c>
      <c r="B922" s="47" t="s">
        <v>5002</v>
      </c>
      <c r="C922" s="47" t="s">
        <v>171</v>
      </c>
      <c r="D922" s="47" t="s">
        <v>5883</v>
      </c>
      <c r="E922" s="47" t="s">
        <v>5002</v>
      </c>
      <c r="H922" s="47" t="b">
        <v>1</v>
      </c>
      <c r="I922" s="67" t="s">
        <v>6151</v>
      </c>
    </row>
    <row r="923" spans="1:9" ht="15">
      <c r="A923" s="47" t="s">
        <v>5193</v>
      </c>
      <c r="B923" s="47" t="s">
        <v>5436</v>
      </c>
      <c r="C923" s="47" t="s">
        <v>171</v>
      </c>
      <c r="D923" s="47" t="s">
        <v>5884</v>
      </c>
      <c r="E923" s="47" t="s">
        <v>5436</v>
      </c>
      <c r="H923" s="47" t="b">
        <v>1</v>
      </c>
      <c r="I923" s="67" t="s">
        <v>6151</v>
      </c>
    </row>
    <row r="924" spans="1:9" ht="15">
      <c r="A924" s="47" t="s">
        <v>5194</v>
      </c>
      <c r="B924" s="47" t="s">
        <v>5437</v>
      </c>
      <c r="C924" s="47" t="s">
        <v>171</v>
      </c>
      <c r="D924" s="47" t="s">
        <v>5479</v>
      </c>
      <c r="E924" s="47" t="s">
        <v>5437</v>
      </c>
      <c r="H924" s="47" t="b">
        <v>1</v>
      </c>
      <c r="I924" s="67" t="s">
        <v>6151</v>
      </c>
    </row>
    <row r="925" spans="1:9" ht="15">
      <c r="A925" s="47" t="s">
        <v>5196</v>
      </c>
      <c r="B925" s="47" t="s">
        <v>4908</v>
      </c>
      <c r="C925" s="47" t="s">
        <v>171</v>
      </c>
      <c r="D925" s="47" t="s">
        <v>5480</v>
      </c>
      <c r="E925" s="47" t="s">
        <v>4908</v>
      </c>
      <c r="H925" s="47" t="b">
        <v>1</v>
      </c>
      <c r="I925" s="67" t="s">
        <v>6151</v>
      </c>
    </row>
    <row r="926" spans="1:9" ht="15">
      <c r="A926" s="47" t="s">
        <v>5197</v>
      </c>
      <c r="B926" s="47" t="s">
        <v>4909</v>
      </c>
      <c r="C926" s="47" t="s">
        <v>171</v>
      </c>
      <c r="D926" s="47" t="s">
        <v>5885</v>
      </c>
      <c r="E926" s="47" t="s">
        <v>4909</v>
      </c>
      <c r="H926" s="47" t="b">
        <v>1</v>
      </c>
      <c r="I926" s="67" t="s">
        <v>6151</v>
      </c>
    </row>
    <row r="927" spans="1:9" ht="15">
      <c r="A927" s="47" t="s">
        <v>5198</v>
      </c>
      <c r="B927" s="47" t="s">
        <v>4910</v>
      </c>
      <c r="C927" s="47" t="s">
        <v>171</v>
      </c>
      <c r="D927" s="47" t="s">
        <v>5886</v>
      </c>
      <c r="E927" s="47" t="s">
        <v>4910</v>
      </c>
      <c r="H927" s="47" t="b">
        <v>1</v>
      </c>
      <c r="I927" s="67" t="s">
        <v>6151</v>
      </c>
    </row>
    <row r="928" spans="1:9" ht="15">
      <c r="A928" s="47" t="s">
        <v>5199</v>
      </c>
      <c r="B928" s="47" t="s">
        <v>5438</v>
      </c>
      <c r="C928" s="47" t="s">
        <v>171</v>
      </c>
      <c r="D928" s="47" t="s">
        <v>5887</v>
      </c>
      <c r="E928" s="47" t="s">
        <v>5438</v>
      </c>
      <c r="H928" s="47" t="b">
        <v>1</v>
      </c>
      <c r="I928" s="67" t="s">
        <v>6151</v>
      </c>
    </row>
    <row r="929" spans="1:9" ht="15">
      <c r="A929" s="47" t="s">
        <v>5200</v>
      </c>
      <c r="B929" s="47" t="s">
        <v>4912</v>
      </c>
      <c r="C929" s="47" t="s">
        <v>171</v>
      </c>
      <c r="D929" s="47" t="s">
        <v>5888</v>
      </c>
      <c r="E929" s="47" t="s">
        <v>4912</v>
      </c>
      <c r="H929" s="47" t="b">
        <v>1</v>
      </c>
      <c r="I929" s="67" t="s">
        <v>6151</v>
      </c>
    </row>
    <row r="930" spans="1:9" ht="15">
      <c r="A930" s="47" t="s">
        <v>5201</v>
      </c>
      <c r="B930" s="47" t="s">
        <v>4913</v>
      </c>
      <c r="C930" s="47" t="s">
        <v>171</v>
      </c>
      <c r="D930" s="47" t="s">
        <v>5889</v>
      </c>
      <c r="E930" s="47" t="s">
        <v>4913</v>
      </c>
      <c r="H930" s="47" t="b">
        <v>1</v>
      </c>
      <c r="I930" s="67" t="s">
        <v>6151</v>
      </c>
    </row>
    <row r="931" spans="1:9" ht="15">
      <c r="A931" s="47" t="s">
        <v>5202</v>
      </c>
      <c r="B931" s="47" t="s">
        <v>4914</v>
      </c>
      <c r="C931" s="47" t="s">
        <v>171</v>
      </c>
      <c r="D931" s="47" t="s">
        <v>5481</v>
      </c>
      <c r="E931" s="47" t="s">
        <v>4914</v>
      </c>
      <c r="H931" s="47" t="b">
        <v>1</v>
      </c>
      <c r="I931" s="67" t="s">
        <v>6151</v>
      </c>
    </row>
    <row r="932" spans="1:9" ht="15">
      <c r="A932" s="47" t="s">
        <v>5203</v>
      </c>
      <c r="B932" s="47" t="s">
        <v>4960</v>
      </c>
      <c r="C932" s="47" t="s">
        <v>171</v>
      </c>
      <c r="D932" s="47" t="s">
        <v>5890</v>
      </c>
      <c r="E932" s="47" t="s">
        <v>4960</v>
      </c>
      <c r="H932" s="47" t="b">
        <v>1</v>
      </c>
      <c r="I932" s="67" t="s">
        <v>6151</v>
      </c>
    </row>
    <row r="933" spans="1:9" ht="15">
      <c r="A933" s="47" t="s">
        <v>5204</v>
      </c>
      <c r="B933" s="47" t="s">
        <v>4915</v>
      </c>
      <c r="C933" s="47" t="s">
        <v>171</v>
      </c>
      <c r="D933" s="47" t="s">
        <v>5482</v>
      </c>
      <c r="E933" s="47" t="s">
        <v>4915</v>
      </c>
      <c r="H933" s="47" t="b">
        <v>1</v>
      </c>
      <c r="I933" s="67" t="s">
        <v>6151</v>
      </c>
    </row>
    <row r="934" spans="1:9" ht="15">
      <c r="A934" s="47" t="s">
        <v>5205</v>
      </c>
      <c r="B934" s="47" t="s">
        <v>4916</v>
      </c>
      <c r="C934" s="47" t="s">
        <v>171</v>
      </c>
      <c r="D934" s="47" t="s">
        <v>5483</v>
      </c>
      <c r="E934" s="47" t="s">
        <v>4916</v>
      </c>
      <c r="H934" s="47" t="b">
        <v>1</v>
      </c>
      <c r="I934" s="67" t="s">
        <v>6151</v>
      </c>
    </row>
    <row r="935" spans="1:9" ht="15">
      <c r="A935" s="47" t="s">
        <v>5206</v>
      </c>
      <c r="B935" s="47" t="s">
        <v>4917</v>
      </c>
      <c r="C935" s="47" t="s">
        <v>171</v>
      </c>
      <c r="D935" s="47" t="s">
        <v>5891</v>
      </c>
      <c r="E935" s="47" t="s">
        <v>4917</v>
      </c>
      <c r="H935" s="47" t="b">
        <v>1</v>
      </c>
      <c r="I935" s="67" t="s">
        <v>6151</v>
      </c>
    </row>
    <row r="936" spans="1:9" ht="15">
      <c r="A936" s="47" t="s">
        <v>5208</v>
      </c>
      <c r="B936" s="47" t="s">
        <v>4918</v>
      </c>
      <c r="C936" s="47" t="s">
        <v>171</v>
      </c>
      <c r="D936" s="47" t="s">
        <v>5892</v>
      </c>
      <c r="E936" s="47" t="s">
        <v>4918</v>
      </c>
      <c r="H936" s="47" t="b">
        <v>1</v>
      </c>
      <c r="I936" s="67" t="s">
        <v>6151</v>
      </c>
    </row>
    <row r="937" spans="1:9" ht="15">
      <c r="A937" s="47" t="s">
        <v>5209</v>
      </c>
      <c r="B937" s="47" t="s">
        <v>4919</v>
      </c>
      <c r="C937" s="47" t="s">
        <v>171</v>
      </c>
      <c r="D937" s="47" t="s">
        <v>5893</v>
      </c>
      <c r="E937" s="47" t="s">
        <v>4919</v>
      </c>
      <c r="H937" s="47" t="b">
        <v>1</v>
      </c>
      <c r="I937" s="67" t="s">
        <v>6151</v>
      </c>
    </row>
    <row r="938" spans="1:9" ht="15">
      <c r="A938" s="47" t="s">
        <v>5210</v>
      </c>
      <c r="B938" s="47" t="s">
        <v>4920</v>
      </c>
      <c r="C938" s="47" t="s">
        <v>171</v>
      </c>
      <c r="D938" s="47" t="s">
        <v>5894</v>
      </c>
      <c r="E938" s="47" t="s">
        <v>4920</v>
      </c>
      <c r="H938" s="47" t="b">
        <v>1</v>
      </c>
      <c r="I938" s="67" t="s">
        <v>6151</v>
      </c>
    </row>
    <row r="939" spans="1:9" ht="15">
      <c r="A939" s="47" t="s">
        <v>5211</v>
      </c>
      <c r="B939" s="47" t="s">
        <v>4921</v>
      </c>
      <c r="C939" s="47" t="s">
        <v>171</v>
      </c>
      <c r="D939" s="47" t="s">
        <v>5484</v>
      </c>
      <c r="E939" s="47" t="s">
        <v>4921</v>
      </c>
      <c r="H939" s="47" t="b">
        <v>1</v>
      </c>
      <c r="I939" s="67" t="s">
        <v>6151</v>
      </c>
    </row>
    <row r="940" spans="1:9" ht="15">
      <c r="A940" s="47" t="s">
        <v>5214</v>
      </c>
      <c r="B940" s="47" t="s">
        <v>4922</v>
      </c>
      <c r="C940" s="47" t="s">
        <v>171</v>
      </c>
      <c r="D940" s="47" t="s">
        <v>5895</v>
      </c>
      <c r="E940" s="47" t="s">
        <v>4922</v>
      </c>
      <c r="H940" s="47" t="b">
        <v>1</v>
      </c>
      <c r="I940" s="67" t="s">
        <v>6151</v>
      </c>
    </row>
    <row r="941" spans="1:9" ht="15">
      <c r="A941" s="47" t="s">
        <v>5215</v>
      </c>
      <c r="B941" s="47" t="s">
        <v>4923</v>
      </c>
      <c r="C941" s="47" t="s">
        <v>171</v>
      </c>
      <c r="D941" s="47" t="s">
        <v>5896</v>
      </c>
      <c r="E941" s="47" t="s">
        <v>4923</v>
      </c>
      <c r="H941" s="47" t="b">
        <v>1</v>
      </c>
      <c r="I941" s="67" t="s">
        <v>6151</v>
      </c>
    </row>
    <row r="942" spans="1:9" ht="15">
      <c r="A942" s="47" t="s">
        <v>5216</v>
      </c>
      <c r="B942" s="47" t="s">
        <v>4924</v>
      </c>
      <c r="C942" s="47" t="s">
        <v>171</v>
      </c>
      <c r="D942" s="47" t="s">
        <v>5897</v>
      </c>
      <c r="E942" s="47" t="s">
        <v>4924</v>
      </c>
      <c r="H942" s="47" t="b">
        <v>1</v>
      </c>
      <c r="I942" s="67" t="s">
        <v>6151</v>
      </c>
    </row>
    <row r="943" spans="1:9" ht="15">
      <c r="A943" s="47" t="s">
        <v>5218</v>
      </c>
      <c r="B943" s="47" t="s">
        <v>4930</v>
      </c>
      <c r="C943" s="47" t="s">
        <v>164</v>
      </c>
      <c r="D943" s="47" t="s">
        <v>5898</v>
      </c>
      <c r="E943" s="47" t="s">
        <v>4930</v>
      </c>
      <c r="H943" s="47" t="b">
        <v>1</v>
      </c>
      <c r="I943" s="67" t="s">
        <v>6151</v>
      </c>
    </row>
    <row r="944" spans="1:9" ht="15">
      <c r="A944" s="47" t="s">
        <v>5219</v>
      </c>
      <c r="B944" s="47" t="s">
        <v>4931</v>
      </c>
      <c r="C944" s="47" t="s">
        <v>164</v>
      </c>
      <c r="D944" s="47" t="s">
        <v>5899</v>
      </c>
      <c r="E944" s="47" t="s">
        <v>4931</v>
      </c>
      <c r="H944" s="47" t="b">
        <v>1</v>
      </c>
      <c r="I944" s="67" t="s">
        <v>6151</v>
      </c>
    </row>
    <row r="945" spans="1:9" ht="15">
      <c r="A945" s="47" t="s">
        <v>5220</v>
      </c>
      <c r="B945" s="47" t="s">
        <v>4932</v>
      </c>
      <c r="C945" s="47" t="s">
        <v>164</v>
      </c>
      <c r="D945" s="47" t="s">
        <v>5900</v>
      </c>
      <c r="E945" s="47" t="s">
        <v>4932</v>
      </c>
      <c r="H945" s="47" t="b">
        <v>1</v>
      </c>
      <c r="I945" s="67" t="s">
        <v>6151</v>
      </c>
    </row>
    <row r="946" spans="1:9" ht="15">
      <c r="A946" s="47" t="s">
        <v>5221</v>
      </c>
      <c r="B946" s="47" t="s">
        <v>4933</v>
      </c>
      <c r="C946" s="47" t="s">
        <v>164</v>
      </c>
      <c r="D946" s="47" t="s">
        <v>5901</v>
      </c>
      <c r="E946" s="47" t="s">
        <v>4933</v>
      </c>
      <c r="H946" s="47" t="b">
        <v>1</v>
      </c>
      <c r="I946" s="67" t="s">
        <v>6151</v>
      </c>
    </row>
    <row r="947" spans="1:9" ht="15">
      <c r="A947" s="47" t="s">
        <v>5224</v>
      </c>
      <c r="B947" s="47" t="s">
        <v>4927</v>
      </c>
      <c r="C947" s="47" t="s">
        <v>164</v>
      </c>
      <c r="D947" s="47" t="s">
        <v>5902</v>
      </c>
      <c r="E947" s="47" t="s">
        <v>4927</v>
      </c>
      <c r="H947" s="47" t="b">
        <v>1</v>
      </c>
      <c r="I947" s="67" t="s">
        <v>6151</v>
      </c>
    </row>
    <row r="948" spans="1:9" ht="15">
      <c r="A948" s="47" t="s">
        <v>5225</v>
      </c>
      <c r="B948" s="47" t="s">
        <v>4928</v>
      </c>
      <c r="C948" s="47" t="s">
        <v>164</v>
      </c>
      <c r="D948" s="47" t="s">
        <v>5903</v>
      </c>
      <c r="E948" s="47" t="s">
        <v>4928</v>
      </c>
      <c r="H948" s="47" t="b">
        <v>1</v>
      </c>
      <c r="I948" s="67" t="s">
        <v>6151</v>
      </c>
    </row>
    <row r="949" spans="1:9" ht="15">
      <c r="A949" s="47" t="s">
        <v>5226</v>
      </c>
      <c r="B949" s="47" t="s">
        <v>4929</v>
      </c>
      <c r="C949" s="47" t="s">
        <v>164</v>
      </c>
      <c r="D949" s="47" t="s">
        <v>5904</v>
      </c>
      <c r="E949" s="47" t="s">
        <v>4929</v>
      </c>
      <c r="H949" s="47" t="b">
        <v>1</v>
      </c>
      <c r="I949" s="67" t="s">
        <v>6151</v>
      </c>
    </row>
    <row r="950" spans="1:9" ht="15">
      <c r="A950" s="47" t="s">
        <v>5227</v>
      </c>
      <c r="B950" s="47" t="s">
        <v>4963</v>
      </c>
      <c r="C950" s="47" t="s">
        <v>171</v>
      </c>
      <c r="D950" s="47" t="s">
        <v>5905</v>
      </c>
      <c r="E950" s="47" t="s">
        <v>4963</v>
      </c>
      <c r="H950" s="47" t="b">
        <v>1</v>
      </c>
      <c r="I950" s="67" t="s">
        <v>6151</v>
      </c>
    </row>
    <row r="951" spans="1:9" ht="15">
      <c r="A951" s="47" t="s">
        <v>5228</v>
      </c>
      <c r="B951" s="47" t="s">
        <v>4964</v>
      </c>
      <c r="C951" s="47" t="s">
        <v>171</v>
      </c>
      <c r="D951" s="47" t="s">
        <v>5906</v>
      </c>
      <c r="E951" s="47" t="s">
        <v>4964</v>
      </c>
      <c r="H951" s="47" t="b">
        <v>1</v>
      </c>
      <c r="I951" s="67" t="s">
        <v>6151</v>
      </c>
    </row>
    <row r="952" spans="1:9" ht="15">
      <c r="A952" s="47" t="s">
        <v>5229</v>
      </c>
      <c r="B952" s="47" t="s">
        <v>4965</v>
      </c>
      <c r="C952" s="47" t="s">
        <v>171</v>
      </c>
      <c r="D952" s="47" t="s">
        <v>5907</v>
      </c>
      <c r="E952" s="47" t="s">
        <v>4965</v>
      </c>
      <c r="H952" s="47" t="b">
        <v>1</v>
      </c>
      <c r="I952" s="67" t="s">
        <v>6151</v>
      </c>
    </row>
    <row r="953" spans="1:9" ht="15">
      <c r="A953" s="47" t="s">
        <v>5230</v>
      </c>
      <c r="B953" s="47" t="s">
        <v>4966</v>
      </c>
      <c r="C953" s="47" t="s">
        <v>171</v>
      </c>
      <c r="D953" s="47" t="s">
        <v>5908</v>
      </c>
      <c r="E953" s="47" t="s">
        <v>4966</v>
      </c>
      <c r="H953" s="47" t="b">
        <v>1</v>
      </c>
      <c r="I953" s="67" t="s">
        <v>6151</v>
      </c>
    </row>
    <row r="954" spans="1:9" ht="15">
      <c r="A954" s="47" t="s">
        <v>5231</v>
      </c>
      <c r="B954" s="47" t="s">
        <v>4967</v>
      </c>
      <c r="C954" s="47" t="s">
        <v>171</v>
      </c>
      <c r="D954" s="47" t="s">
        <v>5909</v>
      </c>
      <c r="E954" s="47" t="s">
        <v>4967</v>
      </c>
      <c r="H954" s="47" t="b">
        <v>1</v>
      </c>
      <c r="I954" s="67" t="s">
        <v>6151</v>
      </c>
    </row>
    <row r="955" spans="1:9" ht="15">
      <c r="A955" s="47" t="s">
        <v>5232</v>
      </c>
      <c r="B955" s="47" t="s">
        <v>4968</v>
      </c>
      <c r="C955" s="47" t="s">
        <v>171</v>
      </c>
      <c r="D955" s="47" t="s">
        <v>5910</v>
      </c>
      <c r="E955" s="47" t="s">
        <v>4968</v>
      </c>
      <c r="H955" s="47" t="b">
        <v>1</v>
      </c>
      <c r="I955" s="67" t="s">
        <v>6151</v>
      </c>
    </row>
    <row r="956" spans="1:9" ht="15">
      <c r="A956" s="47" t="s">
        <v>5233</v>
      </c>
      <c r="B956" s="47" t="s">
        <v>4969</v>
      </c>
      <c r="C956" s="47" t="s">
        <v>171</v>
      </c>
      <c r="D956" s="47" t="s">
        <v>5911</v>
      </c>
      <c r="E956" s="47" t="s">
        <v>4969</v>
      </c>
      <c r="H956" s="47" t="b">
        <v>1</v>
      </c>
      <c r="I956" s="67" t="s">
        <v>6151</v>
      </c>
    </row>
    <row r="957" spans="1:9" ht="15">
      <c r="A957" s="47" t="s">
        <v>5234</v>
      </c>
      <c r="B957" s="47" t="s">
        <v>4970</v>
      </c>
      <c r="C957" s="47" t="s">
        <v>171</v>
      </c>
      <c r="D957" s="47" t="s">
        <v>5912</v>
      </c>
      <c r="E957" s="47" t="s">
        <v>4970</v>
      </c>
      <c r="H957" s="47" t="b">
        <v>1</v>
      </c>
      <c r="I957" s="67" t="s">
        <v>6151</v>
      </c>
    </row>
    <row r="958" spans="1:9" ht="15">
      <c r="A958" s="47" t="s">
        <v>5235</v>
      </c>
      <c r="B958" s="47" t="s">
        <v>4971</v>
      </c>
      <c r="C958" s="47" t="s">
        <v>171</v>
      </c>
      <c r="D958" s="47" t="s">
        <v>5913</v>
      </c>
      <c r="E958" s="47" t="s">
        <v>4971</v>
      </c>
      <c r="H958" s="47" t="b">
        <v>1</v>
      </c>
      <c r="I958" s="67" t="s">
        <v>6151</v>
      </c>
    </row>
    <row r="959" spans="1:9" ht="15">
      <c r="A959" s="47" t="s">
        <v>5236</v>
      </c>
      <c r="B959" s="47" t="s">
        <v>4972</v>
      </c>
      <c r="C959" s="47" t="s">
        <v>171</v>
      </c>
      <c r="D959" s="47" t="s">
        <v>5914</v>
      </c>
      <c r="E959" s="47" t="s">
        <v>4972</v>
      </c>
      <c r="H959" s="47" t="b">
        <v>1</v>
      </c>
      <c r="I959" s="67" t="s">
        <v>6151</v>
      </c>
    </row>
    <row r="960" spans="1:9" ht="15">
      <c r="A960" s="47" t="s">
        <v>5237</v>
      </c>
      <c r="B960" s="47" t="s">
        <v>4973</v>
      </c>
      <c r="C960" s="47" t="s">
        <v>171</v>
      </c>
      <c r="D960" s="47" t="s">
        <v>5915</v>
      </c>
      <c r="E960" s="47" t="s">
        <v>4973</v>
      </c>
      <c r="H960" s="47" t="b">
        <v>1</v>
      </c>
      <c r="I960" s="67" t="s">
        <v>6151</v>
      </c>
    </row>
    <row r="961" spans="1:9" ht="15">
      <c r="A961" s="47" t="s">
        <v>5238</v>
      </c>
      <c r="B961" s="47" t="s">
        <v>4974</v>
      </c>
      <c r="C961" s="47" t="s">
        <v>171</v>
      </c>
      <c r="D961" s="47" t="s">
        <v>5916</v>
      </c>
      <c r="E961" s="47" t="s">
        <v>4974</v>
      </c>
      <c r="H961" s="47" t="b">
        <v>1</v>
      </c>
      <c r="I961" s="67" t="s">
        <v>6151</v>
      </c>
    </row>
    <row r="962" spans="1:9" ht="15">
      <c r="A962" s="47" t="s">
        <v>5239</v>
      </c>
      <c r="B962" s="47" t="s">
        <v>4975</v>
      </c>
      <c r="C962" s="47" t="s">
        <v>171</v>
      </c>
      <c r="D962" s="47" t="s">
        <v>5917</v>
      </c>
      <c r="E962" s="47" t="s">
        <v>4975</v>
      </c>
      <c r="H962" s="47" t="b">
        <v>1</v>
      </c>
      <c r="I962" s="67" t="s">
        <v>6151</v>
      </c>
    </row>
    <row r="963" spans="1:9" ht="15">
      <c r="A963" s="47" t="s">
        <v>5240</v>
      </c>
      <c r="B963" s="47" t="s">
        <v>4976</v>
      </c>
      <c r="C963" s="47" t="s">
        <v>171</v>
      </c>
      <c r="D963" s="47" t="s">
        <v>5918</v>
      </c>
      <c r="E963" s="47" t="s">
        <v>4976</v>
      </c>
      <c r="H963" s="47" t="b">
        <v>1</v>
      </c>
      <c r="I963" s="67" t="s">
        <v>6151</v>
      </c>
    </row>
    <row r="964" spans="1:9" ht="15">
      <c r="A964" s="47" t="s">
        <v>5241</v>
      </c>
      <c r="B964" s="47" t="s">
        <v>4977</v>
      </c>
      <c r="C964" s="47" t="s">
        <v>171</v>
      </c>
      <c r="D964" s="47" t="s">
        <v>5919</v>
      </c>
      <c r="E964" s="47" t="s">
        <v>4977</v>
      </c>
      <c r="H964" s="47" t="b">
        <v>1</v>
      </c>
      <c r="I964" s="67" t="s">
        <v>6151</v>
      </c>
    </row>
    <row r="965" spans="1:9" ht="15">
      <c r="A965" s="47" t="s">
        <v>5242</v>
      </c>
      <c r="B965" s="47" t="s">
        <v>4961</v>
      </c>
      <c r="C965" s="47" t="s">
        <v>171</v>
      </c>
      <c r="D965" s="47" t="s">
        <v>5920</v>
      </c>
      <c r="E965" s="47" t="s">
        <v>4961</v>
      </c>
      <c r="H965" s="47" t="b">
        <v>1</v>
      </c>
      <c r="I965" s="67" t="s">
        <v>6151</v>
      </c>
    </row>
    <row r="966" spans="1:9" ht="15">
      <c r="A966" s="47" t="s">
        <v>5243</v>
      </c>
      <c r="B966" s="47" t="s">
        <v>4953</v>
      </c>
      <c r="C966" s="47" t="s">
        <v>171</v>
      </c>
      <c r="D966" s="47" t="s">
        <v>5921</v>
      </c>
      <c r="E966" s="47" t="s">
        <v>4953</v>
      </c>
      <c r="H966" s="47" t="b">
        <v>1</v>
      </c>
      <c r="I966" s="67" t="s">
        <v>6151</v>
      </c>
    </row>
    <row r="967" spans="1:9" ht="15">
      <c r="A967" s="47" t="s">
        <v>5244</v>
      </c>
      <c r="B967" s="47" t="s">
        <v>4954</v>
      </c>
      <c r="C967" s="47" t="s">
        <v>171</v>
      </c>
      <c r="D967" s="47" t="s">
        <v>5922</v>
      </c>
      <c r="E967" s="47" t="s">
        <v>4954</v>
      </c>
      <c r="H967" s="47" t="b">
        <v>1</v>
      </c>
      <c r="I967" s="67" t="s">
        <v>6151</v>
      </c>
    </row>
    <row r="968" spans="1:9" ht="15">
      <c r="A968" s="47" t="s">
        <v>5245</v>
      </c>
      <c r="B968" s="47" t="s">
        <v>4955</v>
      </c>
      <c r="C968" s="47" t="s">
        <v>171</v>
      </c>
      <c r="D968" s="47" t="s">
        <v>5923</v>
      </c>
      <c r="E968" s="47" t="s">
        <v>4955</v>
      </c>
      <c r="H968" s="47" t="b">
        <v>1</v>
      </c>
      <c r="I968" s="67" t="s">
        <v>6151</v>
      </c>
    </row>
    <row r="969" spans="1:9" ht="15">
      <c r="A969" s="47" t="s">
        <v>5246</v>
      </c>
      <c r="B969" s="47" t="s">
        <v>4956</v>
      </c>
      <c r="C969" s="47" t="s">
        <v>171</v>
      </c>
      <c r="D969" s="47" t="s">
        <v>5924</v>
      </c>
      <c r="E969" s="47" t="s">
        <v>4956</v>
      </c>
      <c r="H969" s="47" t="b">
        <v>1</v>
      </c>
      <c r="I969" s="67" t="s">
        <v>6151</v>
      </c>
    </row>
    <row r="970" spans="1:9" ht="15">
      <c r="A970" s="47" t="s">
        <v>5247</v>
      </c>
      <c r="B970" s="47" t="s">
        <v>4957</v>
      </c>
      <c r="C970" s="47" t="s">
        <v>171</v>
      </c>
      <c r="D970" s="47" t="s">
        <v>5925</v>
      </c>
      <c r="E970" s="47" t="s">
        <v>4957</v>
      </c>
      <c r="H970" s="47" t="b">
        <v>1</v>
      </c>
      <c r="I970" s="67" t="s">
        <v>6151</v>
      </c>
    </row>
    <row r="971" spans="1:9" ht="15">
      <c r="A971" s="47" t="s">
        <v>5248</v>
      </c>
      <c r="B971" s="47" t="s">
        <v>4958</v>
      </c>
      <c r="C971" s="47" t="s">
        <v>171</v>
      </c>
      <c r="D971" s="47" t="s">
        <v>5926</v>
      </c>
      <c r="E971" s="47" t="s">
        <v>4958</v>
      </c>
      <c r="H971" s="47" t="b">
        <v>1</v>
      </c>
      <c r="I971" s="67" t="s">
        <v>6151</v>
      </c>
    </row>
    <row r="972" spans="1:9" ht="15">
      <c r="A972" s="47" t="s">
        <v>5249</v>
      </c>
      <c r="B972" s="47" t="s">
        <v>4959</v>
      </c>
      <c r="C972" s="47" t="s">
        <v>171</v>
      </c>
      <c r="D972" s="47" t="s">
        <v>5927</v>
      </c>
      <c r="E972" s="47" t="s">
        <v>4959</v>
      </c>
      <c r="H972" s="47" t="b">
        <v>1</v>
      </c>
      <c r="I972" s="67" t="s">
        <v>6151</v>
      </c>
    </row>
    <row r="973" spans="1:9" ht="15">
      <c r="A973" s="47" t="s">
        <v>5250</v>
      </c>
      <c r="B973" s="47" t="s">
        <v>4925</v>
      </c>
      <c r="C973" s="47" t="s">
        <v>171</v>
      </c>
      <c r="D973" s="47" t="s">
        <v>5928</v>
      </c>
      <c r="E973" s="47" t="s">
        <v>4925</v>
      </c>
      <c r="H973" s="47" t="b">
        <v>1</v>
      </c>
      <c r="I973" s="67" t="s">
        <v>6151</v>
      </c>
    </row>
    <row r="974" spans="1:9" ht="15">
      <c r="A974" s="47" t="s">
        <v>5251</v>
      </c>
      <c r="B974" s="47" t="s">
        <v>5020</v>
      </c>
      <c r="C974" s="47" t="s">
        <v>171</v>
      </c>
      <c r="D974" s="47" t="s">
        <v>5929</v>
      </c>
      <c r="E974" s="47" t="s">
        <v>5020</v>
      </c>
      <c r="H974" s="47" t="b">
        <v>1</v>
      </c>
      <c r="I974" s="67" t="s">
        <v>6151</v>
      </c>
    </row>
    <row r="975" spans="1:9" ht="15">
      <c r="A975" s="47" t="s">
        <v>5252</v>
      </c>
      <c r="B975" s="47" t="s">
        <v>5021</v>
      </c>
      <c r="C975" s="47" t="s">
        <v>171</v>
      </c>
      <c r="D975" s="47" t="s">
        <v>5930</v>
      </c>
      <c r="E975" s="47" t="s">
        <v>5021</v>
      </c>
      <c r="H975" s="47" t="b">
        <v>1</v>
      </c>
      <c r="I975" s="67" t="s">
        <v>6151</v>
      </c>
    </row>
    <row r="976" spans="1:9" ht="15">
      <c r="A976" s="47" t="s">
        <v>5253</v>
      </c>
      <c r="B976" s="47" t="s">
        <v>4985</v>
      </c>
      <c r="C976" s="47" t="s">
        <v>171</v>
      </c>
      <c r="D976" s="47" t="s">
        <v>5931</v>
      </c>
      <c r="E976" s="47" t="s">
        <v>4985</v>
      </c>
      <c r="H976" s="47" t="b">
        <v>1</v>
      </c>
      <c r="I976" s="67" t="s">
        <v>6151</v>
      </c>
    </row>
    <row r="977" spans="1:9" ht="15">
      <c r="A977" s="47" t="s">
        <v>5254</v>
      </c>
      <c r="B977" s="47" t="s">
        <v>4986</v>
      </c>
      <c r="C977" s="47" t="s">
        <v>171</v>
      </c>
      <c r="D977" s="47" t="s">
        <v>5932</v>
      </c>
      <c r="E977" s="47" t="s">
        <v>4986</v>
      </c>
      <c r="H977" s="47" t="b">
        <v>1</v>
      </c>
      <c r="I977" s="67" t="s">
        <v>6151</v>
      </c>
    </row>
    <row r="978" spans="1:9" ht="15">
      <c r="A978" s="47" t="s">
        <v>5255</v>
      </c>
      <c r="B978" s="47" t="s">
        <v>4989</v>
      </c>
      <c r="C978" s="47" t="s">
        <v>171</v>
      </c>
      <c r="D978" s="47" t="s">
        <v>5933</v>
      </c>
      <c r="E978" s="47" t="s">
        <v>4989</v>
      </c>
      <c r="H978" s="47" t="b">
        <v>1</v>
      </c>
      <c r="I978" s="67" t="s">
        <v>6151</v>
      </c>
    </row>
    <row r="979" spans="1:9" ht="15">
      <c r="A979" s="47" t="s">
        <v>5256</v>
      </c>
      <c r="B979" s="47" t="s">
        <v>4990</v>
      </c>
      <c r="C979" s="47" t="s">
        <v>171</v>
      </c>
      <c r="D979" s="47" t="s">
        <v>5934</v>
      </c>
      <c r="E979" s="47" t="s">
        <v>4990</v>
      </c>
      <c r="H979" s="47" t="b">
        <v>1</v>
      </c>
      <c r="I979" s="67" t="s">
        <v>6151</v>
      </c>
    </row>
    <row r="980" spans="1:9" ht="15">
      <c r="A980" s="47" t="s">
        <v>5257</v>
      </c>
      <c r="B980" s="47" t="s">
        <v>4991</v>
      </c>
      <c r="C980" s="47" t="s">
        <v>171</v>
      </c>
      <c r="D980" s="47" t="s">
        <v>5935</v>
      </c>
      <c r="E980" s="47" t="s">
        <v>4991</v>
      </c>
      <c r="H980" s="47" t="b">
        <v>1</v>
      </c>
      <c r="I980" s="67" t="s">
        <v>6151</v>
      </c>
    </row>
    <row r="981" spans="1:9" ht="15">
      <c r="A981" s="47" t="s">
        <v>5258</v>
      </c>
      <c r="B981" s="47" t="s">
        <v>4992</v>
      </c>
      <c r="C981" s="47" t="s">
        <v>171</v>
      </c>
      <c r="D981" s="47" t="s">
        <v>5936</v>
      </c>
      <c r="E981" s="47" t="s">
        <v>4992</v>
      </c>
      <c r="H981" s="47" t="b">
        <v>1</v>
      </c>
      <c r="I981" s="67" t="s">
        <v>6151</v>
      </c>
    </row>
    <row r="982" spans="1:9" ht="15">
      <c r="A982" s="47" t="s">
        <v>5259</v>
      </c>
      <c r="B982" s="47" t="s">
        <v>4926</v>
      </c>
      <c r="C982" s="47" t="s">
        <v>171</v>
      </c>
      <c r="D982" s="47" t="s">
        <v>5937</v>
      </c>
      <c r="E982" s="47" t="s">
        <v>4926</v>
      </c>
      <c r="H982" s="47" t="b">
        <v>1</v>
      </c>
      <c r="I982" s="67" t="s">
        <v>6151</v>
      </c>
    </row>
    <row r="983" spans="1:9" ht="15">
      <c r="A983" s="47" t="s">
        <v>5260</v>
      </c>
      <c r="B983" s="47" t="s">
        <v>4998</v>
      </c>
      <c r="C983" s="47" t="s">
        <v>171</v>
      </c>
      <c r="D983" s="47" t="s">
        <v>5938</v>
      </c>
      <c r="E983" s="47" t="s">
        <v>4998</v>
      </c>
      <c r="H983" s="47" t="b">
        <v>1</v>
      </c>
      <c r="I983" s="67" t="s">
        <v>6151</v>
      </c>
    </row>
    <row r="984" spans="1:9" ht="15">
      <c r="A984" s="47" t="s">
        <v>5261</v>
      </c>
      <c r="B984" s="47" t="s">
        <v>4999</v>
      </c>
      <c r="C984" s="47" t="s">
        <v>171</v>
      </c>
      <c r="D984" s="47" t="s">
        <v>5939</v>
      </c>
      <c r="E984" s="47" t="s">
        <v>4999</v>
      </c>
      <c r="H984" s="47" t="b">
        <v>1</v>
      </c>
      <c r="I984" s="67" t="s">
        <v>6151</v>
      </c>
    </row>
    <row r="985" spans="1:9" ht="15">
      <c r="A985" s="47" t="s">
        <v>5262</v>
      </c>
      <c r="B985" s="47" t="s">
        <v>5000</v>
      </c>
      <c r="C985" s="47" t="s">
        <v>171</v>
      </c>
      <c r="D985" s="47" t="s">
        <v>5940</v>
      </c>
      <c r="E985" s="47" t="s">
        <v>5000</v>
      </c>
      <c r="H985" s="47" t="b">
        <v>1</v>
      </c>
      <c r="I985" s="67" t="s">
        <v>6151</v>
      </c>
    </row>
    <row r="986" spans="1:9" ht="15">
      <c r="A986" s="47" t="s">
        <v>5263</v>
      </c>
      <c r="B986" s="47" t="s">
        <v>5001</v>
      </c>
      <c r="C986" s="47" t="s">
        <v>171</v>
      </c>
      <c r="D986" s="47" t="s">
        <v>5941</v>
      </c>
      <c r="E986" s="47" t="s">
        <v>5001</v>
      </c>
      <c r="H986" s="47" t="b">
        <v>1</v>
      </c>
      <c r="I986" s="67" t="s">
        <v>6151</v>
      </c>
    </row>
    <row r="987" spans="1:9" ht="15">
      <c r="A987" s="47" t="s">
        <v>5264</v>
      </c>
      <c r="B987" s="47" t="s">
        <v>5003</v>
      </c>
      <c r="C987" s="47" t="s">
        <v>171</v>
      </c>
      <c r="D987" s="47" t="s">
        <v>5942</v>
      </c>
      <c r="E987" s="47" t="s">
        <v>5003</v>
      </c>
      <c r="H987" s="47" t="b">
        <v>1</v>
      </c>
      <c r="I987" s="67" t="s">
        <v>6151</v>
      </c>
    </row>
    <row r="988" spans="1:9" ht="15">
      <c r="A988" s="47" t="s">
        <v>5265</v>
      </c>
      <c r="B988" s="47" t="s">
        <v>5004</v>
      </c>
      <c r="C988" s="47" t="s">
        <v>171</v>
      </c>
      <c r="D988" s="47" t="s">
        <v>5943</v>
      </c>
      <c r="E988" s="47" t="s">
        <v>5004</v>
      </c>
      <c r="H988" s="47" t="b">
        <v>1</v>
      </c>
      <c r="I988" s="67" t="s">
        <v>6151</v>
      </c>
    </row>
    <row r="989" spans="1:9" ht="15">
      <c r="A989" s="47" t="s">
        <v>5266</v>
      </c>
      <c r="B989" s="47" t="s">
        <v>5005</v>
      </c>
      <c r="C989" s="47" t="s">
        <v>171</v>
      </c>
      <c r="D989" s="47" t="s">
        <v>5944</v>
      </c>
      <c r="E989" s="47" t="s">
        <v>5005</v>
      </c>
      <c r="H989" s="47" t="b">
        <v>1</v>
      </c>
      <c r="I989" s="67" t="s">
        <v>6151</v>
      </c>
    </row>
    <row r="990" spans="1:9" ht="15">
      <c r="A990" s="47" t="s">
        <v>5267</v>
      </c>
      <c r="B990" s="47" t="s">
        <v>5006</v>
      </c>
      <c r="C990" s="47" t="s">
        <v>171</v>
      </c>
      <c r="D990" s="47" t="s">
        <v>5945</v>
      </c>
      <c r="E990" s="47" t="s">
        <v>5006</v>
      </c>
      <c r="H990" s="47" t="b">
        <v>1</v>
      </c>
      <c r="I990" s="67" t="s">
        <v>6151</v>
      </c>
    </row>
    <row r="991" spans="1:9" ht="15">
      <c r="A991" s="47" t="s">
        <v>5268</v>
      </c>
      <c r="B991" s="47" t="s">
        <v>5007</v>
      </c>
      <c r="C991" s="47" t="s">
        <v>171</v>
      </c>
      <c r="D991" s="47" t="s">
        <v>5946</v>
      </c>
      <c r="E991" s="47" t="s">
        <v>5007</v>
      </c>
      <c r="H991" s="47" t="b">
        <v>1</v>
      </c>
      <c r="I991" s="67" t="s">
        <v>6151</v>
      </c>
    </row>
    <row r="992" spans="1:9" ht="15">
      <c r="A992" s="47" t="s">
        <v>5269</v>
      </c>
      <c r="B992" s="47" t="s">
        <v>5008</v>
      </c>
      <c r="C992" s="47" t="s">
        <v>171</v>
      </c>
      <c r="D992" s="47" t="s">
        <v>5947</v>
      </c>
      <c r="E992" s="47" t="s">
        <v>5008</v>
      </c>
      <c r="H992" s="47" t="b">
        <v>1</v>
      </c>
      <c r="I992" s="67" t="s">
        <v>6151</v>
      </c>
    </row>
    <row r="993" spans="1:9" ht="15">
      <c r="A993" s="47" t="s">
        <v>5270</v>
      </c>
      <c r="B993" s="47" t="s">
        <v>5009</v>
      </c>
      <c r="C993" s="47" t="s">
        <v>171</v>
      </c>
      <c r="D993" s="47" t="s">
        <v>5948</v>
      </c>
      <c r="E993" s="47" t="s">
        <v>5009</v>
      </c>
      <c r="H993" s="47" t="b">
        <v>1</v>
      </c>
      <c r="I993" s="67" t="s">
        <v>6151</v>
      </c>
    </row>
    <row r="994" spans="1:9" ht="15">
      <c r="A994" s="47" t="s">
        <v>5271</v>
      </c>
      <c r="B994" s="47" t="s">
        <v>5010</v>
      </c>
      <c r="C994" s="47" t="s">
        <v>171</v>
      </c>
      <c r="D994" s="47" t="s">
        <v>5949</v>
      </c>
      <c r="E994" s="47" t="s">
        <v>5010</v>
      </c>
      <c r="H994" s="47" t="b">
        <v>1</v>
      </c>
      <c r="I994" s="67" t="s">
        <v>6151</v>
      </c>
    </row>
    <row r="995" spans="1:9" ht="15">
      <c r="A995" s="47" t="s">
        <v>5272</v>
      </c>
      <c r="B995" s="47" t="s">
        <v>5011</v>
      </c>
      <c r="C995" s="47" t="s">
        <v>171</v>
      </c>
      <c r="D995" s="47" t="s">
        <v>5950</v>
      </c>
      <c r="E995" s="47" t="s">
        <v>5011</v>
      </c>
      <c r="H995" s="47" t="b">
        <v>1</v>
      </c>
      <c r="I995" s="67" t="s">
        <v>6151</v>
      </c>
    </row>
    <row r="996" spans="1:9" ht="15">
      <c r="A996" s="47" t="s">
        <v>5273</v>
      </c>
      <c r="B996" s="47" t="s">
        <v>5012</v>
      </c>
      <c r="C996" s="47" t="s">
        <v>171</v>
      </c>
      <c r="D996" s="47" t="s">
        <v>5951</v>
      </c>
      <c r="E996" s="47" t="s">
        <v>5012</v>
      </c>
      <c r="H996" s="47" t="b">
        <v>1</v>
      </c>
      <c r="I996" s="67" t="s">
        <v>6151</v>
      </c>
    </row>
    <row r="997" spans="1:9" ht="15">
      <c r="A997" s="47" t="s">
        <v>5274</v>
      </c>
      <c r="B997" s="47" t="s">
        <v>5013</v>
      </c>
      <c r="C997" s="47" t="s">
        <v>171</v>
      </c>
      <c r="D997" s="47" t="s">
        <v>5952</v>
      </c>
      <c r="E997" s="47" t="s">
        <v>5013</v>
      </c>
      <c r="H997" s="47" t="b">
        <v>1</v>
      </c>
      <c r="I997" s="67" t="s">
        <v>6151</v>
      </c>
    </row>
    <row r="998" spans="1:9" ht="15">
      <c r="A998" s="47" t="s">
        <v>5275</v>
      </c>
      <c r="B998" s="47" t="s">
        <v>5014</v>
      </c>
      <c r="C998" s="47" t="s">
        <v>171</v>
      </c>
      <c r="D998" s="47" t="s">
        <v>5953</v>
      </c>
      <c r="E998" s="47" t="s">
        <v>5014</v>
      </c>
      <c r="H998" s="47" t="b">
        <v>1</v>
      </c>
      <c r="I998" s="67" t="s">
        <v>6151</v>
      </c>
    </row>
    <row r="999" spans="1:9" ht="15">
      <c r="A999" s="47" t="s">
        <v>5276</v>
      </c>
      <c r="B999" s="47" t="s">
        <v>5015</v>
      </c>
      <c r="C999" s="47" t="s">
        <v>171</v>
      </c>
      <c r="D999" s="47" t="s">
        <v>5954</v>
      </c>
      <c r="E999" s="47" t="s">
        <v>5015</v>
      </c>
      <c r="H999" s="47" t="b">
        <v>1</v>
      </c>
      <c r="I999" s="67" t="s">
        <v>6151</v>
      </c>
    </row>
    <row r="1000" spans="1:9" ht="15">
      <c r="A1000" s="47" t="s">
        <v>5277</v>
      </c>
      <c r="B1000" s="47" t="s">
        <v>5016</v>
      </c>
      <c r="C1000" s="47" t="s">
        <v>171</v>
      </c>
      <c r="D1000" s="47" t="s">
        <v>5955</v>
      </c>
      <c r="E1000" s="47" t="s">
        <v>5016</v>
      </c>
      <c r="H1000" s="47" t="b">
        <v>1</v>
      </c>
      <c r="I1000" s="67" t="s">
        <v>6151</v>
      </c>
    </row>
    <row r="1001" spans="1:9" ht="15">
      <c r="A1001" s="47" t="s">
        <v>5278</v>
      </c>
      <c r="B1001" s="47" t="s">
        <v>5017</v>
      </c>
      <c r="C1001" s="47" t="s">
        <v>171</v>
      </c>
      <c r="D1001" s="47" t="s">
        <v>5956</v>
      </c>
      <c r="E1001" s="47" t="s">
        <v>5017</v>
      </c>
      <c r="H1001" s="47" t="b">
        <v>1</v>
      </c>
      <c r="I1001" s="67" t="s">
        <v>6151</v>
      </c>
    </row>
    <row r="1002" spans="1:9" ht="15">
      <c r="A1002" s="47" t="s">
        <v>5279</v>
      </c>
      <c r="B1002" s="47" t="s">
        <v>5018</v>
      </c>
      <c r="C1002" s="47" t="s">
        <v>171</v>
      </c>
      <c r="D1002" s="47" t="s">
        <v>5957</v>
      </c>
      <c r="E1002" s="47" t="s">
        <v>5018</v>
      </c>
      <c r="H1002" s="47" t="b">
        <v>1</v>
      </c>
      <c r="I1002" s="67" t="s">
        <v>6151</v>
      </c>
    </row>
    <row r="1003" spans="1:9" ht="15">
      <c r="A1003" s="47" t="s">
        <v>5280</v>
      </c>
      <c r="B1003" s="47" t="s">
        <v>5439</v>
      </c>
      <c r="C1003" s="47" t="s">
        <v>171</v>
      </c>
      <c r="D1003" s="47" t="s">
        <v>5958</v>
      </c>
      <c r="E1003" s="47" t="s">
        <v>5439</v>
      </c>
      <c r="H1003" s="47" t="b">
        <v>1</v>
      </c>
      <c r="I1003" s="67" t="s">
        <v>6151</v>
      </c>
    </row>
    <row r="1004" spans="1:9" ht="15">
      <c r="A1004" s="47" t="s">
        <v>5281</v>
      </c>
      <c r="B1004" s="47" t="s">
        <v>4978</v>
      </c>
      <c r="C1004" s="47" t="s">
        <v>171</v>
      </c>
      <c r="D1004" s="47" t="s">
        <v>5959</v>
      </c>
      <c r="E1004" s="47" t="s">
        <v>4978</v>
      </c>
      <c r="H1004" s="47" t="b">
        <v>1</v>
      </c>
      <c r="I1004" s="67" t="s">
        <v>6151</v>
      </c>
    </row>
    <row r="1005" spans="1:9" ht="15">
      <c r="A1005" s="47" t="s">
        <v>5282</v>
      </c>
      <c r="B1005" s="47" t="s">
        <v>4979</v>
      </c>
      <c r="C1005" s="47" t="s">
        <v>171</v>
      </c>
      <c r="D1005" s="47" t="s">
        <v>5960</v>
      </c>
      <c r="E1005" s="47" t="s">
        <v>4979</v>
      </c>
      <c r="H1005" s="47" t="b">
        <v>1</v>
      </c>
      <c r="I1005" s="67" t="s">
        <v>6151</v>
      </c>
    </row>
    <row r="1006" spans="1:9" ht="15">
      <c r="A1006" s="47" t="s">
        <v>5283</v>
      </c>
      <c r="B1006" s="47" t="s">
        <v>4980</v>
      </c>
      <c r="C1006" s="47" t="s">
        <v>171</v>
      </c>
      <c r="D1006" s="47" t="s">
        <v>5961</v>
      </c>
      <c r="E1006" s="47" t="s">
        <v>4980</v>
      </c>
      <c r="H1006" s="47" t="b">
        <v>1</v>
      </c>
      <c r="I1006" s="67" t="s">
        <v>6151</v>
      </c>
    </row>
    <row r="1007" spans="1:9" ht="15">
      <c r="A1007" s="47" t="s">
        <v>5284</v>
      </c>
      <c r="B1007" s="47" t="s">
        <v>4981</v>
      </c>
      <c r="C1007" s="47" t="s">
        <v>171</v>
      </c>
      <c r="D1007" s="47" t="s">
        <v>5962</v>
      </c>
      <c r="E1007" s="47" t="s">
        <v>4981</v>
      </c>
      <c r="H1007" s="47" t="b">
        <v>1</v>
      </c>
      <c r="I1007" s="67" t="s">
        <v>6151</v>
      </c>
    </row>
    <row r="1008" spans="1:9" ht="15">
      <c r="A1008" s="47" t="s">
        <v>5285</v>
      </c>
      <c r="B1008" s="47" t="s">
        <v>4982</v>
      </c>
      <c r="C1008" s="47" t="s">
        <v>171</v>
      </c>
      <c r="D1008" s="47" t="s">
        <v>5963</v>
      </c>
      <c r="E1008" s="47" t="s">
        <v>4982</v>
      </c>
      <c r="H1008" s="47" t="b">
        <v>1</v>
      </c>
      <c r="I1008" s="67" t="s">
        <v>6151</v>
      </c>
    </row>
    <row r="1009" spans="1:9" ht="15">
      <c r="A1009" s="47" t="s">
        <v>5291</v>
      </c>
      <c r="B1009" s="47" t="s">
        <v>4935</v>
      </c>
      <c r="C1009" s="47" t="s">
        <v>171</v>
      </c>
      <c r="D1009" s="47" t="s">
        <v>5964</v>
      </c>
      <c r="E1009" s="47" t="s">
        <v>4935</v>
      </c>
      <c r="H1009" s="47" t="b">
        <v>1</v>
      </c>
      <c r="I1009" s="67" t="s">
        <v>6151</v>
      </c>
    </row>
    <row r="1010" spans="1:9" ht="15">
      <c r="A1010" s="47" t="s">
        <v>5292</v>
      </c>
      <c r="B1010" s="47" t="s">
        <v>4936</v>
      </c>
      <c r="C1010" s="47" t="s">
        <v>171</v>
      </c>
      <c r="D1010" s="47" t="s">
        <v>5965</v>
      </c>
      <c r="E1010" s="47" t="s">
        <v>4936</v>
      </c>
      <c r="H1010" s="47" t="b">
        <v>1</v>
      </c>
      <c r="I1010" s="67" t="s">
        <v>6151</v>
      </c>
    </row>
    <row r="1011" spans="1:9" ht="15">
      <c r="A1011" s="47" t="s">
        <v>5294</v>
      </c>
      <c r="B1011" s="47" t="s">
        <v>4937</v>
      </c>
      <c r="C1011" s="47" t="s">
        <v>171</v>
      </c>
      <c r="D1011" s="47" t="s">
        <v>5966</v>
      </c>
      <c r="E1011" s="47" t="s">
        <v>4937</v>
      </c>
      <c r="H1011" s="47" t="b">
        <v>1</v>
      </c>
      <c r="I1011" s="67" t="s">
        <v>6151</v>
      </c>
    </row>
    <row r="1012" spans="1:9" ht="15">
      <c r="A1012" s="47" t="s">
        <v>5296</v>
      </c>
      <c r="B1012" s="47" t="s">
        <v>4938</v>
      </c>
      <c r="C1012" s="47" t="s">
        <v>171</v>
      </c>
      <c r="D1012" s="47" t="s">
        <v>5967</v>
      </c>
      <c r="E1012" s="47" t="s">
        <v>4938</v>
      </c>
      <c r="H1012" s="47" t="b">
        <v>1</v>
      </c>
      <c r="I1012" s="67" t="s">
        <v>6151</v>
      </c>
    </row>
    <row r="1013" spans="1:9" ht="15">
      <c r="A1013" s="47" t="s">
        <v>5297</v>
      </c>
      <c r="B1013" s="47" t="s">
        <v>4939</v>
      </c>
      <c r="C1013" s="47" t="s">
        <v>171</v>
      </c>
      <c r="D1013" s="47" t="s">
        <v>5968</v>
      </c>
      <c r="E1013" s="47" t="s">
        <v>4939</v>
      </c>
      <c r="H1013" s="47" t="b">
        <v>1</v>
      </c>
      <c r="I1013" s="67" t="s">
        <v>6151</v>
      </c>
    </row>
    <row r="1014" spans="1:9" ht="15">
      <c r="A1014" s="47" t="s">
        <v>5299</v>
      </c>
      <c r="B1014" s="47" t="s">
        <v>5440</v>
      </c>
      <c r="C1014" s="47" t="s">
        <v>171</v>
      </c>
      <c r="D1014" s="47" t="s">
        <v>5969</v>
      </c>
      <c r="E1014" s="47" t="s">
        <v>5440</v>
      </c>
      <c r="H1014" s="47" t="b">
        <v>1</v>
      </c>
      <c r="I1014" s="67" t="s">
        <v>6151</v>
      </c>
    </row>
    <row r="1015" spans="1:9" ht="15">
      <c r="A1015" s="47" t="s">
        <v>5300</v>
      </c>
      <c r="B1015" s="47" t="s">
        <v>5441</v>
      </c>
      <c r="C1015" s="47" t="s">
        <v>171</v>
      </c>
      <c r="D1015" s="47" t="s">
        <v>5970</v>
      </c>
      <c r="E1015" s="47" t="s">
        <v>5441</v>
      </c>
      <c r="H1015" s="47" t="b">
        <v>1</v>
      </c>
      <c r="I1015" s="67" t="s">
        <v>6151</v>
      </c>
    </row>
    <row r="1016" spans="1:9" ht="15">
      <c r="A1016" s="47" t="s">
        <v>5301</v>
      </c>
      <c r="B1016" s="47" t="s">
        <v>4942</v>
      </c>
      <c r="C1016" s="47" t="s">
        <v>171</v>
      </c>
      <c r="D1016" s="47" t="s">
        <v>5971</v>
      </c>
      <c r="E1016" s="47" t="s">
        <v>4942</v>
      </c>
      <c r="H1016" s="47" t="b">
        <v>1</v>
      </c>
      <c r="I1016" s="67" t="s">
        <v>6151</v>
      </c>
    </row>
    <row r="1017" spans="1:9" ht="15">
      <c r="A1017" s="47" t="s">
        <v>5302</v>
      </c>
      <c r="B1017" s="47" t="s">
        <v>5024</v>
      </c>
      <c r="C1017" s="47" t="s">
        <v>171</v>
      </c>
      <c r="D1017" s="47" t="s">
        <v>5972</v>
      </c>
      <c r="E1017" s="47" t="s">
        <v>5024</v>
      </c>
      <c r="H1017" s="47" t="b">
        <v>1</v>
      </c>
      <c r="I1017" s="67" t="s">
        <v>6151</v>
      </c>
    </row>
    <row r="1018" spans="1:9" ht="15">
      <c r="A1018" s="47" t="s">
        <v>5303</v>
      </c>
      <c r="B1018" s="47" t="s">
        <v>5025</v>
      </c>
      <c r="C1018" s="47" t="s">
        <v>171</v>
      </c>
      <c r="D1018" s="47" t="s">
        <v>5973</v>
      </c>
      <c r="E1018" s="47" t="s">
        <v>5025</v>
      </c>
      <c r="H1018" s="47" t="b">
        <v>1</v>
      </c>
      <c r="I1018" s="67" t="s">
        <v>6151</v>
      </c>
    </row>
    <row r="1019" spans="1:9" ht="15">
      <c r="A1019" s="47" t="s">
        <v>5304</v>
      </c>
      <c r="B1019" s="47" t="s">
        <v>5026</v>
      </c>
      <c r="C1019" s="47" t="s">
        <v>171</v>
      </c>
      <c r="D1019" s="47" t="s">
        <v>5974</v>
      </c>
      <c r="E1019" s="47" t="s">
        <v>5026</v>
      </c>
      <c r="H1019" s="47" t="b">
        <v>1</v>
      </c>
      <c r="I1019" s="67" t="s">
        <v>6151</v>
      </c>
    </row>
    <row r="1020" spans="1:9" ht="15">
      <c r="A1020" s="47" t="s">
        <v>5305</v>
      </c>
      <c r="B1020" s="47" t="s">
        <v>5442</v>
      </c>
      <c r="C1020" s="47" t="s">
        <v>171</v>
      </c>
      <c r="D1020" s="47" t="s">
        <v>5975</v>
      </c>
      <c r="E1020" s="47" t="s">
        <v>5442</v>
      </c>
      <c r="H1020" s="47" t="b">
        <v>1</v>
      </c>
      <c r="I1020" s="67" t="s">
        <v>6151</v>
      </c>
    </row>
    <row r="1021" spans="1:9" ht="15">
      <c r="A1021" s="47" t="s">
        <v>5306</v>
      </c>
      <c r="B1021" s="47" t="s">
        <v>4944</v>
      </c>
      <c r="C1021" s="47" t="s">
        <v>171</v>
      </c>
      <c r="D1021" s="47" t="s">
        <v>5976</v>
      </c>
      <c r="E1021" s="47" t="s">
        <v>4944</v>
      </c>
      <c r="H1021" s="47" t="b">
        <v>1</v>
      </c>
      <c r="I1021" s="67" t="s">
        <v>6151</v>
      </c>
    </row>
    <row r="1022" spans="1:9" ht="15">
      <c r="A1022" s="47" t="s">
        <v>5307</v>
      </c>
      <c r="B1022" s="47" t="s">
        <v>4945</v>
      </c>
      <c r="C1022" s="47" t="s">
        <v>171</v>
      </c>
      <c r="D1022" s="47" t="s">
        <v>5977</v>
      </c>
      <c r="E1022" s="47" t="s">
        <v>4945</v>
      </c>
      <c r="H1022" s="47" t="b">
        <v>1</v>
      </c>
      <c r="I1022" s="67" t="s">
        <v>6151</v>
      </c>
    </row>
    <row r="1023" spans="1:9" ht="15">
      <c r="A1023" s="47" t="s">
        <v>5308</v>
      </c>
      <c r="B1023" s="47" t="s">
        <v>4946</v>
      </c>
      <c r="C1023" s="47" t="s">
        <v>171</v>
      </c>
      <c r="D1023" s="47" t="s">
        <v>5978</v>
      </c>
      <c r="E1023" s="47" t="s">
        <v>4946</v>
      </c>
      <c r="H1023" s="47" t="b">
        <v>1</v>
      </c>
      <c r="I1023" s="67" t="s">
        <v>6151</v>
      </c>
    </row>
    <row r="1024" spans="1:9" ht="15">
      <c r="A1024" s="47" t="s">
        <v>5309</v>
      </c>
      <c r="B1024" s="47" t="s">
        <v>4947</v>
      </c>
      <c r="C1024" s="47" t="s">
        <v>171</v>
      </c>
      <c r="D1024" s="47" t="s">
        <v>5979</v>
      </c>
      <c r="E1024" s="47" t="s">
        <v>4947</v>
      </c>
      <c r="H1024" s="47" t="b">
        <v>1</v>
      </c>
      <c r="I1024" s="67" t="s">
        <v>6151</v>
      </c>
    </row>
    <row r="1025" spans="1:9" ht="15">
      <c r="A1025" s="47" t="s">
        <v>5310</v>
      </c>
      <c r="B1025" s="47" t="s">
        <v>4948</v>
      </c>
      <c r="C1025" s="47" t="s">
        <v>171</v>
      </c>
      <c r="D1025" s="47" t="s">
        <v>5980</v>
      </c>
      <c r="E1025" s="47" t="s">
        <v>4948</v>
      </c>
      <c r="H1025" s="47" t="b">
        <v>1</v>
      </c>
      <c r="I1025" s="67" t="s">
        <v>6151</v>
      </c>
    </row>
    <row r="1026" spans="1:9" ht="15">
      <c r="A1026" s="47" t="s">
        <v>5311</v>
      </c>
      <c r="B1026" s="47" t="s">
        <v>4949</v>
      </c>
      <c r="C1026" s="47" t="s">
        <v>171</v>
      </c>
      <c r="D1026" s="47" t="s">
        <v>5981</v>
      </c>
      <c r="E1026" s="47" t="s">
        <v>4949</v>
      </c>
      <c r="H1026" s="47" t="b">
        <v>1</v>
      </c>
      <c r="I1026" s="67" t="s">
        <v>6151</v>
      </c>
    </row>
    <row r="1027" spans="1:9" ht="15">
      <c r="A1027" s="47" t="s">
        <v>5312</v>
      </c>
      <c r="B1027" s="47" t="s">
        <v>4950</v>
      </c>
      <c r="C1027" s="47" t="s">
        <v>171</v>
      </c>
      <c r="D1027" s="47" t="s">
        <v>5982</v>
      </c>
      <c r="E1027" s="47" t="s">
        <v>4950</v>
      </c>
      <c r="H1027" s="47" t="b">
        <v>1</v>
      </c>
      <c r="I1027" s="67" t="s">
        <v>6151</v>
      </c>
    </row>
    <row r="1028" spans="1:9" ht="15">
      <c r="A1028" s="47" t="s">
        <v>2484</v>
      </c>
      <c r="B1028" s="47" t="s">
        <v>4663</v>
      </c>
      <c r="C1028" s="47" t="s">
        <v>171</v>
      </c>
      <c r="D1028" s="47" t="s">
        <v>5983</v>
      </c>
      <c r="E1028" s="47" t="s">
        <v>4663</v>
      </c>
      <c r="H1028" s="47" t="b">
        <v>1</v>
      </c>
      <c r="I1028" s="67" t="s">
        <v>6151</v>
      </c>
    </row>
    <row r="1029" spans="1:9" ht="15">
      <c r="A1029" s="47" t="s">
        <v>2485</v>
      </c>
      <c r="B1029" s="47" t="s">
        <v>4664</v>
      </c>
      <c r="C1029" s="47" t="s">
        <v>171</v>
      </c>
      <c r="D1029" s="47" t="s">
        <v>5984</v>
      </c>
      <c r="E1029" s="47" t="s">
        <v>4664</v>
      </c>
      <c r="H1029" s="47" t="b">
        <v>1</v>
      </c>
      <c r="I1029" s="67" t="s">
        <v>6151</v>
      </c>
    </row>
    <row r="1030" spans="1:9" ht="15">
      <c r="A1030" s="47" t="s">
        <v>2486</v>
      </c>
      <c r="B1030" s="47" t="s">
        <v>4665</v>
      </c>
      <c r="C1030" s="47" t="s">
        <v>171</v>
      </c>
      <c r="D1030" s="47" t="s">
        <v>5985</v>
      </c>
      <c r="E1030" s="47" t="s">
        <v>4665</v>
      </c>
      <c r="H1030" s="47" t="b">
        <v>1</v>
      </c>
      <c r="I1030" s="67" t="s">
        <v>6151</v>
      </c>
    </row>
    <row r="1031" spans="1:9" ht="15">
      <c r="A1031" s="47" t="s">
        <v>2487</v>
      </c>
      <c r="B1031" s="47" t="s">
        <v>4666</v>
      </c>
      <c r="C1031" s="47" t="s">
        <v>171</v>
      </c>
      <c r="D1031" s="47" t="s">
        <v>5986</v>
      </c>
      <c r="E1031" s="47" t="s">
        <v>4666</v>
      </c>
      <c r="H1031" s="47" t="b">
        <v>1</v>
      </c>
      <c r="I1031" s="67" t="s">
        <v>6151</v>
      </c>
    </row>
    <row r="1032" spans="1:9" ht="15">
      <c r="A1032" s="47" t="s">
        <v>2488</v>
      </c>
      <c r="B1032" s="47" t="s">
        <v>4667</v>
      </c>
      <c r="C1032" s="47" t="s">
        <v>171</v>
      </c>
      <c r="D1032" s="47" t="s">
        <v>5987</v>
      </c>
      <c r="E1032" s="47" t="s">
        <v>4667</v>
      </c>
      <c r="H1032" s="47" t="b">
        <v>1</v>
      </c>
      <c r="I1032" s="67" t="s">
        <v>6151</v>
      </c>
    </row>
    <row r="1033" spans="1:9" ht="15">
      <c r="A1033" s="47" t="s">
        <v>2489</v>
      </c>
      <c r="B1033" s="47" t="s">
        <v>4668</v>
      </c>
      <c r="C1033" s="47" t="s">
        <v>171</v>
      </c>
      <c r="D1033" s="47" t="s">
        <v>5988</v>
      </c>
      <c r="E1033" s="47" t="s">
        <v>4668</v>
      </c>
      <c r="H1033" s="47" t="b">
        <v>1</v>
      </c>
      <c r="I1033" s="67" t="s">
        <v>6151</v>
      </c>
    </row>
    <row r="1034" spans="1:9" ht="15">
      <c r="A1034" s="47" t="s">
        <v>2490</v>
      </c>
      <c r="B1034" s="47" t="s">
        <v>4669</v>
      </c>
      <c r="C1034" s="47" t="s">
        <v>171</v>
      </c>
      <c r="D1034" s="47" t="s">
        <v>5989</v>
      </c>
      <c r="E1034" s="47" t="s">
        <v>4669</v>
      </c>
      <c r="H1034" s="47" t="b">
        <v>1</v>
      </c>
      <c r="I1034" s="67" t="s">
        <v>6151</v>
      </c>
    </row>
    <row r="1035" spans="1:9" ht="15">
      <c r="A1035" s="47" t="s">
        <v>2491</v>
      </c>
      <c r="B1035" s="47" t="s">
        <v>4670</v>
      </c>
      <c r="C1035" s="47" t="s">
        <v>171</v>
      </c>
      <c r="D1035" s="47" t="s">
        <v>5990</v>
      </c>
      <c r="E1035" s="47" t="s">
        <v>4670</v>
      </c>
      <c r="H1035" s="47" t="b">
        <v>1</v>
      </c>
      <c r="I1035" s="67" t="s">
        <v>6151</v>
      </c>
    </row>
    <row r="1036" spans="1:9" ht="15">
      <c r="A1036" s="47" t="s">
        <v>2492</v>
      </c>
      <c r="B1036" s="47" t="s">
        <v>4671</v>
      </c>
      <c r="C1036" s="47" t="s">
        <v>171</v>
      </c>
      <c r="D1036" s="47" t="s">
        <v>5991</v>
      </c>
      <c r="E1036" s="47" t="s">
        <v>4671</v>
      </c>
      <c r="H1036" s="47" t="b">
        <v>1</v>
      </c>
      <c r="I1036" s="67" t="s">
        <v>6151</v>
      </c>
    </row>
    <row r="1037" spans="1:9" ht="15">
      <c r="A1037" s="47" t="s">
        <v>2493</v>
      </c>
      <c r="B1037" s="47" t="s">
        <v>4672</v>
      </c>
      <c r="C1037" s="47" t="s">
        <v>171</v>
      </c>
      <c r="D1037" s="47" t="s">
        <v>5992</v>
      </c>
      <c r="E1037" s="47" t="s">
        <v>4672</v>
      </c>
      <c r="H1037" s="47" t="b">
        <v>1</v>
      </c>
      <c r="I1037" s="67" t="s">
        <v>6151</v>
      </c>
    </row>
    <row r="1038" spans="1:9" ht="15">
      <c r="A1038" s="47" t="s">
        <v>2494</v>
      </c>
      <c r="B1038" s="47" t="s">
        <v>4673</v>
      </c>
      <c r="C1038" s="47" t="s">
        <v>171</v>
      </c>
      <c r="D1038" s="47" t="s">
        <v>5993</v>
      </c>
      <c r="E1038" s="47" t="s">
        <v>4673</v>
      </c>
      <c r="H1038" s="47" t="b">
        <v>1</v>
      </c>
      <c r="I1038" s="67" t="s">
        <v>6151</v>
      </c>
    </row>
    <row r="1039" spans="1:9" ht="15">
      <c r="A1039" s="47" t="s">
        <v>2496</v>
      </c>
      <c r="B1039" s="47" t="s">
        <v>4674</v>
      </c>
      <c r="C1039" s="47" t="s">
        <v>171</v>
      </c>
      <c r="D1039" s="47" t="s">
        <v>5994</v>
      </c>
      <c r="E1039" s="47" t="s">
        <v>4674</v>
      </c>
      <c r="H1039" s="47" t="b">
        <v>1</v>
      </c>
      <c r="I1039" s="67" t="s">
        <v>6151</v>
      </c>
    </row>
    <row r="1040" spans="1:9" ht="15">
      <c r="A1040" s="47" t="s">
        <v>2497</v>
      </c>
      <c r="B1040" s="47" t="s">
        <v>4675</v>
      </c>
      <c r="C1040" s="47" t="s">
        <v>171</v>
      </c>
      <c r="D1040" s="47" t="s">
        <v>5995</v>
      </c>
      <c r="E1040" s="47" t="s">
        <v>4675</v>
      </c>
      <c r="H1040" s="47" t="b">
        <v>1</v>
      </c>
      <c r="I1040" s="67" t="s">
        <v>6151</v>
      </c>
    </row>
    <row r="1041" spans="1:9" ht="15">
      <c r="A1041" s="47" t="s">
        <v>2499</v>
      </c>
      <c r="B1041" s="47" t="s">
        <v>5444</v>
      </c>
      <c r="C1041" s="47" t="s">
        <v>164</v>
      </c>
      <c r="D1041" s="47" t="s">
        <v>5996</v>
      </c>
      <c r="E1041" s="47" t="s">
        <v>5444</v>
      </c>
      <c r="H1041" s="47" t="b">
        <v>1</v>
      </c>
      <c r="I1041" s="67" t="s">
        <v>6151</v>
      </c>
    </row>
    <row r="1042" spans="1:9" ht="15">
      <c r="A1042" s="47" t="s">
        <v>2500</v>
      </c>
      <c r="B1042" s="47" t="s">
        <v>5445</v>
      </c>
      <c r="C1042" s="47" t="s">
        <v>164</v>
      </c>
      <c r="D1042" s="47" t="s">
        <v>5997</v>
      </c>
      <c r="E1042" s="47" t="s">
        <v>5445</v>
      </c>
      <c r="H1042" s="47" t="b">
        <v>1</v>
      </c>
      <c r="I1042" s="67" t="s">
        <v>6151</v>
      </c>
    </row>
    <row r="1043" spans="1:9" ht="15">
      <c r="A1043" s="47" t="s">
        <v>2501</v>
      </c>
      <c r="B1043" s="47" t="s">
        <v>5446</v>
      </c>
      <c r="C1043" s="47" t="s">
        <v>164</v>
      </c>
      <c r="D1043" s="47" t="s">
        <v>5998</v>
      </c>
      <c r="E1043" s="47" t="s">
        <v>5446</v>
      </c>
      <c r="H1043" s="47" t="b">
        <v>1</v>
      </c>
      <c r="I1043" s="67" t="s">
        <v>6151</v>
      </c>
    </row>
    <row r="1044" spans="1:9" ht="15">
      <c r="A1044" s="47" t="s">
        <v>2502</v>
      </c>
      <c r="B1044" s="47" t="s">
        <v>5447</v>
      </c>
      <c r="C1044" s="47" t="s">
        <v>164</v>
      </c>
      <c r="D1044" s="47" t="s">
        <v>5999</v>
      </c>
      <c r="E1044" s="47" t="s">
        <v>5447</v>
      </c>
      <c r="H1044" s="47" t="b">
        <v>1</v>
      </c>
      <c r="I1044" s="67" t="s">
        <v>6151</v>
      </c>
    </row>
    <row r="1045" spans="1:9" ht="15">
      <c r="A1045" s="47" t="s">
        <v>2503</v>
      </c>
      <c r="B1045" s="47" t="s">
        <v>5448</v>
      </c>
      <c r="C1045" s="47" t="s">
        <v>164</v>
      </c>
      <c r="D1045" s="47" t="s">
        <v>6000</v>
      </c>
      <c r="E1045" s="47" t="s">
        <v>5448</v>
      </c>
      <c r="H1045" s="47" t="b">
        <v>1</v>
      </c>
      <c r="I1045" s="67" t="s">
        <v>6151</v>
      </c>
    </row>
    <row r="1046" spans="1:9" ht="15">
      <c r="A1046" s="47" t="s">
        <v>2504</v>
      </c>
      <c r="B1046" s="47" t="s">
        <v>5449</v>
      </c>
      <c r="C1046" s="47" t="s">
        <v>164</v>
      </c>
      <c r="D1046" s="47" t="s">
        <v>6001</v>
      </c>
      <c r="E1046" s="47" t="s">
        <v>5449</v>
      </c>
      <c r="H1046" s="47" t="b">
        <v>1</v>
      </c>
      <c r="I1046" s="67" t="s">
        <v>6151</v>
      </c>
    </row>
    <row r="1047" spans="1:9" ht="15">
      <c r="A1047" s="47" t="s">
        <v>2505</v>
      </c>
      <c r="B1047" s="47" t="s">
        <v>5450</v>
      </c>
      <c r="C1047" s="47" t="s">
        <v>164</v>
      </c>
      <c r="D1047" s="47" t="s">
        <v>6002</v>
      </c>
      <c r="E1047" s="47" t="s">
        <v>5450</v>
      </c>
      <c r="H1047" s="47" t="b">
        <v>1</v>
      </c>
      <c r="I1047" s="67" t="s">
        <v>6151</v>
      </c>
    </row>
    <row r="1048" spans="1:9" ht="15">
      <c r="A1048" s="47" t="s">
        <v>2506</v>
      </c>
      <c r="B1048" s="47" t="s">
        <v>5451</v>
      </c>
      <c r="C1048" s="47" t="s">
        <v>164</v>
      </c>
      <c r="D1048" s="47" t="s">
        <v>6003</v>
      </c>
      <c r="E1048" s="47" t="s">
        <v>5451</v>
      </c>
      <c r="H1048" s="47" t="b">
        <v>1</v>
      </c>
      <c r="I1048" s="67" t="s">
        <v>6151</v>
      </c>
    </row>
    <row r="1049" spans="1:9" ht="15">
      <c r="A1049" s="47" t="s">
        <v>2507</v>
      </c>
      <c r="B1049" s="47" t="s">
        <v>5452</v>
      </c>
      <c r="C1049" s="47" t="s">
        <v>164</v>
      </c>
      <c r="D1049" s="47" t="s">
        <v>6004</v>
      </c>
      <c r="E1049" s="47" t="s">
        <v>5452</v>
      </c>
      <c r="H1049" s="47" t="b">
        <v>1</v>
      </c>
      <c r="I1049" s="67" t="s">
        <v>6151</v>
      </c>
    </row>
    <row r="1050" spans="1:9" ht="15">
      <c r="A1050" s="47" t="s">
        <v>2508</v>
      </c>
      <c r="B1050" s="47" t="s">
        <v>5453</v>
      </c>
      <c r="C1050" s="47" t="s">
        <v>164</v>
      </c>
      <c r="D1050" s="47" t="s">
        <v>6005</v>
      </c>
      <c r="E1050" s="47" t="s">
        <v>5453</v>
      </c>
      <c r="H1050" s="47" t="b">
        <v>1</v>
      </c>
      <c r="I1050" s="67" t="s">
        <v>6151</v>
      </c>
    </row>
    <row r="1051" spans="1:9" ht="15">
      <c r="A1051" s="47" t="s">
        <v>2509</v>
      </c>
      <c r="B1051" s="47" t="s">
        <v>5454</v>
      </c>
      <c r="C1051" s="47" t="s">
        <v>164</v>
      </c>
      <c r="D1051" s="47" t="s">
        <v>6006</v>
      </c>
      <c r="E1051" s="47" t="s">
        <v>5454</v>
      </c>
      <c r="H1051" s="47" t="b">
        <v>1</v>
      </c>
      <c r="I1051" s="67" t="s">
        <v>6151</v>
      </c>
    </row>
    <row r="1052" spans="1:9" ht="15">
      <c r="A1052" s="47" t="s">
        <v>3281</v>
      </c>
      <c r="B1052" s="47" t="s">
        <v>5455</v>
      </c>
      <c r="C1052" s="47" t="s">
        <v>164</v>
      </c>
      <c r="D1052" s="47" t="s">
        <v>6007</v>
      </c>
      <c r="E1052" s="47" t="s">
        <v>5455</v>
      </c>
      <c r="H1052" s="47" t="b">
        <v>1</v>
      </c>
      <c r="I1052" s="67" t="s">
        <v>6151</v>
      </c>
    </row>
    <row r="1053" spans="1:9" ht="15">
      <c r="A1053" s="47" t="s">
        <v>3282</v>
      </c>
      <c r="B1053" s="47" t="s">
        <v>5456</v>
      </c>
      <c r="C1053" s="47" t="s">
        <v>164</v>
      </c>
      <c r="D1053" s="47" t="s">
        <v>6008</v>
      </c>
      <c r="E1053" s="47" t="s">
        <v>5456</v>
      </c>
      <c r="H1053" s="47" t="b">
        <v>1</v>
      </c>
      <c r="I1053" s="67" t="s">
        <v>6151</v>
      </c>
    </row>
    <row r="1054" spans="1:9" ht="15">
      <c r="A1054" s="47" t="s">
        <v>3283</v>
      </c>
      <c r="B1054" s="47" t="s">
        <v>5457</v>
      </c>
      <c r="C1054" s="47" t="s">
        <v>164</v>
      </c>
      <c r="D1054" s="47" t="s">
        <v>6009</v>
      </c>
      <c r="E1054" s="47" t="s">
        <v>5457</v>
      </c>
      <c r="H1054" s="47" t="b">
        <v>1</v>
      </c>
      <c r="I1054" s="67" t="s">
        <v>6151</v>
      </c>
    </row>
    <row r="1055" spans="1:9" ht="15">
      <c r="A1055" s="47" t="s">
        <v>3284</v>
      </c>
      <c r="B1055" s="47" t="s">
        <v>5458</v>
      </c>
      <c r="C1055" s="47" t="s">
        <v>164</v>
      </c>
      <c r="D1055" s="47" t="s">
        <v>6010</v>
      </c>
      <c r="E1055" s="47" t="s">
        <v>5458</v>
      </c>
      <c r="H1055" s="47" t="b">
        <v>1</v>
      </c>
      <c r="I1055" s="67" t="s">
        <v>6151</v>
      </c>
    </row>
    <row r="1056" spans="1:9" ht="15">
      <c r="A1056" s="47" t="s">
        <v>3285</v>
      </c>
      <c r="B1056" s="47" t="s">
        <v>5459</v>
      </c>
      <c r="C1056" s="47" t="s">
        <v>164</v>
      </c>
      <c r="D1056" s="47" t="s">
        <v>6011</v>
      </c>
      <c r="E1056" s="47" t="s">
        <v>5459</v>
      </c>
      <c r="H1056" s="47" t="b">
        <v>1</v>
      </c>
      <c r="I1056" s="67" t="s">
        <v>6151</v>
      </c>
    </row>
    <row r="1057" spans="1:14" ht="15">
      <c r="A1057" s="47" t="s">
        <v>3287</v>
      </c>
      <c r="B1057" s="47" t="s">
        <v>5460</v>
      </c>
      <c r="C1057" s="47" t="s">
        <v>164</v>
      </c>
      <c r="D1057" s="47" t="s">
        <v>6012</v>
      </c>
      <c r="E1057" s="47" t="s">
        <v>5460</v>
      </c>
      <c r="H1057" s="47" t="b">
        <v>1</v>
      </c>
      <c r="I1057" s="67" t="s">
        <v>6151</v>
      </c>
    </row>
    <row r="1058" spans="1:14" ht="15">
      <c r="A1058" s="47" t="s">
        <v>3288</v>
      </c>
      <c r="B1058" s="47" t="s">
        <v>5461</v>
      </c>
      <c r="C1058" s="47" t="s">
        <v>164</v>
      </c>
      <c r="D1058" s="47" t="s">
        <v>6013</v>
      </c>
      <c r="E1058" s="47" t="s">
        <v>5461</v>
      </c>
      <c r="H1058" s="47" t="b">
        <v>1</v>
      </c>
      <c r="I1058" s="67" t="s">
        <v>6151</v>
      </c>
    </row>
    <row r="1059" spans="1:14" ht="15">
      <c r="A1059" s="47" t="s">
        <v>3289</v>
      </c>
      <c r="B1059" s="47" t="s">
        <v>5462</v>
      </c>
      <c r="C1059" s="47" t="s">
        <v>164</v>
      </c>
      <c r="D1059" s="47" t="s">
        <v>6014</v>
      </c>
      <c r="E1059" s="47" t="s">
        <v>5462</v>
      </c>
      <c r="H1059" s="47" t="b">
        <v>1</v>
      </c>
      <c r="I1059" s="67" t="s">
        <v>6151</v>
      </c>
    </row>
    <row r="1060" spans="1:14" ht="15">
      <c r="A1060" s="47" t="s">
        <v>3290</v>
      </c>
      <c r="B1060" s="47" t="s">
        <v>4676</v>
      </c>
      <c r="C1060" s="47" t="s">
        <v>180</v>
      </c>
      <c r="D1060" s="47" t="s">
        <v>6015</v>
      </c>
      <c r="E1060" s="47" t="s">
        <v>4676</v>
      </c>
      <c r="H1060" s="47" t="b">
        <v>1</v>
      </c>
      <c r="I1060" s="67" t="s">
        <v>6151</v>
      </c>
    </row>
    <row r="1061" spans="1:14" ht="15">
      <c r="A1061" s="47" t="s">
        <v>2511</v>
      </c>
      <c r="B1061" s="47" t="s">
        <v>4677</v>
      </c>
      <c r="C1061" s="47" t="s">
        <v>180</v>
      </c>
      <c r="D1061" s="47" t="s">
        <v>6016</v>
      </c>
      <c r="E1061" s="47" t="s">
        <v>4677</v>
      </c>
      <c r="H1061" s="47" t="b">
        <v>1</v>
      </c>
      <c r="I1061" s="67" t="s">
        <v>6151</v>
      </c>
    </row>
    <row r="1062" spans="1:14" ht="15">
      <c r="A1062" s="47" t="s">
        <v>3291</v>
      </c>
      <c r="B1062" s="47" t="s">
        <v>4678</v>
      </c>
      <c r="C1062" s="47" t="s">
        <v>180</v>
      </c>
      <c r="D1062" s="47" t="s">
        <v>6017</v>
      </c>
      <c r="E1062" s="47" t="s">
        <v>4678</v>
      </c>
      <c r="H1062" s="47" t="b">
        <v>1</v>
      </c>
      <c r="I1062" s="67" t="s">
        <v>6151</v>
      </c>
    </row>
    <row r="1063" spans="1:14" ht="15">
      <c r="A1063" s="47" t="s">
        <v>3292</v>
      </c>
      <c r="B1063" s="47" t="s">
        <v>5464</v>
      </c>
      <c r="C1063" s="47" t="s">
        <v>164</v>
      </c>
      <c r="D1063" s="47" t="s">
        <v>6018</v>
      </c>
      <c r="E1063" s="47" t="s">
        <v>5464</v>
      </c>
      <c r="H1063" s="47" t="b">
        <v>1</v>
      </c>
      <c r="I1063" s="67" t="s">
        <v>6151</v>
      </c>
    </row>
    <row r="1064" spans="1:14" ht="15">
      <c r="A1064" s="47" t="s">
        <v>2513</v>
      </c>
      <c r="B1064" s="47" t="s">
        <v>4680</v>
      </c>
      <c r="C1064" s="47" t="s">
        <v>171</v>
      </c>
      <c r="D1064" s="47" t="s">
        <v>6019</v>
      </c>
      <c r="E1064" s="47" t="s">
        <v>4680</v>
      </c>
      <c r="H1064" s="47" t="b">
        <v>1</v>
      </c>
      <c r="I1064" s="67" t="s">
        <v>6151</v>
      </c>
    </row>
    <row r="1065" spans="1:14" ht="15">
      <c r="A1065" s="47" t="s">
        <v>2514</v>
      </c>
      <c r="B1065" s="47" t="s">
        <v>4681</v>
      </c>
      <c r="C1065" s="47" t="s">
        <v>171</v>
      </c>
      <c r="D1065" s="47" t="s">
        <v>6020</v>
      </c>
      <c r="E1065" s="47" t="s">
        <v>4681</v>
      </c>
      <c r="H1065" s="47" t="b">
        <v>1</v>
      </c>
      <c r="I1065" s="67" t="s">
        <v>6151</v>
      </c>
    </row>
    <row r="1066" spans="1:14" ht="15">
      <c r="A1066" s="47" t="s">
        <v>2515</v>
      </c>
      <c r="B1066" s="47" t="s">
        <v>4682</v>
      </c>
      <c r="C1066" s="47" t="s">
        <v>171</v>
      </c>
      <c r="D1066" s="47" t="s">
        <v>6021</v>
      </c>
      <c r="E1066" s="47" t="s">
        <v>4682</v>
      </c>
      <c r="H1066" s="47" t="b">
        <v>1</v>
      </c>
      <c r="I1066" s="67" t="s">
        <v>6151</v>
      </c>
    </row>
    <row r="1067" spans="1:14" ht="15">
      <c r="A1067" s="47" t="s">
        <v>2516</v>
      </c>
      <c r="B1067" s="47" t="s">
        <v>4683</v>
      </c>
      <c r="C1067" s="47" t="s">
        <v>171</v>
      </c>
      <c r="D1067" s="47" t="s">
        <v>6022</v>
      </c>
      <c r="E1067" s="47" t="s">
        <v>4683</v>
      </c>
      <c r="H1067" s="47" t="b">
        <v>1</v>
      </c>
      <c r="I1067" s="67" t="s">
        <v>6151</v>
      </c>
    </row>
    <row r="1068" spans="1:14" ht="15">
      <c r="A1068" s="47" t="s">
        <v>3079</v>
      </c>
      <c r="B1068" s="47" t="s">
        <v>3076</v>
      </c>
      <c r="C1068" s="47" t="s">
        <v>171</v>
      </c>
      <c r="D1068" s="47" t="s">
        <v>3082</v>
      </c>
      <c r="E1068" s="47" t="s">
        <v>3076</v>
      </c>
      <c r="H1068" s="47" t="b">
        <v>1</v>
      </c>
      <c r="I1068" s="69" t="s">
        <v>6152</v>
      </c>
      <c r="J1068" s="68" t="s">
        <v>3076</v>
      </c>
      <c r="N1068" s="68" t="b">
        <f t="shared" ref="N1068" si="75">J1068=B1068</f>
        <v>1</v>
      </c>
    </row>
    <row r="1069" spans="1:14" ht="15">
      <c r="A1069" s="47" t="s">
        <v>3080</v>
      </c>
      <c r="B1069" s="47" t="s">
        <v>3077</v>
      </c>
      <c r="C1069" s="47" t="s">
        <v>171</v>
      </c>
      <c r="D1069" s="47" t="s">
        <v>3083</v>
      </c>
      <c r="E1069" s="47" t="s">
        <v>3077</v>
      </c>
      <c r="H1069" s="47" t="b">
        <v>1</v>
      </c>
      <c r="I1069" s="67" t="s">
        <v>6151</v>
      </c>
    </row>
    <row r="1070" spans="1:14" ht="15">
      <c r="A1070" s="47" t="s">
        <v>3081</v>
      </c>
      <c r="B1070" s="47" t="s">
        <v>3078</v>
      </c>
      <c r="C1070" s="47" t="s">
        <v>1320</v>
      </c>
      <c r="D1070" s="47" t="s">
        <v>3084</v>
      </c>
      <c r="E1070" s="47" t="s">
        <v>3078</v>
      </c>
      <c r="H1070" s="47" t="b">
        <v>1</v>
      </c>
      <c r="I1070" s="67" t="s">
        <v>6151</v>
      </c>
    </row>
    <row r="1071" spans="1:14" ht="15">
      <c r="A1071" s="47" t="s">
        <v>690</v>
      </c>
      <c r="B1071" s="47" t="s">
        <v>5465</v>
      </c>
      <c r="C1071" s="47" t="s">
        <v>171</v>
      </c>
      <c r="D1071" s="47" t="s">
        <v>1266</v>
      </c>
      <c r="E1071" s="47" t="s">
        <v>5465</v>
      </c>
      <c r="H1071" s="47" t="b">
        <v>1</v>
      </c>
      <c r="I1071" s="69" t="s">
        <v>6152</v>
      </c>
      <c r="J1071" s="68" t="s">
        <v>5465</v>
      </c>
      <c r="N1071" s="68" t="b">
        <f t="shared" ref="N1071:N1073" si="76">J1071=B1071</f>
        <v>1</v>
      </c>
    </row>
    <row r="1072" spans="1:14" ht="15">
      <c r="A1072" s="47" t="s">
        <v>213</v>
      </c>
      <c r="B1072" s="47" t="s">
        <v>2235</v>
      </c>
      <c r="C1072" s="47" t="s">
        <v>171</v>
      </c>
      <c r="D1072" s="47" t="s">
        <v>2236</v>
      </c>
      <c r="E1072" s="47" t="s">
        <v>2235</v>
      </c>
      <c r="H1072" s="47" t="b">
        <v>1</v>
      </c>
      <c r="I1072" s="69" t="s">
        <v>6152</v>
      </c>
      <c r="J1072" s="69" t="s">
        <v>6243</v>
      </c>
      <c r="K1072" s="69"/>
      <c r="L1072" s="69"/>
      <c r="M1072" s="69"/>
      <c r="N1072" s="69" t="b">
        <f t="shared" si="76"/>
        <v>0</v>
      </c>
    </row>
    <row r="1073" spans="1:14" ht="15">
      <c r="A1073" s="47" t="s">
        <v>236</v>
      </c>
      <c r="B1073" s="47" t="s">
        <v>1048</v>
      </c>
      <c r="C1073" s="47" t="s">
        <v>163</v>
      </c>
      <c r="D1073" s="47" t="s">
        <v>1110</v>
      </c>
      <c r="E1073" s="47" t="s">
        <v>1048</v>
      </c>
      <c r="H1073" s="47" t="b">
        <v>1</v>
      </c>
      <c r="I1073" s="69" t="s">
        <v>6152</v>
      </c>
      <c r="J1073" s="69" t="s">
        <v>6244</v>
      </c>
      <c r="K1073" s="69"/>
      <c r="L1073" s="69"/>
      <c r="M1073" s="69"/>
      <c r="N1073" s="69" t="b">
        <f t="shared" si="76"/>
        <v>0</v>
      </c>
    </row>
    <row r="1074" spans="1:14" ht="15">
      <c r="A1074" s="47" t="s">
        <v>237</v>
      </c>
      <c r="B1074" s="47" t="s">
        <v>5466</v>
      </c>
      <c r="C1074" s="47" t="s">
        <v>163</v>
      </c>
      <c r="D1074" s="47" t="s">
        <v>971</v>
      </c>
      <c r="E1074" s="47" t="s">
        <v>5466</v>
      </c>
      <c r="H1074" s="47" t="b">
        <v>1</v>
      </c>
      <c r="I1074" s="67" t="s">
        <v>6151</v>
      </c>
    </row>
    <row r="1075" spans="1:14" ht="15">
      <c r="A1075" s="47" t="s">
        <v>238</v>
      </c>
      <c r="B1075" s="47" t="s">
        <v>562</v>
      </c>
      <c r="C1075" s="47" t="s">
        <v>171</v>
      </c>
      <c r="D1075" s="47" t="s">
        <v>973</v>
      </c>
      <c r="E1075" s="47" t="s">
        <v>562</v>
      </c>
      <c r="H1075" s="47" t="b">
        <v>1</v>
      </c>
      <c r="I1075" s="67" t="s">
        <v>6151</v>
      </c>
    </row>
    <row r="1076" spans="1:14" ht="15">
      <c r="A1076" s="47" t="s">
        <v>153</v>
      </c>
      <c r="B1076" s="47" t="s">
        <v>2251</v>
      </c>
      <c r="C1076" s="47" t="s">
        <v>171</v>
      </c>
      <c r="D1076" s="47" t="s">
        <v>3046</v>
      </c>
      <c r="E1076" s="47" t="s">
        <v>2251</v>
      </c>
      <c r="H1076" s="47" t="b">
        <v>1</v>
      </c>
      <c r="I1076" s="69" t="s">
        <v>6152</v>
      </c>
      <c r="J1076" s="68" t="s">
        <v>2251</v>
      </c>
      <c r="N1076" s="68" t="b">
        <f t="shared" ref="N1076:N1094" si="77">J1076=B1076</f>
        <v>1</v>
      </c>
    </row>
    <row r="1077" spans="1:14" ht="15">
      <c r="A1077" s="47" t="s">
        <v>232</v>
      </c>
      <c r="B1077" s="47" t="s">
        <v>2252</v>
      </c>
      <c r="C1077" s="47" t="s">
        <v>171</v>
      </c>
      <c r="D1077" s="47" t="s">
        <v>3047</v>
      </c>
      <c r="E1077" s="47" t="s">
        <v>2252</v>
      </c>
      <c r="H1077" s="47" t="b">
        <v>1</v>
      </c>
      <c r="I1077" s="69" t="s">
        <v>6152</v>
      </c>
      <c r="J1077" s="68" t="s">
        <v>2252</v>
      </c>
      <c r="N1077" s="68" t="b">
        <f t="shared" si="77"/>
        <v>1</v>
      </c>
    </row>
    <row r="1078" spans="1:14" ht="15">
      <c r="A1078" s="47" t="s">
        <v>2237</v>
      </c>
      <c r="B1078" s="47" t="s">
        <v>5467</v>
      </c>
      <c r="C1078" s="47" t="s">
        <v>171</v>
      </c>
      <c r="D1078" s="47" t="s">
        <v>3048</v>
      </c>
      <c r="E1078" s="47" t="s">
        <v>5467</v>
      </c>
      <c r="H1078" s="47" t="b">
        <v>1</v>
      </c>
      <c r="I1078" s="69" t="s">
        <v>6152</v>
      </c>
      <c r="J1078" s="68" t="s">
        <v>5467</v>
      </c>
      <c r="N1078" s="68" t="b">
        <f t="shared" si="77"/>
        <v>1</v>
      </c>
    </row>
    <row r="1079" spans="1:14" ht="15">
      <c r="A1079" s="47" t="s">
        <v>2238</v>
      </c>
      <c r="B1079" s="47" t="s">
        <v>2249</v>
      </c>
      <c r="C1079" s="47" t="s">
        <v>171</v>
      </c>
      <c r="D1079" s="47" t="s">
        <v>3049</v>
      </c>
      <c r="E1079" s="47" t="s">
        <v>2249</v>
      </c>
      <c r="H1079" s="47" t="b">
        <v>1</v>
      </c>
      <c r="I1079" s="69" t="s">
        <v>6152</v>
      </c>
      <c r="J1079" s="68" t="s">
        <v>2249</v>
      </c>
      <c r="N1079" s="68" t="b">
        <f t="shared" si="77"/>
        <v>1</v>
      </c>
    </row>
    <row r="1080" spans="1:14" ht="15">
      <c r="A1080" s="47" t="s">
        <v>2239</v>
      </c>
      <c r="B1080" s="47" t="s">
        <v>2248</v>
      </c>
      <c r="C1080" s="47" t="s">
        <v>171</v>
      </c>
      <c r="D1080" s="47" t="s">
        <v>3050</v>
      </c>
      <c r="E1080" s="47" t="s">
        <v>2248</v>
      </c>
      <c r="H1080" s="47" t="b">
        <v>1</v>
      </c>
      <c r="I1080" s="69" t="s">
        <v>6152</v>
      </c>
      <c r="J1080" s="68" t="s">
        <v>2248</v>
      </c>
      <c r="N1080" s="68" t="b">
        <f t="shared" si="77"/>
        <v>1</v>
      </c>
    </row>
    <row r="1081" spans="1:14" ht="15">
      <c r="A1081" s="47" t="s">
        <v>2240</v>
      </c>
      <c r="B1081" s="47" t="s">
        <v>2245</v>
      </c>
      <c r="C1081" s="47" t="s">
        <v>171</v>
      </c>
      <c r="D1081" s="47" t="s">
        <v>3051</v>
      </c>
      <c r="E1081" s="47" t="s">
        <v>2245</v>
      </c>
      <c r="H1081" s="47" t="b">
        <v>1</v>
      </c>
      <c r="I1081" s="69" t="s">
        <v>6152</v>
      </c>
      <c r="J1081" s="68" t="s">
        <v>2245</v>
      </c>
      <c r="N1081" s="68" t="b">
        <f t="shared" si="77"/>
        <v>1</v>
      </c>
    </row>
    <row r="1082" spans="1:14" ht="15">
      <c r="A1082" s="47" t="s">
        <v>2241</v>
      </c>
      <c r="B1082" s="47" t="s">
        <v>2244</v>
      </c>
      <c r="C1082" s="47" t="s">
        <v>171</v>
      </c>
      <c r="D1082" s="47" t="s">
        <v>3052</v>
      </c>
      <c r="E1082" s="47" t="s">
        <v>2244</v>
      </c>
      <c r="H1082" s="47" t="b">
        <v>1</v>
      </c>
      <c r="I1082" s="69" t="s">
        <v>6152</v>
      </c>
      <c r="J1082" s="68" t="s">
        <v>2244</v>
      </c>
      <c r="N1082" s="68" t="b">
        <f t="shared" si="77"/>
        <v>1</v>
      </c>
    </row>
    <row r="1083" spans="1:14" ht="15">
      <c r="A1083" s="47" t="s">
        <v>2242</v>
      </c>
      <c r="B1083" s="47" t="s">
        <v>2246</v>
      </c>
      <c r="C1083" s="47" t="s">
        <v>171</v>
      </c>
      <c r="D1083" s="47" t="s">
        <v>3053</v>
      </c>
      <c r="E1083" s="47" t="s">
        <v>2246</v>
      </c>
      <c r="H1083" s="47" t="b">
        <v>1</v>
      </c>
      <c r="I1083" s="69" t="s">
        <v>6152</v>
      </c>
      <c r="J1083" s="68" t="s">
        <v>2246</v>
      </c>
      <c r="N1083" s="68" t="b">
        <f t="shared" si="77"/>
        <v>1</v>
      </c>
    </row>
    <row r="1084" spans="1:14" ht="15">
      <c r="A1084" s="47" t="s">
        <v>2243</v>
      </c>
      <c r="B1084" s="47" t="s">
        <v>2247</v>
      </c>
      <c r="C1084" s="47" t="s">
        <v>171</v>
      </c>
      <c r="D1084" s="47" t="s">
        <v>3054</v>
      </c>
      <c r="E1084" s="47" t="s">
        <v>2247</v>
      </c>
      <c r="H1084" s="47" t="b">
        <v>1</v>
      </c>
      <c r="I1084" s="69" t="s">
        <v>6152</v>
      </c>
      <c r="J1084" s="68" t="s">
        <v>2247</v>
      </c>
      <c r="N1084" s="68" t="b">
        <f t="shared" si="77"/>
        <v>1</v>
      </c>
    </row>
    <row r="1085" spans="1:14" ht="15">
      <c r="A1085" s="47" t="s">
        <v>208</v>
      </c>
      <c r="B1085" s="47" t="s">
        <v>5468</v>
      </c>
      <c r="C1085" s="47" t="s">
        <v>171</v>
      </c>
      <c r="D1085" s="47" t="s">
        <v>978</v>
      </c>
      <c r="E1085" s="47" t="s">
        <v>5468</v>
      </c>
      <c r="H1085" s="47" t="b">
        <v>1</v>
      </c>
      <c r="I1085" s="69" t="s">
        <v>6152</v>
      </c>
      <c r="J1085" s="68" t="s">
        <v>5468</v>
      </c>
      <c r="N1085" s="68" t="b">
        <f t="shared" si="77"/>
        <v>1</v>
      </c>
    </row>
    <row r="1086" spans="1:14" ht="15">
      <c r="A1086" s="47" t="s">
        <v>209</v>
      </c>
      <c r="B1086" s="47" t="s">
        <v>5469</v>
      </c>
      <c r="C1086" s="47" t="s">
        <v>171</v>
      </c>
      <c r="D1086" s="47" t="s">
        <v>3055</v>
      </c>
      <c r="E1086" s="47" t="s">
        <v>5469</v>
      </c>
      <c r="H1086" s="47" t="b">
        <v>1</v>
      </c>
      <c r="I1086" s="69" t="s">
        <v>6152</v>
      </c>
      <c r="J1086" s="68" t="s">
        <v>5469</v>
      </c>
      <c r="N1086" s="68" t="b">
        <f t="shared" si="77"/>
        <v>1</v>
      </c>
    </row>
    <row r="1087" spans="1:14" ht="15">
      <c r="A1087" s="47" t="s">
        <v>292</v>
      </c>
      <c r="B1087" s="47" t="s">
        <v>5470</v>
      </c>
      <c r="C1087" s="47" t="s">
        <v>171</v>
      </c>
      <c r="D1087" s="47" t="s">
        <v>3056</v>
      </c>
      <c r="E1087" s="47" t="s">
        <v>5470</v>
      </c>
      <c r="H1087" s="47" t="b">
        <v>1</v>
      </c>
      <c r="I1087" s="69" t="s">
        <v>6152</v>
      </c>
      <c r="J1087" s="68" t="s">
        <v>5470</v>
      </c>
      <c r="N1087" s="68" t="b">
        <f t="shared" si="77"/>
        <v>1</v>
      </c>
    </row>
    <row r="1088" spans="1:14" ht="15">
      <c r="A1088" s="47" t="s">
        <v>1734</v>
      </c>
      <c r="B1088" s="47" t="s">
        <v>1736</v>
      </c>
      <c r="C1088" s="47" t="s">
        <v>163</v>
      </c>
      <c r="D1088" s="47" t="s">
        <v>1566</v>
      </c>
      <c r="E1088" s="47" t="s">
        <v>1736</v>
      </c>
      <c r="H1088" s="47" t="b">
        <v>1</v>
      </c>
      <c r="I1088" s="69" t="s">
        <v>6152</v>
      </c>
      <c r="J1088" s="68" t="s">
        <v>1736</v>
      </c>
      <c r="N1088" s="68" t="b">
        <f t="shared" si="77"/>
        <v>1</v>
      </c>
    </row>
    <row r="1089" spans="1:14" ht="15">
      <c r="A1089" s="47" t="s">
        <v>1735</v>
      </c>
      <c r="B1089" s="47" t="s">
        <v>1737</v>
      </c>
      <c r="C1089" s="47" t="s">
        <v>176</v>
      </c>
      <c r="D1089" s="47" t="s">
        <v>1362</v>
      </c>
      <c r="E1089" s="47" t="s">
        <v>1737</v>
      </c>
      <c r="H1089" s="47" t="b">
        <v>1</v>
      </c>
      <c r="I1089" s="69" t="s">
        <v>6152</v>
      </c>
      <c r="J1089" s="68" t="s">
        <v>1737</v>
      </c>
      <c r="N1089" s="68" t="b">
        <f t="shared" si="77"/>
        <v>1</v>
      </c>
    </row>
    <row r="1090" spans="1:14" ht="15">
      <c r="A1090" s="47" t="s">
        <v>1738</v>
      </c>
      <c r="B1090" s="47" t="s">
        <v>2146</v>
      </c>
      <c r="C1090" s="47" t="s">
        <v>163</v>
      </c>
      <c r="D1090" s="47" t="s">
        <v>3057</v>
      </c>
      <c r="E1090" s="47" t="s">
        <v>2146</v>
      </c>
      <c r="H1090" s="47" t="b">
        <v>1</v>
      </c>
      <c r="I1090" s="69" t="s">
        <v>6152</v>
      </c>
      <c r="J1090" s="68" t="s">
        <v>2146</v>
      </c>
      <c r="N1090" s="68" t="b">
        <f t="shared" si="77"/>
        <v>1</v>
      </c>
    </row>
    <row r="1091" spans="1:14" ht="15">
      <c r="A1091" s="47" t="s">
        <v>1740</v>
      </c>
      <c r="B1091" s="47" t="s">
        <v>1749</v>
      </c>
      <c r="C1091" s="47" t="s">
        <v>164</v>
      </c>
      <c r="D1091" s="47" t="s">
        <v>1438</v>
      </c>
      <c r="E1091" s="47" t="s">
        <v>1749</v>
      </c>
      <c r="H1091" s="47" t="b">
        <v>1</v>
      </c>
      <c r="I1091" s="69" t="s">
        <v>6152</v>
      </c>
      <c r="J1091" s="68" t="s">
        <v>1749</v>
      </c>
      <c r="N1091" s="68" t="b">
        <f t="shared" si="77"/>
        <v>1</v>
      </c>
    </row>
    <row r="1092" spans="1:14" ht="15">
      <c r="A1092" s="47" t="s">
        <v>1742</v>
      </c>
      <c r="B1092" s="47" t="s">
        <v>1750</v>
      </c>
      <c r="C1092" s="47" t="s">
        <v>164</v>
      </c>
      <c r="D1092" s="47" t="s">
        <v>1436</v>
      </c>
      <c r="E1092" s="47" t="s">
        <v>1750</v>
      </c>
      <c r="H1092" s="47" t="b">
        <v>1</v>
      </c>
      <c r="I1092" s="69" t="s">
        <v>6152</v>
      </c>
      <c r="J1092" s="68" t="s">
        <v>1750</v>
      </c>
      <c r="N1092" s="68" t="b">
        <f t="shared" si="77"/>
        <v>1</v>
      </c>
    </row>
    <row r="1093" spans="1:14" ht="15">
      <c r="A1093" s="47" t="s">
        <v>1744</v>
      </c>
      <c r="B1093" s="47" t="s">
        <v>1751</v>
      </c>
      <c r="C1093" s="47" t="s">
        <v>164</v>
      </c>
      <c r="D1093" s="47" t="s">
        <v>1611</v>
      </c>
      <c r="E1093" s="47" t="s">
        <v>1751</v>
      </c>
      <c r="H1093" s="47" t="b">
        <v>1</v>
      </c>
      <c r="I1093" s="69" t="s">
        <v>6152</v>
      </c>
      <c r="J1093" s="68" t="s">
        <v>1751</v>
      </c>
      <c r="N1093" s="68" t="b">
        <f t="shared" si="77"/>
        <v>1</v>
      </c>
    </row>
    <row r="1094" spans="1:14" ht="15">
      <c r="A1094" s="47" t="s">
        <v>1746</v>
      </c>
      <c r="B1094" s="47" t="s">
        <v>2606</v>
      </c>
      <c r="C1094" s="47" t="s">
        <v>171</v>
      </c>
      <c r="D1094" s="47" t="s">
        <v>3058</v>
      </c>
      <c r="E1094" s="47" t="s">
        <v>2606</v>
      </c>
      <c r="H1094" s="47" t="b">
        <v>1</v>
      </c>
      <c r="I1094" s="69" t="s">
        <v>6152</v>
      </c>
      <c r="J1094" s="68" t="s">
        <v>2606</v>
      </c>
      <c r="N1094" s="68" t="b">
        <f t="shared" si="77"/>
        <v>1</v>
      </c>
    </row>
  </sheetData>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487"/>
  <sheetViews>
    <sheetView workbookViewId="0"/>
  </sheetViews>
  <sheetFormatPr defaultRowHeight="14.25"/>
  <sheetData>
    <row r="1" spans="1:4">
      <c r="A1" s="2" t="s">
        <v>2</v>
      </c>
      <c r="B1" s="71" t="s">
        <v>5</v>
      </c>
      <c r="C1" s="2" t="s">
        <v>692</v>
      </c>
      <c r="D1" s="2" t="s">
        <v>313</v>
      </c>
    </row>
    <row r="2" spans="1:4">
      <c r="A2" s="2"/>
      <c r="B2" s="71"/>
      <c r="C2" s="2"/>
      <c r="D2" s="2"/>
    </row>
    <row r="3" spans="1:4">
      <c r="A3" s="1" t="s">
        <v>8</v>
      </c>
      <c r="B3" s="4" t="s">
        <v>661</v>
      </c>
      <c r="C3" s="1" t="s">
        <v>156</v>
      </c>
      <c r="D3" s="1" t="s">
        <v>693</v>
      </c>
    </row>
    <row r="4" spans="1:4">
      <c r="A4" s="1" t="s">
        <v>248</v>
      </c>
      <c r="B4" s="4" t="s">
        <v>658</v>
      </c>
      <c r="C4" s="1" t="s">
        <v>156</v>
      </c>
      <c r="D4" s="1" t="s">
        <v>694</v>
      </c>
    </row>
    <row r="5" spans="1:4">
      <c r="A5" s="1" t="s">
        <v>247</v>
      </c>
      <c r="B5" s="4" t="s">
        <v>223</v>
      </c>
      <c r="C5" s="1" t="s">
        <v>156</v>
      </c>
      <c r="D5" s="1" t="s">
        <v>695</v>
      </c>
    </row>
    <row r="6" spans="1:4">
      <c r="A6" s="1" t="s">
        <v>10</v>
      </c>
      <c r="B6" s="4" t="s">
        <v>157</v>
      </c>
      <c r="C6" s="1" t="s">
        <v>156</v>
      </c>
      <c r="D6" s="1" t="s">
        <v>696</v>
      </c>
    </row>
    <row r="7" spans="1:4">
      <c r="A7" s="1" t="s">
        <v>659</v>
      </c>
      <c r="B7" s="4" t="s">
        <v>660</v>
      </c>
      <c r="C7" s="1" t="s">
        <v>156</v>
      </c>
      <c r="D7" s="1" t="s">
        <v>697</v>
      </c>
    </row>
    <row r="8" spans="1:4">
      <c r="A8" s="1" t="s">
        <v>12</v>
      </c>
      <c r="B8" s="4" t="s">
        <v>160</v>
      </c>
      <c r="C8" s="1" t="s">
        <v>156</v>
      </c>
      <c r="D8" s="1" t="s">
        <v>698</v>
      </c>
    </row>
    <row r="9" spans="1:4">
      <c r="A9" s="1" t="s">
        <v>13</v>
      </c>
      <c r="B9" s="4" t="s">
        <v>159</v>
      </c>
      <c r="C9" s="1" t="s">
        <v>156</v>
      </c>
      <c r="D9" s="1" t="s">
        <v>699</v>
      </c>
    </row>
    <row r="10" spans="1:4">
      <c r="A10" s="1" t="s">
        <v>14</v>
      </c>
      <c r="B10" s="4" t="s">
        <v>2654</v>
      </c>
      <c r="C10" s="1" t="s">
        <v>156</v>
      </c>
      <c r="D10" s="1" t="s">
        <v>700</v>
      </c>
    </row>
    <row r="11" spans="1:4">
      <c r="A11" s="1" t="s">
        <v>16</v>
      </c>
      <c r="B11" s="4" t="s">
        <v>162</v>
      </c>
      <c r="C11" s="1" t="s">
        <v>156</v>
      </c>
      <c r="D11" s="1" t="s">
        <v>701</v>
      </c>
    </row>
    <row r="12" spans="1:4">
      <c r="A12" s="1" t="s">
        <v>17</v>
      </c>
      <c r="B12" s="4" t="s">
        <v>478</v>
      </c>
      <c r="C12" s="1" t="s">
        <v>163</v>
      </c>
      <c r="D12" s="1" t="s">
        <v>702</v>
      </c>
    </row>
    <row r="13" spans="1:4">
      <c r="A13" s="1" t="s">
        <v>18</v>
      </c>
      <c r="B13" s="4" t="s">
        <v>241</v>
      </c>
      <c r="C13" s="1" t="s">
        <v>163</v>
      </c>
      <c r="D13" s="1" t="s">
        <v>703</v>
      </c>
    </row>
    <row r="14" spans="1:4">
      <c r="A14" s="1" t="s">
        <v>19</v>
      </c>
      <c r="B14" s="4" t="s">
        <v>242</v>
      </c>
      <c r="C14" s="1" t="s">
        <v>163</v>
      </c>
      <c r="D14" s="1" t="s">
        <v>704</v>
      </c>
    </row>
    <row r="15" spans="1:4">
      <c r="A15" s="1" t="s">
        <v>20</v>
      </c>
      <c r="B15" s="4" t="s">
        <v>243</v>
      </c>
      <c r="C15" s="1" t="s">
        <v>163</v>
      </c>
      <c r="D15" s="1" t="s">
        <v>705</v>
      </c>
    </row>
    <row r="16" spans="1:4">
      <c r="A16" s="1" t="s">
        <v>22</v>
      </c>
      <c r="B16" s="4" t="s">
        <v>166</v>
      </c>
      <c r="C16" s="1" t="s">
        <v>156</v>
      </c>
      <c r="D16" s="1" t="s">
        <v>706</v>
      </c>
    </row>
    <row r="17" spans="1:4">
      <c r="A17" s="1" t="s">
        <v>23</v>
      </c>
      <c r="B17" s="4" t="s">
        <v>167</v>
      </c>
      <c r="C17" s="1" t="s">
        <v>156</v>
      </c>
      <c r="D17" s="1" t="s">
        <v>707</v>
      </c>
    </row>
    <row r="18" spans="1:4">
      <c r="A18" s="1" t="s">
        <v>24</v>
      </c>
      <c r="B18" s="4" t="s">
        <v>168</v>
      </c>
      <c r="C18" s="1" t="s">
        <v>156</v>
      </c>
      <c r="D18" s="1" t="s">
        <v>708</v>
      </c>
    </row>
    <row r="19" spans="1:4">
      <c r="A19" s="1" t="s">
        <v>25</v>
      </c>
      <c r="B19" s="4" t="s">
        <v>169</v>
      </c>
      <c r="C19" s="1" t="s">
        <v>156</v>
      </c>
      <c r="D19" s="1" t="s">
        <v>709</v>
      </c>
    </row>
    <row r="20" spans="1:4">
      <c r="A20" s="1" t="s">
        <v>26</v>
      </c>
      <c r="B20" s="4" t="s">
        <v>170</v>
      </c>
      <c r="C20" s="1" t="s">
        <v>156</v>
      </c>
      <c r="D20" s="1" t="s">
        <v>710</v>
      </c>
    </row>
    <row r="21" spans="1:4">
      <c r="A21" s="1" t="s">
        <v>27</v>
      </c>
      <c r="B21" s="4" t="s">
        <v>244</v>
      </c>
      <c r="C21" s="1" t="s">
        <v>163</v>
      </c>
      <c r="D21" s="1" t="s">
        <v>711</v>
      </c>
    </row>
    <row r="22" spans="1:4">
      <c r="A22" s="1" t="s">
        <v>28</v>
      </c>
      <c r="B22" s="4" t="s">
        <v>240</v>
      </c>
      <c r="C22" s="1" t="s">
        <v>163</v>
      </c>
      <c r="D22" s="1" t="s">
        <v>712</v>
      </c>
    </row>
    <row r="23" spans="1:4">
      <c r="A23" s="1" t="s">
        <v>29</v>
      </c>
      <c r="B23" s="4" t="s">
        <v>172</v>
      </c>
      <c r="C23" s="1" t="s">
        <v>171</v>
      </c>
      <c r="D23" s="1" t="s">
        <v>713</v>
      </c>
    </row>
    <row r="24" spans="1:4">
      <c r="A24" s="1" t="s">
        <v>30</v>
      </c>
      <c r="B24" s="4" t="s">
        <v>173</v>
      </c>
      <c r="C24" s="1" t="s">
        <v>171</v>
      </c>
      <c r="D24" s="1" t="s">
        <v>714</v>
      </c>
    </row>
    <row r="25" spans="1:4">
      <c r="A25" s="1" t="s">
        <v>662</v>
      </c>
      <c r="B25" s="4" t="s">
        <v>1040</v>
      </c>
      <c r="C25" s="1" t="s">
        <v>171</v>
      </c>
      <c r="D25" s="1" t="s">
        <v>715</v>
      </c>
    </row>
    <row r="26" spans="1:4">
      <c r="A26" s="1" t="s">
        <v>663</v>
      </c>
      <c r="B26" s="4" t="s">
        <v>1041</v>
      </c>
      <c r="C26" s="1" t="s">
        <v>171</v>
      </c>
      <c r="D26" s="1" t="s">
        <v>716</v>
      </c>
    </row>
    <row r="27" spans="1:4">
      <c r="A27" s="1" t="s">
        <v>664</v>
      </c>
      <c r="B27" s="4" t="s">
        <v>1042</v>
      </c>
      <c r="C27" s="1" t="s">
        <v>171</v>
      </c>
      <c r="D27" s="1" t="s">
        <v>717</v>
      </c>
    </row>
    <row r="28" spans="1:4">
      <c r="A28" s="1" t="s">
        <v>665</v>
      </c>
      <c r="B28" s="4" t="s">
        <v>1043</v>
      </c>
      <c r="C28" s="1" t="s">
        <v>171</v>
      </c>
      <c r="D28" s="1" t="s">
        <v>718</v>
      </c>
    </row>
    <row r="29" spans="1:4">
      <c r="A29" s="1" t="s">
        <v>666</v>
      </c>
      <c r="B29" s="4" t="s">
        <v>1045</v>
      </c>
      <c r="C29" s="1" t="s">
        <v>171</v>
      </c>
      <c r="D29" s="1" t="s">
        <v>719</v>
      </c>
    </row>
    <row r="30" spans="1:4">
      <c r="A30" s="1" t="s">
        <v>667</v>
      </c>
      <c r="B30" s="4" t="s">
        <v>1044</v>
      </c>
      <c r="C30" s="1" t="s">
        <v>163</v>
      </c>
      <c r="D30" s="1" t="s">
        <v>720</v>
      </c>
    </row>
    <row r="31" spans="1:4">
      <c r="A31" s="1" t="s">
        <v>669</v>
      </c>
      <c r="B31" s="4" t="s">
        <v>668</v>
      </c>
      <c r="C31" s="1" t="s">
        <v>164</v>
      </c>
      <c r="D31" s="1" t="s">
        <v>721</v>
      </c>
    </row>
    <row r="32" spans="1:4">
      <c r="A32" s="1" t="s">
        <v>670</v>
      </c>
      <c r="B32" s="4" t="s">
        <v>675</v>
      </c>
      <c r="C32" s="1" t="s">
        <v>164</v>
      </c>
      <c r="D32" s="1" t="s">
        <v>722</v>
      </c>
    </row>
    <row r="33" spans="1:4">
      <c r="A33" s="1" t="s">
        <v>671</v>
      </c>
      <c r="B33" s="4" t="s">
        <v>673</v>
      </c>
      <c r="C33" s="1" t="s">
        <v>164</v>
      </c>
      <c r="D33" s="1" t="s">
        <v>723</v>
      </c>
    </row>
    <row r="34" spans="1:4">
      <c r="A34" s="1" t="s">
        <v>672</v>
      </c>
      <c r="B34" s="4" t="s">
        <v>674</v>
      </c>
      <c r="C34" s="1" t="s">
        <v>163</v>
      </c>
      <c r="D34" s="1" t="s">
        <v>724</v>
      </c>
    </row>
    <row r="35" spans="1:4">
      <c r="A35" s="1" t="s">
        <v>31</v>
      </c>
      <c r="B35" s="4" t="s">
        <v>245</v>
      </c>
      <c r="C35" s="1" t="s">
        <v>171</v>
      </c>
      <c r="D35" s="1" t="s">
        <v>725</v>
      </c>
    </row>
    <row r="36" spans="1:4">
      <c r="A36" s="1" t="s">
        <v>32</v>
      </c>
      <c r="B36" s="4" t="s">
        <v>246</v>
      </c>
      <c r="C36" s="1" t="s">
        <v>171</v>
      </c>
      <c r="D36" s="1" t="s">
        <v>726</v>
      </c>
    </row>
    <row r="37" spans="1:4">
      <c r="A37" s="1" t="s">
        <v>233</v>
      </c>
      <c r="B37" s="4" t="s">
        <v>676</v>
      </c>
      <c r="C37" s="1" t="s">
        <v>171</v>
      </c>
      <c r="D37" s="1" t="s">
        <v>727</v>
      </c>
    </row>
    <row r="38" spans="1:4">
      <c r="A38" s="1" t="s">
        <v>234</v>
      </c>
      <c r="B38" s="4" t="s">
        <v>239</v>
      </c>
      <c r="C38" s="1" t="s">
        <v>235</v>
      </c>
      <c r="D38" s="1" t="s">
        <v>728</v>
      </c>
    </row>
    <row r="39" spans="1:4">
      <c r="A39" s="1" t="s">
        <v>35</v>
      </c>
      <c r="B39" s="72" t="s">
        <v>5161</v>
      </c>
      <c r="C39" s="1" t="s">
        <v>163</v>
      </c>
      <c r="D39" s="1" t="s">
        <v>729</v>
      </c>
    </row>
    <row r="40" spans="1:4">
      <c r="A40" s="1" t="s">
        <v>581</v>
      </c>
      <c r="B40" s="4" t="s">
        <v>212</v>
      </c>
      <c r="C40" s="1" t="s">
        <v>176</v>
      </c>
      <c r="D40" s="1" t="s">
        <v>730</v>
      </c>
    </row>
    <row r="41" spans="1:4">
      <c r="A41" s="1" t="s">
        <v>582</v>
      </c>
      <c r="B41" s="4" t="s">
        <v>677</v>
      </c>
      <c r="C41" s="1" t="s">
        <v>176</v>
      </c>
      <c r="D41" s="1" t="s">
        <v>731</v>
      </c>
    </row>
    <row r="42" spans="1:4">
      <c r="A42" s="1" t="s">
        <v>583</v>
      </c>
      <c r="B42" s="4" t="s">
        <v>249</v>
      </c>
      <c r="C42" s="1" t="s">
        <v>177</v>
      </c>
      <c r="D42" s="1" t="s">
        <v>732</v>
      </c>
    </row>
    <row r="43" spans="1:4">
      <c r="A43" s="1" t="s">
        <v>583</v>
      </c>
      <c r="B43" s="4" t="s">
        <v>1722</v>
      </c>
      <c r="C43" s="1" t="s">
        <v>176</v>
      </c>
      <c r="D43" s="1" t="s">
        <v>733</v>
      </c>
    </row>
    <row r="44" spans="1:4">
      <c r="A44" s="1" t="s">
        <v>584</v>
      </c>
      <c r="B44" s="4" t="s">
        <v>210</v>
      </c>
      <c r="C44" s="1" t="s">
        <v>176</v>
      </c>
      <c r="D44" s="1" t="s">
        <v>734</v>
      </c>
    </row>
    <row r="45" spans="1:4">
      <c r="A45" s="1" t="s">
        <v>585</v>
      </c>
      <c r="B45" s="4" t="s">
        <v>178</v>
      </c>
      <c r="C45" s="1" t="s">
        <v>163</v>
      </c>
      <c r="D45" s="1" t="s">
        <v>735</v>
      </c>
    </row>
    <row r="46" spans="1:4">
      <c r="A46" s="1" t="s">
        <v>588</v>
      </c>
      <c r="B46" s="4" t="s">
        <v>179</v>
      </c>
      <c r="C46" s="1" t="s">
        <v>176</v>
      </c>
      <c r="D46" s="1" t="s">
        <v>736</v>
      </c>
    </row>
    <row r="47" spans="1:4">
      <c r="A47" s="1" t="s">
        <v>586</v>
      </c>
      <c r="B47" s="4" t="s">
        <v>250</v>
      </c>
      <c r="C47" s="1" t="s">
        <v>176</v>
      </c>
      <c r="D47" s="1" t="s">
        <v>737</v>
      </c>
    </row>
    <row r="48" spans="1:4">
      <c r="A48" s="1" t="s">
        <v>41</v>
      </c>
      <c r="B48" s="4" t="s">
        <v>267</v>
      </c>
      <c r="C48" s="1" t="s">
        <v>176</v>
      </c>
      <c r="D48" s="1" t="s">
        <v>738</v>
      </c>
    </row>
    <row r="49" spans="1:4">
      <c r="A49" s="1" t="s">
        <v>42</v>
      </c>
      <c r="B49" s="4" t="s">
        <v>181</v>
      </c>
      <c r="C49" s="1" t="s">
        <v>176</v>
      </c>
      <c r="D49" s="1" t="s">
        <v>739</v>
      </c>
    </row>
    <row r="50" spans="1:4">
      <c r="A50" s="1" t="s">
        <v>43</v>
      </c>
      <c r="B50" s="4" t="s">
        <v>211</v>
      </c>
      <c r="C50" s="1" t="s">
        <v>180</v>
      </c>
      <c r="D50" s="1" t="s">
        <v>740</v>
      </c>
    </row>
    <row r="51" spans="1:4">
      <c r="A51" s="1" t="s">
        <v>268</v>
      </c>
      <c r="B51" s="4" t="s">
        <v>266</v>
      </c>
      <c r="C51" s="1" t="s">
        <v>176</v>
      </c>
      <c r="D51" s="1" t="s">
        <v>741</v>
      </c>
    </row>
    <row r="52" spans="1:4">
      <c r="A52" s="1" t="s">
        <v>274</v>
      </c>
      <c r="B52" s="4" t="s">
        <v>251</v>
      </c>
      <c r="C52" s="1" t="s">
        <v>171</v>
      </c>
      <c r="D52" s="1" t="s">
        <v>742</v>
      </c>
    </row>
    <row r="53" spans="1:4">
      <c r="A53" s="1" t="s">
        <v>46</v>
      </c>
      <c r="B53" s="4" t="s">
        <v>679</v>
      </c>
      <c r="C53" s="1" t="s">
        <v>176</v>
      </c>
      <c r="D53" s="1" t="s">
        <v>743</v>
      </c>
    </row>
    <row r="54" spans="1:4">
      <c r="A54" s="1" t="s">
        <v>48</v>
      </c>
      <c r="B54" s="4" t="s">
        <v>681</v>
      </c>
      <c r="C54" s="1" t="s">
        <v>180</v>
      </c>
      <c r="D54" s="1" t="s">
        <v>744</v>
      </c>
    </row>
    <row r="55" spans="1:4">
      <c r="A55" s="1" t="s">
        <v>49</v>
      </c>
      <c r="B55" s="4" t="s">
        <v>680</v>
      </c>
      <c r="C55" s="1" t="s">
        <v>180</v>
      </c>
      <c r="D55" s="1" t="s">
        <v>745</v>
      </c>
    </row>
    <row r="56" spans="1:4">
      <c r="A56" s="1" t="s">
        <v>682</v>
      </c>
      <c r="B56" s="4" t="s">
        <v>1028</v>
      </c>
      <c r="C56" s="1" t="s">
        <v>176</v>
      </c>
      <c r="D56" s="1" t="s">
        <v>746</v>
      </c>
    </row>
    <row r="57" spans="1:4">
      <c r="A57" s="1" t="s">
        <v>59</v>
      </c>
      <c r="B57" s="4" t="s">
        <v>683</v>
      </c>
      <c r="C57" s="1" t="s">
        <v>163</v>
      </c>
      <c r="D57" s="1" t="s">
        <v>747</v>
      </c>
    </row>
    <row r="58" spans="1:4">
      <c r="A58" s="1" t="s">
        <v>280</v>
      </c>
      <c r="B58" s="4" t="s">
        <v>685</v>
      </c>
      <c r="C58" s="1" t="s">
        <v>686</v>
      </c>
      <c r="D58" s="1" t="s">
        <v>748</v>
      </c>
    </row>
    <row r="59" spans="1:4">
      <c r="A59" s="1" t="s">
        <v>684</v>
      </c>
      <c r="B59" s="4" t="s">
        <v>275</v>
      </c>
      <c r="C59" s="1" t="s">
        <v>163</v>
      </c>
      <c r="D59" s="1" t="s">
        <v>749</v>
      </c>
    </row>
    <row r="60" spans="1:4">
      <c r="A60" s="1" t="s">
        <v>61</v>
      </c>
      <c r="B60" s="4" t="s">
        <v>277</v>
      </c>
      <c r="C60" s="1" t="s">
        <v>180</v>
      </c>
      <c r="D60" s="1" t="s">
        <v>750</v>
      </c>
    </row>
    <row r="61" spans="1:4">
      <c r="A61" s="1" t="s">
        <v>62</v>
      </c>
      <c r="B61" s="4" t="s">
        <v>471</v>
      </c>
      <c r="C61" s="1" t="s">
        <v>164</v>
      </c>
      <c r="D61" s="1" t="s">
        <v>751</v>
      </c>
    </row>
    <row r="62" spans="1:4">
      <c r="A62" s="1" t="s">
        <v>63</v>
      </c>
      <c r="B62" s="4" t="s">
        <v>472</v>
      </c>
      <c r="C62" s="1" t="s">
        <v>164</v>
      </c>
      <c r="D62" s="1" t="s">
        <v>752</v>
      </c>
    </row>
    <row r="63" spans="1:4">
      <c r="A63" s="1" t="s">
        <v>278</v>
      </c>
      <c r="B63" s="4" t="s">
        <v>473</v>
      </c>
      <c r="C63" s="1" t="s">
        <v>164</v>
      </c>
      <c r="D63" s="1" t="s">
        <v>753</v>
      </c>
    </row>
    <row r="64" spans="1:4">
      <c r="A64" s="1" t="s">
        <v>279</v>
      </c>
      <c r="B64" s="4" t="s">
        <v>474</v>
      </c>
      <c r="C64" s="1" t="s">
        <v>164</v>
      </c>
      <c r="D64" s="1" t="s">
        <v>754</v>
      </c>
    </row>
    <row r="65" spans="1:4">
      <c r="A65" s="1" t="s">
        <v>66</v>
      </c>
      <c r="B65" s="4" t="s">
        <v>271</v>
      </c>
      <c r="C65" s="1" t="s">
        <v>163</v>
      </c>
      <c r="D65" s="1" t="s">
        <v>755</v>
      </c>
    </row>
    <row r="66" spans="1:4">
      <c r="A66" s="1" t="s">
        <v>67</v>
      </c>
      <c r="B66" s="4" t="s">
        <v>272</v>
      </c>
      <c r="C66" s="1" t="s">
        <v>163</v>
      </c>
      <c r="D66" s="1" t="s">
        <v>756</v>
      </c>
    </row>
    <row r="67" spans="1:4">
      <c r="A67" s="1" t="s">
        <v>68</v>
      </c>
      <c r="B67" s="4" t="s">
        <v>273</v>
      </c>
      <c r="C67" s="1" t="s">
        <v>163</v>
      </c>
      <c r="D67" s="1" t="s">
        <v>757</v>
      </c>
    </row>
    <row r="68" spans="1:4">
      <c r="A68" s="1" t="s">
        <v>270</v>
      </c>
      <c r="B68" s="4" t="s">
        <v>269</v>
      </c>
      <c r="C68" s="1" t="s">
        <v>164</v>
      </c>
      <c r="D68" s="1" t="s">
        <v>758</v>
      </c>
    </row>
    <row r="69" spans="1:4">
      <c r="A69" s="1" t="s">
        <v>70</v>
      </c>
      <c r="B69" s="4" t="s">
        <v>252</v>
      </c>
      <c r="C69" s="1" t="s">
        <v>164</v>
      </c>
      <c r="D69" s="1" t="s">
        <v>759</v>
      </c>
    </row>
    <row r="70" spans="1:4">
      <c r="A70" s="1" t="s">
        <v>215</v>
      </c>
      <c r="B70" s="4" t="s">
        <v>687</v>
      </c>
      <c r="C70" s="1" t="s">
        <v>176</v>
      </c>
      <c r="D70" s="1" t="s">
        <v>760</v>
      </c>
    </row>
    <row r="71" spans="1:4">
      <c r="A71" s="1" t="s">
        <v>72</v>
      </c>
      <c r="B71" s="4" t="s">
        <v>688</v>
      </c>
      <c r="C71" s="1" t="s">
        <v>163</v>
      </c>
      <c r="D71" s="1" t="s">
        <v>761</v>
      </c>
    </row>
    <row r="72" spans="1:4">
      <c r="A72" s="1" t="s">
        <v>336</v>
      </c>
      <c r="B72" s="4" t="s">
        <v>689</v>
      </c>
      <c r="C72" s="1" t="s">
        <v>163</v>
      </c>
      <c r="D72" s="1" t="s">
        <v>762</v>
      </c>
    </row>
    <row r="73" spans="1:4">
      <c r="A73" s="1" t="s">
        <v>75</v>
      </c>
      <c r="B73" s="4" t="s">
        <v>383</v>
      </c>
      <c r="C73" s="1" t="s">
        <v>171</v>
      </c>
      <c r="D73" s="1" t="s">
        <v>763</v>
      </c>
    </row>
    <row r="74" spans="1:4">
      <c r="A74" s="1" t="s">
        <v>76</v>
      </c>
      <c r="B74" s="4" t="s">
        <v>384</v>
      </c>
      <c r="C74" s="1" t="s">
        <v>171</v>
      </c>
      <c r="D74" s="1" t="s">
        <v>764</v>
      </c>
    </row>
    <row r="75" spans="1:4">
      <c r="A75" s="1" t="s">
        <v>77</v>
      </c>
      <c r="B75" s="4" t="s">
        <v>385</v>
      </c>
      <c r="C75" s="1" t="s">
        <v>171</v>
      </c>
      <c r="D75" s="1" t="s">
        <v>765</v>
      </c>
    </row>
    <row r="76" spans="1:4">
      <c r="A76" s="1" t="s">
        <v>281</v>
      </c>
      <c r="B76" s="4" t="s">
        <v>386</v>
      </c>
      <c r="C76" s="1" t="s">
        <v>171</v>
      </c>
      <c r="D76" s="1" t="s">
        <v>766</v>
      </c>
    </row>
    <row r="77" spans="1:4">
      <c r="A77" s="1" t="s">
        <v>303</v>
      </c>
      <c r="B77" s="4" t="s">
        <v>387</v>
      </c>
      <c r="C77" s="1" t="s">
        <v>171</v>
      </c>
      <c r="D77" s="1" t="s">
        <v>767</v>
      </c>
    </row>
    <row r="78" spans="1:4">
      <c r="A78" s="1" t="s">
        <v>304</v>
      </c>
      <c r="B78" s="4" t="s">
        <v>388</v>
      </c>
      <c r="C78" s="1" t="s">
        <v>171</v>
      </c>
      <c r="D78" s="1" t="s">
        <v>768</v>
      </c>
    </row>
    <row r="79" spans="1:4">
      <c r="A79" s="1" t="s">
        <v>305</v>
      </c>
      <c r="B79" s="4" t="s">
        <v>390</v>
      </c>
      <c r="C79" s="1" t="s">
        <v>171</v>
      </c>
      <c r="D79" s="1" t="s">
        <v>769</v>
      </c>
    </row>
    <row r="80" spans="1:4">
      <c r="A80" s="1" t="s">
        <v>306</v>
      </c>
      <c r="B80" s="4" t="s">
        <v>391</v>
      </c>
      <c r="C80" s="1" t="s">
        <v>171</v>
      </c>
      <c r="D80" s="1" t="s">
        <v>770</v>
      </c>
    </row>
    <row r="81" spans="1:4">
      <c r="A81" s="1" t="s">
        <v>307</v>
      </c>
      <c r="B81" s="4" t="s">
        <v>392</v>
      </c>
      <c r="C81" s="1" t="s">
        <v>171</v>
      </c>
      <c r="D81" s="1" t="s">
        <v>771</v>
      </c>
    </row>
    <row r="82" spans="1:4">
      <c r="A82" s="1" t="s">
        <v>308</v>
      </c>
      <c r="B82" s="4" t="s">
        <v>393</v>
      </c>
      <c r="C82" s="1" t="s">
        <v>171</v>
      </c>
      <c r="D82" s="1" t="s">
        <v>772</v>
      </c>
    </row>
    <row r="83" spans="1:4">
      <c r="A83" s="1" t="s">
        <v>309</v>
      </c>
      <c r="B83" s="4" t="s">
        <v>394</v>
      </c>
      <c r="C83" s="1" t="s">
        <v>171</v>
      </c>
      <c r="D83" s="1" t="s">
        <v>773</v>
      </c>
    </row>
    <row r="84" spans="1:4">
      <c r="A84" s="1" t="s">
        <v>310</v>
      </c>
      <c r="B84" s="4" t="s">
        <v>395</v>
      </c>
      <c r="C84" s="1" t="s">
        <v>171</v>
      </c>
      <c r="D84" s="1" t="s">
        <v>774</v>
      </c>
    </row>
    <row r="85" spans="1:4">
      <c r="A85" s="1" t="s">
        <v>317</v>
      </c>
      <c r="B85" s="4" t="s">
        <v>397</v>
      </c>
      <c r="C85" s="1" t="s">
        <v>171</v>
      </c>
      <c r="D85" s="1" t="s">
        <v>775</v>
      </c>
    </row>
    <row r="86" spans="1:4">
      <c r="A86" s="1" t="s">
        <v>318</v>
      </c>
      <c r="B86" s="4" t="s">
        <v>396</v>
      </c>
      <c r="C86" s="1" t="s">
        <v>171</v>
      </c>
      <c r="D86" s="1" t="s">
        <v>776</v>
      </c>
    </row>
    <row r="87" spans="1:4">
      <c r="A87" s="1" t="s">
        <v>319</v>
      </c>
      <c r="B87" s="4" t="s">
        <v>398</v>
      </c>
      <c r="C87" s="1" t="s">
        <v>171</v>
      </c>
      <c r="D87" s="1" t="s">
        <v>777</v>
      </c>
    </row>
    <row r="88" spans="1:4">
      <c r="A88" s="1" t="s">
        <v>320</v>
      </c>
      <c r="B88" s="4" t="s">
        <v>399</v>
      </c>
      <c r="C88" s="1" t="s">
        <v>171</v>
      </c>
      <c r="D88" s="1" t="s">
        <v>778</v>
      </c>
    </row>
    <row r="89" spans="1:4">
      <c r="A89" s="1" t="s">
        <v>321</v>
      </c>
      <c r="B89" s="4" t="s">
        <v>400</v>
      </c>
      <c r="C89" s="1" t="s">
        <v>171</v>
      </c>
      <c r="D89" s="1" t="s">
        <v>779</v>
      </c>
    </row>
    <row r="90" spans="1:4">
      <c r="A90" s="1" t="s">
        <v>322</v>
      </c>
      <c r="B90" s="4" t="s">
        <v>401</v>
      </c>
      <c r="C90" s="1" t="s">
        <v>171</v>
      </c>
      <c r="D90" s="1" t="s">
        <v>780</v>
      </c>
    </row>
    <row r="91" spans="1:4">
      <c r="A91" s="1" t="s">
        <v>323</v>
      </c>
      <c r="B91" s="4" t="s">
        <v>402</v>
      </c>
      <c r="C91" s="1" t="s">
        <v>171</v>
      </c>
      <c r="D91" s="1" t="s">
        <v>781</v>
      </c>
    </row>
    <row r="92" spans="1:4">
      <c r="A92" s="1" t="s">
        <v>324</v>
      </c>
      <c r="B92" s="4" t="s">
        <v>403</v>
      </c>
      <c r="C92" s="1" t="s">
        <v>171</v>
      </c>
      <c r="D92" s="1" t="s">
        <v>782</v>
      </c>
    </row>
    <row r="93" spans="1:4">
      <c r="A93" s="1" t="s">
        <v>325</v>
      </c>
      <c r="B93" s="4" t="s">
        <v>404</v>
      </c>
      <c r="C93" s="1" t="s">
        <v>171</v>
      </c>
      <c r="D93" s="1" t="s">
        <v>783</v>
      </c>
    </row>
    <row r="94" spans="1:4">
      <c r="A94" s="1" t="s">
        <v>329</v>
      </c>
      <c r="B94" s="4" t="s">
        <v>405</v>
      </c>
      <c r="C94" s="1" t="s">
        <v>171</v>
      </c>
      <c r="D94" s="1" t="s">
        <v>784</v>
      </c>
    </row>
    <row r="95" spans="1:4">
      <c r="A95" s="1" t="s">
        <v>330</v>
      </c>
      <c r="B95" s="4" t="s">
        <v>406</v>
      </c>
      <c r="C95" s="1" t="s">
        <v>171</v>
      </c>
      <c r="D95" s="1" t="s">
        <v>785</v>
      </c>
    </row>
    <row r="96" spans="1:4">
      <c r="A96" s="1" t="s">
        <v>331</v>
      </c>
      <c r="B96" s="4" t="s">
        <v>407</v>
      </c>
      <c r="C96" s="1" t="s">
        <v>171</v>
      </c>
      <c r="D96" s="1" t="s">
        <v>786</v>
      </c>
    </row>
    <row r="97" spans="1:4">
      <c r="A97" s="1" t="s">
        <v>346</v>
      </c>
      <c r="B97" s="4" t="s">
        <v>408</v>
      </c>
      <c r="C97" s="1" t="s">
        <v>171</v>
      </c>
      <c r="D97" s="1" t="s">
        <v>787</v>
      </c>
    </row>
    <row r="98" spans="1:4">
      <c r="A98" s="1" t="s">
        <v>409</v>
      </c>
      <c r="B98" s="4" t="s">
        <v>433</v>
      </c>
      <c r="C98" s="1" t="s">
        <v>171</v>
      </c>
      <c r="D98" s="1" t="s">
        <v>788</v>
      </c>
    </row>
    <row r="99" spans="1:4">
      <c r="A99" s="1" t="s">
        <v>410</v>
      </c>
      <c r="B99" s="4" t="s">
        <v>434</v>
      </c>
      <c r="C99" s="1" t="s">
        <v>171</v>
      </c>
      <c r="D99" s="1" t="s">
        <v>789</v>
      </c>
    </row>
    <row r="100" spans="1:4">
      <c r="A100" s="1" t="s">
        <v>411</v>
      </c>
      <c r="B100" s="4" t="s">
        <v>435</v>
      </c>
      <c r="C100" s="1" t="s">
        <v>171</v>
      </c>
      <c r="D100" s="1" t="s">
        <v>790</v>
      </c>
    </row>
    <row r="101" spans="1:4">
      <c r="A101" s="1" t="s">
        <v>412</v>
      </c>
      <c r="B101" s="4" t="s">
        <v>436</v>
      </c>
      <c r="C101" s="1" t="s">
        <v>171</v>
      </c>
      <c r="D101" s="1" t="s">
        <v>791</v>
      </c>
    </row>
    <row r="102" spans="1:4">
      <c r="A102" s="1" t="s">
        <v>413</v>
      </c>
      <c r="B102" s="4" t="s">
        <v>437</v>
      </c>
      <c r="C102" s="1" t="s">
        <v>171</v>
      </c>
      <c r="D102" s="1" t="s">
        <v>792</v>
      </c>
    </row>
    <row r="103" spans="1:4">
      <c r="A103" s="1" t="s">
        <v>414</v>
      </c>
      <c r="B103" s="4" t="s">
        <v>438</v>
      </c>
      <c r="C103" s="1" t="s">
        <v>171</v>
      </c>
      <c r="D103" s="1" t="s">
        <v>793</v>
      </c>
    </row>
    <row r="104" spans="1:4">
      <c r="A104" s="1" t="s">
        <v>415</v>
      </c>
      <c r="B104" s="4" t="s">
        <v>439</v>
      </c>
      <c r="C104" s="1" t="s">
        <v>171</v>
      </c>
      <c r="D104" s="1" t="s">
        <v>794</v>
      </c>
    </row>
    <row r="105" spans="1:4">
      <c r="A105" s="1" t="s">
        <v>416</v>
      </c>
      <c r="B105" s="4" t="s">
        <v>440</v>
      </c>
      <c r="C105" s="1" t="s">
        <v>171</v>
      </c>
      <c r="D105" s="1" t="s">
        <v>795</v>
      </c>
    </row>
    <row r="106" spans="1:4">
      <c r="A106" s="1" t="s">
        <v>417</v>
      </c>
      <c r="B106" s="4" t="s">
        <v>441</v>
      </c>
      <c r="C106" s="1" t="s">
        <v>171</v>
      </c>
      <c r="D106" s="1" t="s">
        <v>796</v>
      </c>
    </row>
    <row r="107" spans="1:4">
      <c r="A107" s="1" t="s">
        <v>418</v>
      </c>
      <c r="B107" s="4" t="s">
        <v>442</v>
      </c>
      <c r="C107" s="1" t="s">
        <v>171</v>
      </c>
      <c r="D107" s="1" t="s">
        <v>797</v>
      </c>
    </row>
    <row r="108" spans="1:4">
      <c r="A108" s="1" t="s">
        <v>419</v>
      </c>
      <c r="B108" s="4" t="s">
        <v>443</v>
      </c>
      <c r="C108" s="1" t="s">
        <v>171</v>
      </c>
      <c r="D108" s="1" t="s">
        <v>798</v>
      </c>
    </row>
    <row r="109" spans="1:4">
      <c r="A109" s="1" t="s">
        <v>420</v>
      </c>
      <c r="B109" s="4" t="s">
        <v>444</v>
      </c>
      <c r="C109" s="1" t="s">
        <v>171</v>
      </c>
      <c r="D109" s="1" t="s">
        <v>799</v>
      </c>
    </row>
    <row r="110" spans="1:4">
      <c r="A110" s="1" t="s">
        <v>421</v>
      </c>
      <c r="B110" s="4" t="s">
        <v>445</v>
      </c>
      <c r="C110" s="1" t="s">
        <v>171</v>
      </c>
      <c r="D110" s="1" t="s">
        <v>800</v>
      </c>
    </row>
    <row r="111" spans="1:4">
      <c r="A111" s="1" t="s">
        <v>422</v>
      </c>
      <c r="B111" s="4" t="s">
        <v>446</v>
      </c>
      <c r="C111" s="1" t="s">
        <v>171</v>
      </c>
      <c r="D111" s="1" t="s">
        <v>801</v>
      </c>
    </row>
    <row r="112" spans="1:4">
      <c r="A112" s="1" t="s">
        <v>423</v>
      </c>
      <c r="B112" s="4" t="s">
        <v>447</v>
      </c>
      <c r="C112" s="1" t="s">
        <v>171</v>
      </c>
      <c r="D112" s="1" t="s">
        <v>802</v>
      </c>
    </row>
    <row r="113" spans="1:4">
      <c r="A113" s="1" t="s">
        <v>424</v>
      </c>
      <c r="B113" s="4" t="s">
        <v>448</v>
      </c>
      <c r="C113" s="1" t="s">
        <v>171</v>
      </c>
      <c r="D113" s="1" t="s">
        <v>803</v>
      </c>
    </row>
    <row r="114" spans="1:4">
      <c r="A114" s="1" t="s">
        <v>425</v>
      </c>
      <c r="B114" s="4" t="s">
        <v>449</v>
      </c>
      <c r="C114" s="1" t="s">
        <v>171</v>
      </c>
      <c r="D114" s="1" t="s">
        <v>804</v>
      </c>
    </row>
    <row r="115" spans="1:4">
      <c r="A115" s="1" t="s">
        <v>426</v>
      </c>
      <c r="B115" s="4" t="s">
        <v>450</v>
      </c>
      <c r="C115" s="1" t="s">
        <v>171</v>
      </c>
      <c r="D115" s="1" t="s">
        <v>805</v>
      </c>
    </row>
    <row r="116" spans="1:4">
      <c r="A116" s="1" t="s">
        <v>427</v>
      </c>
      <c r="B116" s="4" t="s">
        <v>451</v>
      </c>
      <c r="C116" s="1" t="s">
        <v>171</v>
      </c>
      <c r="D116" s="1" t="s">
        <v>806</v>
      </c>
    </row>
    <row r="117" spans="1:4">
      <c r="A117" s="1" t="s">
        <v>428</v>
      </c>
      <c r="B117" s="4" t="s">
        <v>452</v>
      </c>
      <c r="C117" s="1" t="s">
        <v>171</v>
      </c>
      <c r="D117" s="1" t="s">
        <v>807</v>
      </c>
    </row>
    <row r="118" spans="1:4">
      <c r="A118" s="1" t="s">
        <v>429</v>
      </c>
      <c r="B118" s="4" t="s">
        <v>453</v>
      </c>
      <c r="C118" s="1" t="s">
        <v>171</v>
      </c>
      <c r="D118" s="1" t="s">
        <v>808</v>
      </c>
    </row>
    <row r="119" spans="1:4">
      <c r="A119" s="1" t="s">
        <v>430</v>
      </c>
      <c r="B119" s="4" t="s">
        <v>454</v>
      </c>
      <c r="C119" s="1" t="s">
        <v>171</v>
      </c>
      <c r="D119" s="1" t="s">
        <v>809</v>
      </c>
    </row>
    <row r="120" spans="1:4">
      <c r="A120" s="1" t="s">
        <v>431</v>
      </c>
      <c r="B120" s="4" t="s">
        <v>455</v>
      </c>
      <c r="C120" s="1" t="s">
        <v>171</v>
      </c>
      <c r="D120" s="1" t="s">
        <v>810</v>
      </c>
    </row>
    <row r="121" spans="1:4">
      <c r="A121" s="1" t="s">
        <v>432</v>
      </c>
      <c r="B121" s="4" t="s">
        <v>468</v>
      </c>
      <c r="C121" s="1" t="s">
        <v>171</v>
      </c>
      <c r="D121" s="1" t="s">
        <v>811</v>
      </c>
    </row>
    <row r="122" spans="1:4">
      <c r="A122" s="1" t="s">
        <v>463</v>
      </c>
      <c r="B122" s="4" t="s">
        <v>469</v>
      </c>
      <c r="C122" s="1" t="s">
        <v>171</v>
      </c>
      <c r="D122" s="1" t="s">
        <v>812</v>
      </c>
    </row>
    <row r="123" spans="1:4">
      <c r="A123" s="1" t="s">
        <v>464</v>
      </c>
      <c r="B123" s="4" t="s">
        <v>381</v>
      </c>
      <c r="C123" s="1" t="s">
        <v>163</v>
      </c>
      <c r="D123" s="1" t="s">
        <v>813</v>
      </c>
    </row>
    <row r="124" spans="1:4">
      <c r="A124" s="1" t="s">
        <v>79</v>
      </c>
      <c r="B124" s="4" t="s">
        <v>626</v>
      </c>
      <c r="C124" s="1" t="s">
        <v>171</v>
      </c>
      <c r="D124" s="1" t="s">
        <v>814</v>
      </c>
    </row>
    <row r="125" spans="1:4">
      <c r="A125" s="1" t="s">
        <v>254</v>
      </c>
      <c r="B125" s="4" t="s">
        <v>635</v>
      </c>
      <c r="C125" s="1" t="s">
        <v>171</v>
      </c>
      <c r="D125" s="1" t="s">
        <v>815</v>
      </c>
    </row>
    <row r="126" spans="1:4">
      <c r="A126" s="1" t="s">
        <v>255</v>
      </c>
      <c r="B126" s="4" t="s">
        <v>627</v>
      </c>
      <c r="C126" s="1" t="s">
        <v>171</v>
      </c>
      <c r="D126" s="1" t="s">
        <v>816</v>
      </c>
    </row>
    <row r="127" spans="1:4">
      <c r="A127" s="1" t="s">
        <v>256</v>
      </c>
      <c r="B127" s="4" t="s">
        <v>628</v>
      </c>
      <c r="C127" s="1" t="s">
        <v>171</v>
      </c>
      <c r="D127" s="1" t="s">
        <v>817</v>
      </c>
    </row>
    <row r="128" spans="1:4">
      <c r="A128" s="1" t="s">
        <v>636</v>
      </c>
      <c r="B128" s="4" t="s">
        <v>629</v>
      </c>
      <c r="C128" s="1" t="s">
        <v>171</v>
      </c>
      <c r="D128" s="1" t="s">
        <v>818</v>
      </c>
    </row>
    <row r="129" spans="1:4">
      <c r="A129" s="1" t="s">
        <v>254</v>
      </c>
      <c r="B129" s="4" t="s">
        <v>653</v>
      </c>
      <c r="C129" s="1" t="s">
        <v>171</v>
      </c>
      <c r="D129" s="1" t="s">
        <v>819</v>
      </c>
    </row>
    <row r="130" spans="1:4">
      <c r="A130" s="1" t="s">
        <v>637</v>
      </c>
      <c r="B130" s="4" t="s">
        <v>630</v>
      </c>
      <c r="C130" s="1" t="s">
        <v>171</v>
      </c>
      <c r="D130" s="1" t="s">
        <v>820</v>
      </c>
    </row>
    <row r="131" spans="1:4">
      <c r="A131" s="1" t="s">
        <v>638</v>
      </c>
      <c r="B131" s="4" t="s">
        <v>631</v>
      </c>
      <c r="C131" s="1" t="s">
        <v>171</v>
      </c>
      <c r="D131" s="1" t="s">
        <v>821</v>
      </c>
    </row>
    <row r="132" spans="1:4">
      <c r="A132" s="1" t="s">
        <v>639</v>
      </c>
      <c r="B132" s="4" t="s">
        <v>632</v>
      </c>
      <c r="C132" s="1" t="s">
        <v>171</v>
      </c>
      <c r="D132" s="1" t="s">
        <v>822</v>
      </c>
    </row>
    <row r="133" spans="1:4">
      <c r="A133" s="1" t="s">
        <v>640</v>
      </c>
      <c r="B133" s="4" t="s">
        <v>633</v>
      </c>
      <c r="C133" s="1" t="s">
        <v>171</v>
      </c>
      <c r="D133" s="1" t="s">
        <v>823</v>
      </c>
    </row>
    <row r="134" spans="1:4">
      <c r="A134" s="1" t="s">
        <v>641</v>
      </c>
      <c r="B134" s="4" t="s">
        <v>634</v>
      </c>
      <c r="C134" s="1" t="s">
        <v>171</v>
      </c>
      <c r="D134" s="1" t="s">
        <v>824</v>
      </c>
    </row>
    <row r="135" spans="1:4">
      <c r="A135" s="1" t="s">
        <v>81</v>
      </c>
      <c r="B135" s="4" t="s">
        <v>497</v>
      </c>
      <c r="C135" s="1" t="s">
        <v>164</v>
      </c>
      <c r="D135" s="1" t="s">
        <v>825</v>
      </c>
    </row>
    <row r="136" spans="1:4">
      <c r="A136" s="1" t="s">
        <v>82</v>
      </c>
      <c r="B136" s="4" t="s">
        <v>376</v>
      </c>
      <c r="C136" s="1" t="s">
        <v>164</v>
      </c>
      <c r="D136" s="1" t="s">
        <v>826</v>
      </c>
    </row>
    <row r="137" spans="1:4">
      <c r="A137" s="1" t="s">
        <v>83</v>
      </c>
      <c r="B137" s="4" t="s">
        <v>642</v>
      </c>
      <c r="C137" s="1" t="s">
        <v>171</v>
      </c>
      <c r="D137" s="1" t="s">
        <v>827</v>
      </c>
    </row>
    <row r="138" spans="1:4">
      <c r="A138" s="1" t="s">
        <v>216</v>
      </c>
      <c r="B138" s="4" t="s">
        <v>643</v>
      </c>
      <c r="C138" s="1" t="s">
        <v>171</v>
      </c>
      <c r="D138" s="1" t="s">
        <v>828</v>
      </c>
    </row>
    <row r="139" spans="1:4">
      <c r="A139" s="1" t="s">
        <v>217</v>
      </c>
      <c r="B139" s="4" t="s">
        <v>644</v>
      </c>
      <c r="C139" s="1" t="s">
        <v>171</v>
      </c>
      <c r="D139" s="1" t="s">
        <v>829</v>
      </c>
    </row>
    <row r="140" spans="1:4">
      <c r="A140" s="1" t="s">
        <v>311</v>
      </c>
      <c r="B140" s="4" t="s">
        <v>645</v>
      </c>
      <c r="C140" s="1" t="s">
        <v>171</v>
      </c>
      <c r="D140" s="1" t="s">
        <v>830</v>
      </c>
    </row>
    <row r="141" spans="1:4">
      <c r="A141" s="1" t="s">
        <v>312</v>
      </c>
      <c r="B141" s="4" t="s">
        <v>646</v>
      </c>
      <c r="C141" s="1" t="s">
        <v>171</v>
      </c>
      <c r="D141" s="1" t="s">
        <v>831</v>
      </c>
    </row>
    <row r="142" spans="1:4">
      <c r="A142" s="1" t="s">
        <v>332</v>
      </c>
      <c r="B142" s="4" t="s">
        <v>461</v>
      </c>
      <c r="C142" s="1" t="s">
        <v>171</v>
      </c>
      <c r="D142" s="1" t="s">
        <v>832</v>
      </c>
    </row>
    <row r="143" spans="1:4">
      <c r="A143" s="1" t="s">
        <v>334</v>
      </c>
      <c r="B143" s="4" t="s">
        <v>465</v>
      </c>
      <c r="C143" s="1" t="s">
        <v>171</v>
      </c>
      <c r="D143" s="1" t="s">
        <v>833</v>
      </c>
    </row>
    <row r="144" spans="1:4">
      <c r="A144" s="1" t="s">
        <v>337</v>
      </c>
      <c r="B144" s="4" t="s">
        <v>466</v>
      </c>
      <c r="C144" s="1" t="s">
        <v>171</v>
      </c>
      <c r="D144" s="1" t="s">
        <v>834</v>
      </c>
    </row>
    <row r="145" spans="1:4">
      <c r="A145" s="1" t="s">
        <v>338</v>
      </c>
      <c r="B145" s="4" t="s">
        <v>647</v>
      </c>
      <c r="C145" s="1" t="s">
        <v>171</v>
      </c>
      <c r="D145" s="1" t="s">
        <v>835</v>
      </c>
    </row>
    <row r="146" spans="1:4">
      <c r="A146" s="1" t="s">
        <v>339</v>
      </c>
      <c r="B146" s="4" t="s">
        <v>648</v>
      </c>
      <c r="C146" s="1" t="s">
        <v>163</v>
      </c>
      <c r="D146" s="1" t="s">
        <v>836</v>
      </c>
    </row>
    <row r="147" spans="1:4">
      <c r="A147" s="1" t="s">
        <v>340</v>
      </c>
      <c r="B147" s="4" t="s">
        <v>649</v>
      </c>
      <c r="C147" s="1" t="s">
        <v>163</v>
      </c>
      <c r="D147" s="1" t="s">
        <v>837</v>
      </c>
    </row>
    <row r="148" spans="1:4">
      <c r="A148" s="1" t="s">
        <v>341</v>
      </c>
      <c r="B148" s="4" t="s">
        <v>650</v>
      </c>
      <c r="C148" s="1" t="s">
        <v>163</v>
      </c>
      <c r="D148" s="1" t="s">
        <v>838</v>
      </c>
    </row>
    <row r="149" spans="1:4">
      <c r="A149" s="1" t="s">
        <v>467</v>
      </c>
      <c r="B149" s="4" t="s">
        <v>651</v>
      </c>
      <c r="C149" s="1" t="s">
        <v>171</v>
      </c>
      <c r="D149" s="1" t="s">
        <v>839</v>
      </c>
    </row>
    <row r="150" spans="1:4">
      <c r="A150" s="1" t="s">
        <v>470</v>
      </c>
      <c r="B150" s="4" t="s">
        <v>652</v>
      </c>
      <c r="C150" s="1" t="s">
        <v>171</v>
      </c>
      <c r="D150" s="1" t="s">
        <v>840</v>
      </c>
    </row>
    <row r="151" spans="1:4">
      <c r="A151" s="1" t="s">
        <v>219</v>
      </c>
      <c r="B151" s="4" t="s">
        <v>498</v>
      </c>
      <c r="C151" s="1" t="s">
        <v>163</v>
      </c>
      <c r="D151" s="1" t="s">
        <v>841</v>
      </c>
    </row>
    <row r="152" spans="1:4">
      <c r="A152" s="1" t="s">
        <v>288</v>
      </c>
      <c r="B152" s="4" t="s">
        <v>546</v>
      </c>
      <c r="C152" s="1" t="s">
        <v>163</v>
      </c>
      <c r="D152" s="1" t="s">
        <v>842</v>
      </c>
    </row>
    <row r="153" spans="1:4">
      <c r="A153" s="1" t="s">
        <v>220</v>
      </c>
      <c r="B153" s="4" t="s">
        <v>657</v>
      </c>
      <c r="C153" s="1" t="s">
        <v>163</v>
      </c>
      <c r="D153" s="1" t="s">
        <v>843</v>
      </c>
    </row>
    <row r="154" spans="1:4">
      <c r="A154" s="1" t="s">
        <v>222</v>
      </c>
      <c r="B154" s="4" t="s">
        <v>462</v>
      </c>
      <c r="C154" s="1" t="s">
        <v>171</v>
      </c>
      <c r="D154" s="1" t="s">
        <v>844</v>
      </c>
    </row>
    <row r="155" spans="1:4">
      <c r="A155" s="1" t="s">
        <v>86</v>
      </c>
      <c r="B155" s="4" t="s">
        <v>547</v>
      </c>
      <c r="C155" s="1" t="s">
        <v>163</v>
      </c>
      <c r="D155" s="1" t="s">
        <v>845</v>
      </c>
    </row>
    <row r="156" spans="1:4">
      <c r="A156" s="1" t="s">
        <v>87</v>
      </c>
      <c r="B156" s="4" t="s">
        <v>548</v>
      </c>
      <c r="C156" s="1" t="s">
        <v>163</v>
      </c>
      <c r="D156" s="1" t="s">
        <v>846</v>
      </c>
    </row>
    <row r="157" spans="1:4">
      <c r="A157" s="1" t="s">
        <v>88</v>
      </c>
      <c r="B157" s="4" t="s">
        <v>549</v>
      </c>
      <c r="C157" s="1" t="s">
        <v>164</v>
      </c>
      <c r="D157" s="1" t="s">
        <v>847</v>
      </c>
    </row>
    <row r="158" spans="1:4">
      <c r="A158" s="1" t="s">
        <v>328</v>
      </c>
      <c r="B158" s="4" t="s">
        <v>550</v>
      </c>
      <c r="C158" s="1" t="s">
        <v>164</v>
      </c>
      <c r="D158" s="1" t="s">
        <v>848</v>
      </c>
    </row>
    <row r="159" spans="1:4">
      <c r="A159" s="1" t="s">
        <v>333</v>
      </c>
      <c r="B159" s="4" t="s">
        <v>551</v>
      </c>
      <c r="C159" s="1" t="s">
        <v>164</v>
      </c>
      <c r="D159" s="1" t="s">
        <v>849</v>
      </c>
    </row>
    <row r="160" spans="1:4">
      <c r="A160" s="1" t="s">
        <v>365</v>
      </c>
      <c r="B160" s="4" t="s">
        <v>552</v>
      </c>
      <c r="C160" s="1" t="s">
        <v>164</v>
      </c>
      <c r="D160" s="1" t="s">
        <v>850</v>
      </c>
    </row>
    <row r="161" spans="1:4">
      <c r="A161" s="1" t="s">
        <v>366</v>
      </c>
      <c r="B161" s="4" t="s">
        <v>553</v>
      </c>
      <c r="C161" s="1" t="s">
        <v>164</v>
      </c>
      <c r="D161" s="1" t="s">
        <v>851</v>
      </c>
    </row>
    <row r="162" spans="1:4">
      <c r="A162" s="1" t="s">
        <v>367</v>
      </c>
      <c r="B162" s="4" t="s">
        <v>554</v>
      </c>
      <c r="C162" s="1" t="s">
        <v>164</v>
      </c>
      <c r="D162" s="1" t="s">
        <v>852</v>
      </c>
    </row>
    <row r="163" spans="1:4">
      <c r="A163" s="1" t="s">
        <v>375</v>
      </c>
      <c r="B163" s="4" t="s">
        <v>555</v>
      </c>
      <c r="C163" s="1" t="s">
        <v>163</v>
      </c>
      <c r="D163" s="1" t="s">
        <v>853</v>
      </c>
    </row>
    <row r="164" spans="1:4">
      <c r="A164" s="1" t="s">
        <v>226</v>
      </c>
      <c r="B164" s="4" t="s">
        <v>231</v>
      </c>
      <c r="C164" s="1" t="s">
        <v>163</v>
      </c>
      <c r="D164" s="1" t="s">
        <v>854</v>
      </c>
    </row>
    <row r="165" spans="1:4">
      <c r="A165" s="1" t="s">
        <v>227</v>
      </c>
      <c r="B165" s="4" t="s">
        <v>540</v>
      </c>
      <c r="C165" s="1" t="s">
        <v>163</v>
      </c>
      <c r="D165" s="1" t="s">
        <v>855</v>
      </c>
    </row>
    <row r="166" spans="1:4">
      <c r="A166" s="1" t="s">
        <v>228</v>
      </c>
      <c r="B166" s="4" t="s">
        <v>541</v>
      </c>
      <c r="C166" s="1" t="s">
        <v>163</v>
      </c>
      <c r="D166" s="1" t="s">
        <v>856</v>
      </c>
    </row>
    <row r="167" spans="1:4">
      <c r="A167" s="1" t="s">
        <v>229</v>
      </c>
      <c r="B167" s="4" t="s">
        <v>542</v>
      </c>
      <c r="C167" s="1" t="s">
        <v>163</v>
      </c>
      <c r="D167" s="1" t="s">
        <v>857</v>
      </c>
    </row>
    <row r="168" spans="1:4">
      <c r="A168" s="1" t="s">
        <v>261</v>
      </c>
      <c r="B168" s="4" t="s">
        <v>543</v>
      </c>
      <c r="C168" s="1" t="s">
        <v>163</v>
      </c>
      <c r="D168" s="1" t="s">
        <v>858</v>
      </c>
    </row>
    <row r="169" spans="1:4">
      <c r="A169" s="1" t="s">
        <v>262</v>
      </c>
      <c r="B169" s="4" t="s">
        <v>544</v>
      </c>
      <c r="C169" s="1" t="s">
        <v>163</v>
      </c>
      <c r="D169" s="1" t="s">
        <v>859</v>
      </c>
    </row>
    <row r="170" spans="1:4">
      <c r="A170" s="1" t="s">
        <v>263</v>
      </c>
      <c r="B170" s="4" t="s">
        <v>260</v>
      </c>
      <c r="C170" s="1" t="s">
        <v>163</v>
      </c>
      <c r="D170" s="1" t="s">
        <v>860</v>
      </c>
    </row>
    <row r="171" spans="1:4">
      <c r="A171" s="1" t="s">
        <v>264</v>
      </c>
      <c r="B171" s="4" t="s">
        <v>257</v>
      </c>
      <c r="C171" s="1" t="s">
        <v>163</v>
      </c>
      <c r="D171" s="1" t="s">
        <v>861</v>
      </c>
    </row>
    <row r="172" spans="1:4">
      <c r="A172" s="1" t="s">
        <v>265</v>
      </c>
      <c r="B172" s="4" t="s">
        <v>656</v>
      </c>
      <c r="C172" s="1" t="s">
        <v>163</v>
      </c>
      <c r="D172" s="1" t="s">
        <v>862</v>
      </c>
    </row>
    <row r="173" spans="1:4">
      <c r="A173" s="1" t="s">
        <v>326</v>
      </c>
      <c r="B173" s="4" t="s">
        <v>545</v>
      </c>
      <c r="C173" s="1" t="s">
        <v>176</v>
      </c>
      <c r="D173" s="1" t="s">
        <v>863</v>
      </c>
    </row>
    <row r="174" spans="1:4">
      <c r="A174" s="1" t="s">
        <v>91</v>
      </c>
      <c r="B174" s="4" t="s">
        <v>283</v>
      </c>
      <c r="C174" s="1" t="s">
        <v>163</v>
      </c>
      <c r="D174" s="1" t="s">
        <v>864</v>
      </c>
    </row>
    <row r="175" spans="1:4">
      <c r="A175" s="1" t="s">
        <v>92</v>
      </c>
      <c r="B175" s="4" t="s">
        <v>479</v>
      </c>
      <c r="C175" s="1" t="s">
        <v>163</v>
      </c>
      <c r="D175" s="1" t="s">
        <v>865</v>
      </c>
    </row>
    <row r="176" spans="1:4">
      <c r="A176" s="1" t="s">
        <v>93</v>
      </c>
      <c r="B176" s="4" t="s">
        <v>480</v>
      </c>
      <c r="C176" s="1" t="s">
        <v>163</v>
      </c>
      <c r="D176" s="1" t="s">
        <v>866</v>
      </c>
    </row>
    <row r="177" spans="1:4">
      <c r="A177" s="1" t="s">
        <v>94</v>
      </c>
      <c r="B177" s="4" t="s">
        <v>513</v>
      </c>
      <c r="C177" s="1" t="s">
        <v>163</v>
      </c>
      <c r="D177" s="1" t="s">
        <v>867</v>
      </c>
    </row>
    <row r="178" spans="1:4">
      <c r="A178" s="1" t="s">
        <v>95</v>
      </c>
      <c r="B178" s="4" t="s">
        <v>515</v>
      </c>
      <c r="C178" s="1" t="s">
        <v>163</v>
      </c>
      <c r="D178" s="1" t="s">
        <v>868</v>
      </c>
    </row>
    <row r="179" spans="1:4">
      <c r="A179" s="1" t="s">
        <v>224</v>
      </c>
      <c r="B179" s="4" t="s">
        <v>996</v>
      </c>
      <c r="C179" s="1" t="s">
        <v>163</v>
      </c>
      <c r="D179" s="1" t="s">
        <v>869</v>
      </c>
    </row>
    <row r="180" spans="1:4">
      <c r="A180" s="1" t="s">
        <v>285</v>
      </c>
      <c r="B180" s="4" t="s">
        <v>997</v>
      </c>
      <c r="C180" s="1" t="s">
        <v>163</v>
      </c>
      <c r="D180" s="1" t="s">
        <v>870</v>
      </c>
    </row>
    <row r="181" spans="1:4">
      <c r="A181" s="1" t="s">
        <v>97</v>
      </c>
      <c r="B181" s="4" t="s">
        <v>284</v>
      </c>
      <c r="C181" s="1" t="s">
        <v>163</v>
      </c>
      <c r="D181" s="1" t="s">
        <v>871</v>
      </c>
    </row>
    <row r="182" spans="1:4">
      <c r="A182" s="1" t="s">
        <v>98</v>
      </c>
      <c r="B182" s="4" t="s">
        <v>1212</v>
      </c>
      <c r="C182" s="1" t="s">
        <v>163</v>
      </c>
      <c r="D182" s="1" t="s">
        <v>872</v>
      </c>
    </row>
    <row r="183" spans="1:4">
      <c r="A183" s="1" t="s">
        <v>335</v>
      </c>
      <c r="B183" s="4" t="s">
        <v>512</v>
      </c>
      <c r="C183" s="1" t="s">
        <v>163</v>
      </c>
      <c r="D183" s="1" t="s">
        <v>873</v>
      </c>
    </row>
    <row r="184" spans="1:4">
      <c r="A184" s="1" t="s">
        <v>342</v>
      </c>
      <c r="B184" s="4" t="s">
        <v>514</v>
      </c>
      <c r="C184" s="1" t="s">
        <v>163</v>
      </c>
      <c r="D184" s="1" t="s">
        <v>874</v>
      </c>
    </row>
    <row r="185" spans="1:4">
      <c r="A185" s="1" t="s">
        <v>506</v>
      </c>
      <c r="B185" s="4" t="s">
        <v>502</v>
      </c>
      <c r="C185" s="1" t="s">
        <v>163</v>
      </c>
      <c r="D185" s="1" t="s">
        <v>875</v>
      </c>
    </row>
    <row r="186" spans="1:4">
      <c r="A186" s="1" t="s">
        <v>507</v>
      </c>
      <c r="B186" s="4" t="s">
        <v>503</v>
      </c>
      <c r="C186" s="1" t="s">
        <v>163</v>
      </c>
      <c r="D186" s="1" t="s">
        <v>876</v>
      </c>
    </row>
    <row r="187" spans="1:4">
      <c r="A187" s="1" t="s">
        <v>508</v>
      </c>
      <c r="B187" s="4" t="s">
        <v>504</v>
      </c>
      <c r="C187" s="1" t="s">
        <v>163</v>
      </c>
      <c r="D187" s="1" t="s">
        <v>877</v>
      </c>
    </row>
    <row r="188" spans="1:4">
      <c r="A188" s="1" t="s">
        <v>509</v>
      </c>
      <c r="B188" s="4" t="s">
        <v>505</v>
      </c>
      <c r="C188" s="1" t="s">
        <v>163</v>
      </c>
      <c r="D188" s="1" t="s">
        <v>878</v>
      </c>
    </row>
    <row r="189" spans="1:4">
      <c r="A189" s="1" t="s">
        <v>101</v>
      </c>
      <c r="B189" s="4" t="s">
        <v>516</v>
      </c>
      <c r="C189" s="1" t="s">
        <v>163</v>
      </c>
      <c r="D189" s="1" t="s">
        <v>879</v>
      </c>
    </row>
    <row r="190" spans="1:4">
      <c r="A190" s="1" t="s">
        <v>102</v>
      </c>
      <c r="B190" s="4" t="s">
        <v>517</v>
      </c>
      <c r="C190" s="1" t="s">
        <v>163</v>
      </c>
      <c r="D190" s="1" t="s">
        <v>880</v>
      </c>
    </row>
    <row r="191" spans="1:4">
      <c r="A191" s="1" t="s">
        <v>282</v>
      </c>
      <c r="B191" s="4" t="s">
        <v>491</v>
      </c>
      <c r="C191" s="1" t="s">
        <v>163</v>
      </c>
      <c r="D191" s="1" t="s">
        <v>881</v>
      </c>
    </row>
    <row r="192" spans="1:4">
      <c r="A192" s="1" t="s">
        <v>286</v>
      </c>
      <c r="B192" s="4" t="s">
        <v>490</v>
      </c>
      <c r="C192" s="1" t="s">
        <v>163</v>
      </c>
      <c r="D192" s="1" t="s">
        <v>882</v>
      </c>
    </row>
    <row r="193" spans="1:4">
      <c r="A193" s="1" t="s">
        <v>327</v>
      </c>
      <c r="B193" s="4" t="s">
        <v>518</v>
      </c>
      <c r="C193" s="1" t="s">
        <v>163</v>
      </c>
      <c r="D193" s="1" t="s">
        <v>883</v>
      </c>
    </row>
    <row r="194" spans="1:4">
      <c r="A194" s="1" t="s">
        <v>343</v>
      </c>
      <c r="B194" s="4" t="s">
        <v>287</v>
      </c>
      <c r="C194" s="1" t="s">
        <v>163</v>
      </c>
      <c r="D194" s="1" t="s">
        <v>884</v>
      </c>
    </row>
    <row r="195" spans="1:4">
      <c r="A195" s="1" t="s">
        <v>104</v>
      </c>
      <c r="B195" s="4" t="s">
        <v>1174</v>
      </c>
      <c r="C195" s="1" t="s">
        <v>163</v>
      </c>
      <c r="D195" s="1" t="s">
        <v>885</v>
      </c>
    </row>
    <row r="196" spans="1:4">
      <c r="A196" s="1" t="s">
        <v>105</v>
      </c>
      <c r="B196" s="4" t="s">
        <v>519</v>
      </c>
      <c r="C196" s="1" t="s">
        <v>163</v>
      </c>
      <c r="D196" s="1" t="s">
        <v>886</v>
      </c>
    </row>
    <row r="197" spans="1:4">
      <c r="A197" s="1" t="s">
        <v>106</v>
      </c>
      <c r="B197" s="4" t="s">
        <v>520</v>
      </c>
      <c r="C197" s="1" t="s">
        <v>163</v>
      </c>
      <c r="D197" s="1" t="s">
        <v>887</v>
      </c>
    </row>
    <row r="198" spans="1:4">
      <c r="A198" s="1" t="s">
        <v>377</v>
      </c>
      <c r="B198" s="4" t="s">
        <v>521</v>
      </c>
      <c r="C198" s="1" t="s">
        <v>163</v>
      </c>
      <c r="D198" s="1" t="s">
        <v>888</v>
      </c>
    </row>
    <row r="199" spans="1:4">
      <c r="A199" s="1" t="s">
        <v>378</v>
      </c>
      <c r="B199" s="4" t="s">
        <v>522</v>
      </c>
      <c r="C199" s="1" t="s">
        <v>163</v>
      </c>
      <c r="D199" s="1" t="s">
        <v>889</v>
      </c>
    </row>
    <row r="200" spans="1:4">
      <c r="A200" s="1" t="s">
        <v>379</v>
      </c>
      <c r="B200" s="4" t="s">
        <v>523</v>
      </c>
      <c r="C200" s="1" t="s">
        <v>163</v>
      </c>
      <c r="D200" s="1" t="s">
        <v>890</v>
      </c>
    </row>
    <row r="201" spans="1:4">
      <c r="A201" s="1" t="s">
        <v>380</v>
      </c>
      <c r="B201" s="4" t="s">
        <v>524</v>
      </c>
      <c r="C201" s="1" t="s">
        <v>163</v>
      </c>
      <c r="D201" s="1" t="s">
        <v>891</v>
      </c>
    </row>
    <row r="202" spans="1:4">
      <c r="A202" s="1" t="s">
        <v>108</v>
      </c>
      <c r="B202" s="4" t="s">
        <v>525</v>
      </c>
      <c r="C202" s="1" t="s">
        <v>164</v>
      </c>
      <c r="D202" s="1" t="s">
        <v>892</v>
      </c>
    </row>
    <row r="203" spans="1:4">
      <c r="A203" s="1" t="s">
        <v>109</v>
      </c>
      <c r="B203" s="4" t="s">
        <v>526</v>
      </c>
      <c r="C203" s="1" t="s">
        <v>164</v>
      </c>
      <c r="D203" s="1" t="s">
        <v>893</v>
      </c>
    </row>
    <row r="204" spans="1:4">
      <c r="A204" s="1" t="s">
        <v>110</v>
      </c>
      <c r="B204" s="4" t="s">
        <v>527</v>
      </c>
      <c r="C204" s="1" t="s">
        <v>164</v>
      </c>
      <c r="D204" s="1" t="s">
        <v>894</v>
      </c>
    </row>
    <row r="205" spans="1:4">
      <c r="A205" s="1" t="s">
        <v>351</v>
      </c>
      <c r="B205" s="4" t="s">
        <v>528</v>
      </c>
      <c r="C205" s="1" t="s">
        <v>164</v>
      </c>
      <c r="D205" s="1" t="s">
        <v>895</v>
      </c>
    </row>
    <row r="206" spans="1:4">
      <c r="A206" s="1" t="s">
        <v>529</v>
      </c>
      <c r="B206" s="4" t="s">
        <v>496</v>
      </c>
      <c r="C206" s="1" t="s">
        <v>164</v>
      </c>
      <c r="D206" s="1" t="s">
        <v>896</v>
      </c>
    </row>
    <row r="207" spans="1:4">
      <c r="A207" s="1" t="s">
        <v>532</v>
      </c>
      <c r="B207" s="4" t="s">
        <v>530</v>
      </c>
      <c r="C207" s="1" t="s">
        <v>163</v>
      </c>
      <c r="D207" s="1" t="s">
        <v>897</v>
      </c>
    </row>
    <row r="208" spans="1:4">
      <c r="A208" s="1" t="s">
        <v>533</v>
      </c>
      <c r="B208" s="4" t="s">
        <v>531</v>
      </c>
      <c r="C208" s="1" t="s">
        <v>163</v>
      </c>
      <c r="D208" s="1" t="s">
        <v>898</v>
      </c>
    </row>
    <row r="209" spans="1:4">
      <c r="A209" s="1" t="s">
        <v>534</v>
      </c>
      <c r="B209" s="4" t="s">
        <v>389</v>
      </c>
      <c r="C209" s="1" t="s">
        <v>164</v>
      </c>
      <c r="D209" s="1" t="s">
        <v>899</v>
      </c>
    </row>
    <row r="210" spans="1:4">
      <c r="A210" s="1" t="s">
        <v>535</v>
      </c>
      <c r="B210" s="4" t="s">
        <v>475</v>
      </c>
      <c r="C210" s="1" t="s">
        <v>164</v>
      </c>
      <c r="D210" s="1" t="s">
        <v>900</v>
      </c>
    </row>
    <row r="211" spans="1:4">
      <c r="A211" s="1" t="s">
        <v>536</v>
      </c>
      <c r="B211" s="4" t="s">
        <v>476</v>
      </c>
      <c r="C211" s="1" t="s">
        <v>164</v>
      </c>
      <c r="D211" s="1" t="s">
        <v>901</v>
      </c>
    </row>
    <row r="212" spans="1:4">
      <c r="A212" s="1" t="s">
        <v>537</v>
      </c>
      <c r="B212" s="4" t="s">
        <v>477</v>
      </c>
      <c r="C212" s="1" t="s">
        <v>164</v>
      </c>
      <c r="D212" s="1" t="s">
        <v>902</v>
      </c>
    </row>
    <row r="213" spans="1:4">
      <c r="A213" s="1" t="s">
        <v>538</v>
      </c>
      <c r="B213" s="4" t="s">
        <v>557</v>
      </c>
      <c r="C213" s="1" t="s">
        <v>163</v>
      </c>
      <c r="D213" s="1" t="s">
        <v>903</v>
      </c>
    </row>
    <row r="214" spans="1:4">
      <c r="A214" s="1" t="s">
        <v>539</v>
      </c>
      <c r="B214" s="4" t="s">
        <v>556</v>
      </c>
      <c r="C214" s="1" t="s">
        <v>163</v>
      </c>
      <c r="D214" s="1" t="s">
        <v>904</v>
      </c>
    </row>
    <row r="215" spans="1:4">
      <c r="A215" s="1" t="s">
        <v>113</v>
      </c>
      <c r="B215" s="4" t="s">
        <v>483</v>
      </c>
      <c r="C215" s="1" t="s">
        <v>163</v>
      </c>
      <c r="D215" s="1" t="s">
        <v>905</v>
      </c>
    </row>
    <row r="216" spans="1:4">
      <c r="A216" s="1" t="s">
        <v>114</v>
      </c>
      <c r="B216" s="4" t="s">
        <v>484</v>
      </c>
      <c r="C216" s="1" t="s">
        <v>163</v>
      </c>
      <c r="D216" s="1" t="s">
        <v>906</v>
      </c>
    </row>
    <row r="217" spans="1:4">
      <c r="A217" s="1" t="s">
        <v>115</v>
      </c>
      <c r="B217" s="4" t="s">
        <v>1031</v>
      </c>
      <c r="C217" s="1" t="s">
        <v>163</v>
      </c>
      <c r="D217" s="1" t="s">
        <v>907</v>
      </c>
    </row>
    <row r="218" spans="1:4">
      <c r="A218" s="1" t="s">
        <v>116</v>
      </c>
      <c r="B218" s="4" t="s">
        <v>489</v>
      </c>
      <c r="C218" s="1" t="s">
        <v>163</v>
      </c>
      <c r="D218" s="1" t="s">
        <v>908</v>
      </c>
    </row>
    <row r="219" spans="1:4">
      <c r="A219" s="1" t="s">
        <v>118</v>
      </c>
      <c r="B219" s="4" t="s">
        <v>485</v>
      </c>
      <c r="C219" s="1" t="s">
        <v>163</v>
      </c>
      <c r="D219" s="1" t="s">
        <v>909</v>
      </c>
    </row>
    <row r="220" spans="1:4">
      <c r="A220" s="1" t="s">
        <v>119</v>
      </c>
      <c r="B220" s="4" t="s">
        <v>486</v>
      </c>
      <c r="C220" s="1" t="s">
        <v>163</v>
      </c>
      <c r="D220" s="1" t="s">
        <v>910</v>
      </c>
    </row>
    <row r="221" spans="1:4">
      <c r="A221" s="1" t="s">
        <v>120</v>
      </c>
      <c r="B221" s="4" t="s">
        <v>487</v>
      </c>
      <c r="C221" s="1" t="s">
        <v>163</v>
      </c>
      <c r="D221" s="1" t="s">
        <v>911</v>
      </c>
    </row>
    <row r="222" spans="1:4">
      <c r="A222" s="1" t="s">
        <v>122</v>
      </c>
      <c r="B222" s="4" t="s">
        <v>500</v>
      </c>
      <c r="C222" s="1" t="s">
        <v>163</v>
      </c>
      <c r="D222" s="1" t="s">
        <v>912</v>
      </c>
    </row>
    <row r="223" spans="1:4">
      <c r="A223" s="1" t="s">
        <v>289</v>
      </c>
      <c r="B223" s="4" t="s">
        <v>499</v>
      </c>
      <c r="C223" s="1" t="s">
        <v>163</v>
      </c>
      <c r="D223" s="1" t="s">
        <v>913</v>
      </c>
    </row>
    <row r="224" spans="1:4">
      <c r="A224" s="1" t="s">
        <v>124</v>
      </c>
      <c r="B224" s="4" t="s">
        <v>493</v>
      </c>
      <c r="C224" s="1" t="s">
        <v>163</v>
      </c>
      <c r="D224" s="1" t="s">
        <v>914</v>
      </c>
    </row>
    <row r="225" spans="1:4">
      <c r="A225" s="1" t="s">
        <v>592</v>
      </c>
      <c r="B225" s="4" t="s">
        <v>589</v>
      </c>
      <c r="C225" s="1" t="s">
        <v>163</v>
      </c>
      <c r="D225" s="1" t="s">
        <v>915</v>
      </c>
    </row>
    <row r="226" spans="1:4">
      <c r="A226" s="1" t="s">
        <v>593</v>
      </c>
      <c r="B226" s="4" t="s">
        <v>590</v>
      </c>
      <c r="C226" s="1" t="s">
        <v>163</v>
      </c>
      <c r="D226" s="1" t="s">
        <v>916</v>
      </c>
    </row>
    <row r="227" spans="1:4">
      <c r="A227" s="1" t="s">
        <v>594</v>
      </c>
      <c r="B227" s="4" t="s">
        <v>591</v>
      </c>
      <c r="C227" s="1" t="s">
        <v>164</v>
      </c>
      <c r="D227" s="1" t="s">
        <v>917</v>
      </c>
    </row>
    <row r="228" spans="1:4">
      <c r="A228" s="1" t="s">
        <v>345</v>
      </c>
      <c r="B228" s="4" t="s">
        <v>258</v>
      </c>
      <c r="C228" s="1" t="s">
        <v>163</v>
      </c>
      <c r="D228" s="1" t="s">
        <v>918</v>
      </c>
    </row>
    <row r="229" spans="1:4">
      <c r="A229" s="1" t="s">
        <v>494</v>
      </c>
      <c r="B229" s="4" t="s">
        <v>482</v>
      </c>
      <c r="C229" s="1" t="s">
        <v>163</v>
      </c>
      <c r="D229" s="1" t="s">
        <v>919</v>
      </c>
    </row>
    <row r="230" spans="1:4">
      <c r="A230" s="1" t="s">
        <v>495</v>
      </c>
      <c r="B230" s="4" t="s">
        <v>488</v>
      </c>
      <c r="C230" s="1" t="s">
        <v>163</v>
      </c>
      <c r="D230" s="1" t="s">
        <v>920</v>
      </c>
    </row>
    <row r="231" spans="1:4">
      <c r="A231" s="1" t="s">
        <v>126</v>
      </c>
      <c r="B231" s="4" t="s">
        <v>358</v>
      </c>
      <c r="C231" s="1" t="s">
        <v>163</v>
      </c>
      <c r="D231" s="1" t="s">
        <v>921</v>
      </c>
    </row>
    <row r="232" spans="1:4">
      <c r="A232" s="1" t="s">
        <v>127</v>
      </c>
      <c r="B232" s="4" t="s">
        <v>597</v>
      </c>
      <c r="C232" s="1" t="s">
        <v>164</v>
      </c>
      <c r="D232" s="1" t="s">
        <v>922</v>
      </c>
    </row>
    <row r="233" spans="1:4">
      <c r="A233" s="1" t="s">
        <v>128</v>
      </c>
      <c r="B233" s="4" t="s">
        <v>598</v>
      </c>
      <c r="C233" s="1" t="s">
        <v>164</v>
      </c>
      <c r="D233" s="1" t="s">
        <v>923</v>
      </c>
    </row>
    <row r="234" spans="1:4">
      <c r="A234" s="1" t="s">
        <v>129</v>
      </c>
      <c r="B234" s="4" t="s">
        <v>599</v>
      </c>
      <c r="C234" s="1" t="s">
        <v>164</v>
      </c>
      <c r="D234" s="1" t="s">
        <v>924</v>
      </c>
    </row>
    <row r="235" spans="1:4">
      <c r="A235" s="1" t="s">
        <v>130</v>
      </c>
      <c r="B235" s="4" t="s">
        <v>608</v>
      </c>
      <c r="C235" s="1" t="s">
        <v>171</v>
      </c>
      <c r="D235" s="1" t="s">
        <v>925</v>
      </c>
    </row>
    <row r="236" spans="1:4">
      <c r="A236" s="1" t="s">
        <v>131</v>
      </c>
      <c r="B236" s="4" t="s">
        <v>609</v>
      </c>
      <c r="C236" s="1" t="s">
        <v>171</v>
      </c>
      <c r="D236" s="1" t="s">
        <v>926</v>
      </c>
    </row>
    <row r="237" spans="1:4">
      <c r="A237" s="1" t="s">
        <v>132</v>
      </c>
      <c r="B237" s="4" t="s">
        <v>600</v>
      </c>
      <c r="C237" s="1" t="s">
        <v>171</v>
      </c>
      <c r="D237" s="1" t="s">
        <v>927</v>
      </c>
    </row>
    <row r="238" spans="1:4">
      <c r="A238" s="1" t="s">
        <v>133</v>
      </c>
      <c r="B238" s="4" t="s">
        <v>601</v>
      </c>
      <c r="C238" s="1" t="s">
        <v>171</v>
      </c>
      <c r="D238" s="1" t="s">
        <v>928</v>
      </c>
    </row>
    <row r="239" spans="1:4">
      <c r="A239" s="1" t="s">
        <v>134</v>
      </c>
      <c r="B239" s="4" t="s">
        <v>602</v>
      </c>
      <c r="C239" s="1" t="s">
        <v>171</v>
      </c>
      <c r="D239" s="1" t="s">
        <v>929</v>
      </c>
    </row>
    <row r="240" spans="1:4">
      <c r="A240" s="1" t="s">
        <v>135</v>
      </c>
      <c r="B240" s="4" t="s">
        <v>603</v>
      </c>
      <c r="C240" s="1" t="s">
        <v>171</v>
      </c>
      <c r="D240" s="1" t="s">
        <v>930</v>
      </c>
    </row>
    <row r="241" spans="1:4">
      <c r="A241" s="1" t="s">
        <v>136</v>
      </c>
      <c r="B241" s="4" t="s">
        <v>604</v>
      </c>
      <c r="C241" s="1" t="s">
        <v>171</v>
      </c>
      <c r="D241" s="1" t="s">
        <v>931</v>
      </c>
    </row>
    <row r="242" spans="1:4">
      <c r="A242" s="1" t="s">
        <v>137</v>
      </c>
      <c r="B242" s="4" t="s">
        <v>605</v>
      </c>
      <c r="C242" s="1" t="s">
        <v>171</v>
      </c>
      <c r="D242" s="1" t="s">
        <v>932</v>
      </c>
    </row>
    <row r="243" spans="1:4">
      <c r="A243" s="1" t="s">
        <v>138</v>
      </c>
      <c r="B243" s="4" t="s">
        <v>610</v>
      </c>
      <c r="C243" s="1" t="s">
        <v>171</v>
      </c>
      <c r="D243" s="1" t="s">
        <v>933</v>
      </c>
    </row>
    <row r="244" spans="1:4">
      <c r="A244" s="1" t="s">
        <v>139</v>
      </c>
      <c r="B244" s="4" t="s">
        <v>611</v>
      </c>
      <c r="C244" s="1" t="s">
        <v>171</v>
      </c>
      <c r="D244" s="1" t="s">
        <v>934</v>
      </c>
    </row>
    <row r="245" spans="1:4">
      <c r="A245" s="1" t="s">
        <v>140</v>
      </c>
      <c r="B245" s="4" t="s">
        <v>606</v>
      </c>
      <c r="C245" s="1" t="s">
        <v>171</v>
      </c>
      <c r="D245" s="1" t="s">
        <v>935</v>
      </c>
    </row>
    <row r="246" spans="1:4">
      <c r="A246" s="1" t="s">
        <v>141</v>
      </c>
      <c r="B246" s="4" t="s">
        <v>607</v>
      </c>
      <c r="C246" s="1" t="s">
        <v>171</v>
      </c>
      <c r="D246" s="1" t="s">
        <v>936</v>
      </c>
    </row>
    <row r="247" spans="1:4">
      <c r="A247" s="1" t="s">
        <v>142</v>
      </c>
      <c r="B247" s="4" t="s">
        <v>296</v>
      </c>
      <c r="C247" s="1" t="s">
        <v>171</v>
      </c>
      <c r="D247" s="1" t="s">
        <v>937</v>
      </c>
    </row>
    <row r="248" spans="1:4">
      <c r="A248" s="1" t="s">
        <v>143</v>
      </c>
      <c r="B248" s="4" t="s">
        <v>298</v>
      </c>
      <c r="C248" s="1" t="s">
        <v>171</v>
      </c>
      <c r="D248" s="1" t="s">
        <v>938</v>
      </c>
    </row>
    <row r="249" spans="1:4">
      <c r="A249" s="1" t="s">
        <v>144</v>
      </c>
      <c r="B249" s="4" t="s">
        <v>612</v>
      </c>
      <c r="C249" s="1" t="s">
        <v>171</v>
      </c>
      <c r="D249" s="1" t="s">
        <v>939</v>
      </c>
    </row>
    <row r="250" spans="1:4">
      <c r="A250" s="1" t="s">
        <v>316</v>
      </c>
      <c r="B250" s="4" t="s">
        <v>297</v>
      </c>
      <c r="C250" s="1" t="s">
        <v>171</v>
      </c>
      <c r="D250" s="1" t="s">
        <v>940</v>
      </c>
    </row>
    <row r="251" spans="1:4">
      <c r="A251" s="1" t="s">
        <v>347</v>
      </c>
      <c r="B251" s="4" t="s">
        <v>595</v>
      </c>
      <c r="C251" s="1" t="s">
        <v>171</v>
      </c>
      <c r="D251" s="1" t="s">
        <v>941</v>
      </c>
    </row>
    <row r="252" spans="1:4">
      <c r="A252" s="1" t="s">
        <v>348</v>
      </c>
      <c r="B252" s="4" t="s">
        <v>596</v>
      </c>
      <c r="C252" s="1" t="s">
        <v>171</v>
      </c>
      <c r="D252" s="1" t="s">
        <v>942</v>
      </c>
    </row>
    <row r="253" spans="1:4">
      <c r="A253" s="1" t="s">
        <v>349</v>
      </c>
      <c r="B253" s="4" t="s">
        <v>613</v>
      </c>
      <c r="C253" s="1" t="s">
        <v>171</v>
      </c>
      <c r="D253" s="1" t="s">
        <v>943</v>
      </c>
    </row>
    <row r="254" spans="1:4">
      <c r="A254" s="1" t="s">
        <v>350</v>
      </c>
      <c r="B254" s="4" t="s">
        <v>615</v>
      </c>
      <c r="C254" s="1" t="s">
        <v>171</v>
      </c>
      <c r="D254" s="1" t="s">
        <v>944</v>
      </c>
    </row>
    <row r="255" spans="1:4">
      <c r="A255" s="1" t="s">
        <v>352</v>
      </c>
      <c r="B255" s="4" t="s">
        <v>614</v>
      </c>
      <c r="C255" s="1" t="s">
        <v>171</v>
      </c>
      <c r="D255" s="1" t="s">
        <v>945</v>
      </c>
    </row>
    <row r="256" spans="1:4">
      <c r="A256" s="1" t="s">
        <v>353</v>
      </c>
      <c r="B256" s="4" t="s">
        <v>616</v>
      </c>
      <c r="C256" s="1" t="s">
        <v>171</v>
      </c>
      <c r="D256" s="1" t="s">
        <v>946</v>
      </c>
    </row>
    <row r="257" spans="1:4">
      <c r="A257" s="1" t="s">
        <v>354</v>
      </c>
      <c r="B257" s="4" t="s">
        <v>2588</v>
      </c>
      <c r="C257" s="1" t="s">
        <v>171</v>
      </c>
      <c r="D257" s="1" t="s">
        <v>947</v>
      </c>
    </row>
    <row r="258" spans="1:4">
      <c r="A258" s="1" t="s">
        <v>355</v>
      </c>
      <c r="B258" s="4" t="s">
        <v>617</v>
      </c>
      <c r="C258" s="1" t="s">
        <v>171</v>
      </c>
      <c r="D258" s="1" t="s">
        <v>948</v>
      </c>
    </row>
    <row r="259" spans="1:4">
      <c r="A259" s="1" t="s">
        <v>356</v>
      </c>
      <c r="B259" s="4" t="s">
        <v>618</v>
      </c>
      <c r="C259" s="1" t="s">
        <v>171</v>
      </c>
      <c r="D259" s="1" t="s">
        <v>949</v>
      </c>
    </row>
    <row r="260" spans="1:4">
      <c r="A260" s="1" t="s">
        <v>357</v>
      </c>
      <c r="B260" s="4" t="s">
        <v>621</v>
      </c>
      <c r="C260" s="1" t="s">
        <v>171</v>
      </c>
      <c r="D260" s="1" t="s">
        <v>950</v>
      </c>
    </row>
    <row r="261" spans="1:4">
      <c r="A261" s="1" t="s">
        <v>359</v>
      </c>
      <c r="B261" s="4" t="s">
        <v>620</v>
      </c>
      <c r="C261" s="1" t="s">
        <v>171</v>
      </c>
      <c r="D261" s="1" t="s">
        <v>951</v>
      </c>
    </row>
    <row r="262" spans="1:4">
      <c r="A262" s="1" t="s">
        <v>360</v>
      </c>
      <c r="B262" s="4" t="s">
        <v>619</v>
      </c>
      <c r="C262" s="1" t="s">
        <v>171</v>
      </c>
      <c r="D262" s="1" t="s">
        <v>952</v>
      </c>
    </row>
    <row r="263" spans="1:4">
      <c r="A263" s="1" t="s">
        <v>361</v>
      </c>
      <c r="B263" s="4" t="s">
        <v>622</v>
      </c>
      <c r="C263" s="1" t="s">
        <v>171</v>
      </c>
      <c r="D263" s="1" t="s">
        <v>953</v>
      </c>
    </row>
    <row r="264" spans="1:4">
      <c r="A264" s="1" t="s">
        <v>362</v>
      </c>
      <c r="B264" s="4" t="s">
        <v>623</v>
      </c>
      <c r="C264" s="1" t="s">
        <v>171</v>
      </c>
      <c r="D264" s="1" t="s">
        <v>954</v>
      </c>
    </row>
    <row r="265" spans="1:4">
      <c r="A265" s="1" t="s">
        <v>363</v>
      </c>
      <c r="B265" s="4" t="s">
        <v>624</v>
      </c>
      <c r="C265" s="1" t="s">
        <v>171</v>
      </c>
      <c r="D265" s="1" t="s">
        <v>955</v>
      </c>
    </row>
    <row r="266" spans="1:4">
      <c r="A266" s="1" t="s">
        <v>364</v>
      </c>
      <c r="B266" s="4" t="s">
        <v>625</v>
      </c>
      <c r="C266" s="1" t="s">
        <v>171</v>
      </c>
      <c r="D266" s="1" t="s">
        <v>956</v>
      </c>
    </row>
    <row r="267" spans="1:4">
      <c r="A267" s="1" t="s">
        <v>146</v>
      </c>
      <c r="B267" s="4" t="s">
        <v>299</v>
      </c>
      <c r="C267" s="1" t="s">
        <v>205</v>
      </c>
      <c r="D267" s="1" t="s">
        <v>957</v>
      </c>
    </row>
    <row r="268" spans="1:4">
      <c r="A268" s="1" t="s">
        <v>147</v>
      </c>
      <c r="B268" s="4" t="s">
        <v>196</v>
      </c>
      <c r="C268" s="1" t="s">
        <v>205</v>
      </c>
      <c r="D268" s="1" t="s">
        <v>958</v>
      </c>
    </row>
    <row r="269" spans="1:4">
      <c r="A269" s="1" t="s">
        <v>148</v>
      </c>
      <c r="B269" s="4" t="s">
        <v>300</v>
      </c>
      <c r="C269" s="1" t="s">
        <v>205</v>
      </c>
      <c r="D269" s="1" t="s">
        <v>959</v>
      </c>
    </row>
    <row r="270" spans="1:4">
      <c r="A270" s="1" t="s">
        <v>301</v>
      </c>
      <c r="B270" s="4" t="s">
        <v>302</v>
      </c>
      <c r="C270" s="1" t="s">
        <v>205</v>
      </c>
      <c r="D270" s="1" t="s">
        <v>960</v>
      </c>
    </row>
    <row r="271" spans="1:4">
      <c r="A271" s="1" t="s">
        <v>690</v>
      </c>
      <c r="B271" s="4" t="s">
        <v>197</v>
      </c>
      <c r="C271" s="1" t="s">
        <v>205</v>
      </c>
      <c r="D271" s="1" t="s">
        <v>961</v>
      </c>
    </row>
    <row r="272" spans="1:4">
      <c r="A272" s="1" t="s">
        <v>149</v>
      </c>
      <c r="B272" s="4" t="s">
        <v>691</v>
      </c>
      <c r="C272" s="1" t="s">
        <v>205</v>
      </c>
      <c r="D272" s="1" t="s">
        <v>962</v>
      </c>
    </row>
    <row r="273" spans="1:4">
      <c r="A273" s="1" t="s">
        <v>150</v>
      </c>
      <c r="B273" s="4" t="s">
        <v>198</v>
      </c>
      <c r="C273" s="1" t="s">
        <v>205</v>
      </c>
      <c r="D273" s="1" t="s">
        <v>963</v>
      </c>
    </row>
    <row r="274" spans="1:4">
      <c r="A274" s="1" t="s">
        <v>206</v>
      </c>
      <c r="B274" s="4" t="s">
        <v>1072</v>
      </c>
      <c r="C274" s="1" t="s">
        <v>171</v>
      </c>
      <c r="D274" s="1" t="s">
        <v>964</v>
      </c>
    </row>
    <row r="275" spans="1:4">
      <c r="A275" s="1" t="s">
        <v>213</v>
      </c>
      <c r="B275" s="4" t="s">
        <v>565</v>
      </c>
      <c r="C275" s="1" t="s">
        <v>171</v>
      </c>
      <c r="D275" s="1" t="s">
        <v>965</v>
      </c>
    </row>
    <row r="276" spans="1:4">
      <c r="A276" s="1" t="s">
        <v>236</v>
      </c>
      <c r="B276" s="4" t="s">
        <v>566</v>
      </c>
      <c r="C276" s="1" t="s">
        <v>171</v>
      </c>
      <c r="D276" s="1" t="s">
        <v>966</v>
      </c>
    </row>
    <row r="277" spans="1:4">
      <c r="A277" s="1" t="s">
        <v>237</v>
      </c>
      <c r="B277" s="4" t="s">
        <v>567</v>
      </c>
      <c r="C277" s="1" t="s">
        <v>171</v>
      </c>
      <c r="D277" s="1" t="s">
        <v>967</v>
      </c>
    </row>
    <row r="278" spans="1:4">
      <c r="A278" s="1" t="s">
        <v>238</v>
      </c>
      <c r="B278" s="4" t="s">
        <v>568</v>
      </c>
      <c r="C278" s="1" t="s">
        <v>171</v>
      </c>
      <c r="D278" s="1" t="s">
        <v>968</v>
      </c>
    </row>
    <row r="279" spans="1:4">
      <c r="A279" s="1" t="s">
        <v>315</v>
      </c>
      <c r="B279" s="4" t="s">
        <v>569</v>
      </c>
      <c r="C279" s="1" t="s">
        <v>171</v>
      </c>
      <c r="D279" s="1" t="s">
        <v>969</v>
      </c>
    </row>
    <row r="280" spans="1:4">
      <c r="A280" s="1" t="s">
        <v>558</v>
      </c>
      <c r="B280" s="4" t="s">
        <v>570</v>
      </c>
      <c r="C280" s="1" t="s">
        <v>163</v>
      </c>
      <c r="D280" s="1" t="s">
        <v>970</v>
      </c>
    </row>
    <row r="281" spans="1:4">
      <c r="A281" s="1" t="s">
        <v>559</v>
      </c>
      <c r="B281" s="4" t="s">
        <v>564</v>
      </c>
      <c r="C281" s="1" t="s">
        <v>163</v>
      </c>
      <c r="D281" s="1" t="s">
        <v>971</v>
      </c>
    </row>
    <row r="282" spans="1:4">
      <c r="A282" s="1" t="s">
        <v>560</v>
      </c>
      <c r="B282" s="4" t="s">
        <v>563</v>
      </c>
      <c r="C282" s="1" t="s">
        <v>171</v>
      </c>
      <c r="D282" s="1" t="s">
        <v>972</v>
      </c>
    </row>
    <row r="283" spans="1:4">
      <c r="A283" s="1" t="s">
        <v>561</v>
      </c>
      <c r="B283" s="4" t="s">
        <v>562</v>
      </c>
      <c r="C283" s="1" t="s">
        <v>171</v>
      </c>
      <c r="D283" s="1" t="s">
        <v>973</v>
      </c>
    </row>
    <row r="284" spans="1:4">
      <c r="A284" s="1" t="s">
        <v>153</v>
      </c>
      <c r="B284" s="4" t="s">
        <v>200</v>
      </c>
      <c r="C284" s="1" t="s">
        <v>156</v>
      </c>
      <c r="D284" s="1" t="s">
        <v>974</v>
      </c>
    </row>
    <row r="285" spans="1:4">
      <c r="A285" s="1" t="s">
        <v>232</v>
      </c>
      <c r="B285" s="4" t="s">
        <v>201</v>
      </c>
      <c r="C285" s="1" t="s">
        <v>163</v>
      </c>
      <c r="D285" s="1" t="s">
        <v>975</v>
      </c>
    </row>
    <row r="286" spans="1:4">
      <c r="A286" s="1" t="s">
        <v>208</v>
      </c>
      <c r="B286" s="4" t="s">
        <v>295</v>
      </c>
      <c r="C286" s="1" t="s">
        <v>164</v>
      </c>
      <c r="D286" s="1" t="s">
        <v>976</v>
      </c>
    </row>
    <row r="287" spans="1:4">
      <c r="A287" s="1" t="s">
        <v>209</v>
      </c>
      <c r="B287" s="4" t="s">
        <v>571</v>
      </c>
      <c r="C287" s="1" t="s">
        <v>171</v>
      </c>
      <c r="D287" s="1" t="s">
        <v>977</v>
      </c>
    </row>
    <row r="288" spans="1:4">
      <c r="A288" s="1" t="s">
        <v>292</v>
      </c>
      <c r="B288" s="4" t="s">
        <v>457</v>
      </c>
      <c r="C288" s="1" t="s">
        <v>171</v>
      </c>
      <c r="D288" s="1" t="s">
        <v>978</v>
      </c>
    </row>
    <row r="289" spans="1:4">
      <c r="A289" s="1" t="s">
        <v>293</v>
      </c>
      <c r="B289" s="4" t="s">
        <v>458</v>
      </c>
      <c r="C289" s="1" t="s">
        <v>171</v>
      </c>
      <c r="D289" s="1" t="s">
        <v>979</v>
      </c>
    </row>
    <row r="290" spans="1:4">
      <c r="A290" s="1" t="s">
        <v>368</v>
      </c>
      <c r="B290" s="4" t="s">
        <v>574</v>
      </c>
      <c r="C290" s="1" t="s">
        <v>164</v>
      </c>
      <c r="D290" s="1" t="s">
        <v>980</v>
      </c>
    </row>
    <row r="291" spans="1:4">
      <c r="A291" s="1" t="s">
        <v>370</v>
      </c>
      <c r="B291" s="4" t="s">
        <v>573</v>
      </c>
      <c r="C291" s="1" t="s">
        <v>164</v>
      </c>
      <c r="D291" s="1" t="s">
        <v>981</v>
      </c>
    </row>
    <row r="292" spans="1:4">
      <c r="A292" s="1" t="s">
        <v>372</v>
      </c>
      <c r="B292" s="4" t="s">
        <v>369</v>
      </c>
      <c r="C292" s="1" t="s">
        <v>171</v>
      </c>
      <c r="D292" s="1" t="s">
        <v>982</v>
      </c>
    </row>
    <row r="293" spans="1:4">
      <c r="A293" s="1" t="s">
        <v>373</v>
      </c>
      <c r="B293" s="4" t="s">
        <v>371</v>
      </c>
      <c r="C293" s="1" t="s">
        <v>171</v>
      </c>
      <c r="D293" s="1" t="s">
        <v>983</v>
      </c>
    </row>
    <row r="294" spans="1:4">
      <c r="A294" s="1" t="s">
        <v>382</v>
      </c>
      <c r="B294" s="4" t="s">
        <v>374</v>
      </c>
      <c r="C294" s="1" t="s">
        <v>171</v>
      </c>
      <c r="D294" s="1" t="s">
        <v>984</v>
      </c>
    </row>
    <row r="295" spans="1:4">
      <c r="A295" s="1" t="s">
        <v>459</v>
      </c>
      <c r="B295" s="4" t="s">
        <v>572</v>
      </c>
      <c r="C295" s="1" t="s">
        <v>171</v>
      </c>
      <c r="D295" s="1" t="s">
        <v>985</v>
      </c>
    </row>
    <row r="296" spans="1:4">
      <c r="A296" s="1" t="s">
        <v>460</v>
      </c>
      <c r="B296" s="4" t="s">
        <v>575</v>
      </c>
      <c r="C296" s="1" t="s">
        <v>171</v>
      </c>
      <c r="D296" s="1" t="s">
        <v>986</v>
      </c>
    </row>
    <row r="297" spans="1:4">
      <c r="A297" s="1" t="s">
        <v>577</v>
      </c>
      <c r="B297" s="4" t="s">
        <v>576</v>
      </c>
      <c r="C297" s="1" t="s">
        <v>163</v>
      </c>
      <c r="D297" s="1" t="s">
        <v>987</v>
      </c>
    </row>
    <row r="298" spans="1:4">
      <c r="A298" s="1" t="s">
        <v>578</v>
      </c>
      <c r="B298" s="4" t="s">
        <v>654</v>
      </c>
      <c r="C298" s="1" t="s">
        <v>163</v>
      </c>
      <c r="D298" s="1" t="s">
        <v>988</v>
      </c>
    </row>
    <row r="299" spans="1:4">
      <c r="A299" s="1" t="s">
        <v>579</v>
      </c>
      <c r="B299" s="4" t="s">
        <v>202</v>
      </c>
      <c r="C299" s="1" t="s">
        <v>171</v>
      </c>
      <c r="D299" s="1" t="s">
        <v>989</v>
      </c>
    </row>
    <row r="300" spans="1:4">
      <c r="A300" s="1" t="s">
        <v>580</v>
      </c>
      <c r="B300" s="4" t="s">
        <v>203</v>
      </c>
      <c r="C300" s="1" t="s">
        <v>171</v>
      </c>
      <c r="D300" s="1" t="s">
        <v>990</v>
      </c>
    </row>
    <row r="301" spans="1:4">
      <c r="A301" s="1" t="s">
        <v>655</v>
      </c>
      <c r="B301" s="4" t="s">
        <v>204</v>
      </c>
      <c r="C301" s="1" t="s">
        <v>171</v>
      </c>
      <c r="D301" s="1" t="s">
        <v>991</v>
      </c>
    </row>
    <row r="302" spans="1:4">
      <c r="A302" s="1" t="s">
        <v>294</v>
      </c>
      <c r="B302" s="4" t="s">
        <v>456</v>
      </c>
      <c r="C302" s="1" t="s">
        <v>171</v>
      </c>
      <c r="D302" s="1" t="s">
        <v>992</v>
      </c>
    </row>
    <row r="303" spans="1:4">
      <c r="A303" s="3" t="s">
        <v>41</v>
      </c>
      <c r="B303" s="73" t="s">
        <v>1032</v>
      </c>
      <c r="C303" s="3" t="s">
        <v>171</v>
      </c>
      <c r="D303" s="3" t="s">
        <v>1020</v>
      </c>
    </row>
    <row r="304" spans="1:4">
      <c r="A304" s="3" t="s">
        <v>42</v>
      </c>
      <c r="B304" s="73" t="s">
        <v>998</v>
      </c>
      <c r="C304" s="3" t="s">
        <v>171</v>
      </c>
      <c r="D304" s="3" t="s">
        <v>1016</v>
      </c>
    </row>
    <row r="305" spans="1:5">
      <c r="A305" s="3" t="s">
        <v>43</v>
      </c>
      <c r="B305" s="73" t="s">
        <v>1033</v>
      </c>
      <c r="C305" s="3" t="s">
        <v>164</v>
      </c>
      <c r="D305" s="3" t="s">
        <v>1021</v>
      </c>
    </row>
    <row r="306" spans="1:5">
      <c r="A306" s="3" t="s">
        <v>268</v>
      </c>
      <c r="B306" s="73" t="s">
        <v>1034</v>
      </c>
      <c r="C306" s="3" t="s">
        <v>164</v>
      </c>
      <c r="D306" s="3" t="s">
        <v>1022</v>
      </c>
    </row>
    <row r="307" spans="1:5">
      <c r="A307" s="3" t="s">
        <v>290</v>
      </c>
      <c r="B307" s="73" t="s">
        <v>1013</v>
      </c>
      <c r="C307" s="3" t="s">
        <v>176</v>
      </c>
      <c r="D307" s="3" t="s">
        <v>1023</v>
      </c>
    </row>
    <row r="308" spans="1:5">
      <c r="A308" s="3" t="s">
        <v>1015</v>
      </c>
      <c r="B308" s="73" t="s">
        <v>5162</v>
      </c>
      <c r="C308" s="3" t="s">
        <v>176</v>
      </c>
      <c r="D308" s="3" t="s">
        <v>1024</v>
      </c>
    </row>
    <row r="309" spans="1:5">
      <c r="A309" s="3" t="s">
        <v>1003</v>
      </c>
      <c r="B309" s="73" t="s">
        <v>999</v>
      </c>
      <c r="C309" s="3" t="s">
        <v>163</v>
      </c>
      <c r="D309" s="3" t="s">
        <v>1025</v>
      </c>
    </row>
    <row r="310" spans="1:5">
      <c r="A310" s="3"/>
      <c r="B310" s="73"/>
      <c r="C310" s="3"/>
      <c r="D310" s="3"/>
    </row>
    <row r="311" spans="1:5">
      <c r="A311" s="3"/>
      <c r="B311" s="74" t="s">
        <v>1037</v>
      </c>
      <c r="C311" s="5" t="s">
        <v>163</v>
      </c>
      <c r="D311" s="5" t="s">
        <v>2656</v>
      </c>
      <c r="E311" s="1" t="s">
        <v>2657</v>
      </c>
    </row>
    <row r="312" spans="1:5">
      <c r="A312" s="3"/>
      <c r="B312" s="74" t="s">
        <v>1038</v>
      </c>
      <c r="C312" s="5" t="s">
        <v>163</v>
      </c>
      <c r="D312" s="5" t="s">
        <v>2658</v>
      </c>
      <c r="E312" s="1" t="s">
        <v>2657</v>
      </c>
    </row>
    <row r="313" spans="1:5">
      <c r="A313" s="3"/>
      <c r="B313" s="74" t="s">
        <v>1039</v>
      </c>
      <c r="C313" s="5" t="s">
        <v>163</v>
      </c>
      <c r="D313" s="5" t="s">
        <v>2659</v>
      </c>
      <c r="E313" s="1" t="s">
        <v>2657</v>
      </c>
    </row>
    <row r="314" spans="1:5">
      <c r="A314" s="3"/>
      <c r="B314" s="73" t="s">
        <v>2149</v>
      </c>
      <c r="C314" s="5" t="s">
        <v>163</v>
      </c>
      <c r="D314" s="5" t="s">
        <v>888</v>
      </c>
      <c r="E314" s="1" t="s">
        <v>2657</v>
      </c>
    </row>
    <row r="315" spans="1:5">
      <c r="A315" s="3"/>
      <c r="B315" s="73" t="s">
        <v>2642</v>
      </c>
      <c r="C315" s="3" t="s">
        <v>163</v>
      </c>
      <c r="D315" s="5" t="s">
        <v>912</v>
      </c>
      <c r="E315" s="1" t="s">
        <v>2657</v>
      </c>
    </row>
    <row r="316" spans="1:5">
      <c r="A316" s="3"/>
      <c r="B316" s="73" t="s">
        <v>1211</v>
      </c>
      <c r="C316" s="3" t="s">
        <v>163</v>
      </c>
      <c r="D316" s="5" t="s">
        <v>913</v>
      </c>
      <c r="E316" s="1" t="s">
        <v>2657</v>
      </c>
    </row>
    <row r="317" spans="1:5">
      <c r="A317" s="3"/>
      <c r="B317" s="74" t="s">
        <v>1046</v>
      </c>
      <c r="C317" s="5" t="s">
        <v>163</v>
      </c>
      <c r="D317" s="5" t="s">
        <v>729</v>
      </c>
      <c r="E317" s="1" t="s">
        <v>2657</v>
      </c>
    </row>
    <row r="318" spans="1:5">
      <c r="A318" s="3"/>
      <c r="B318" s="73"/>
      <c r="C318" s="3"/>
      <c r="D318" s="3"/>
    </row>
    <row r="319" spans="1:5">
      <c r="A319" s="3"/>
      <c r="B319" s="73" t="s">
        <v>3085</v>
      </c>
      <c r="C319" s="3" t="s">
        <v>156</v>
      </c>
      <c r="D319" s="3" t="s">
        <v>3089</v>
      </c>
      <c r="E319" s="1" t="s">
        <v>2657</v>
      </c>
    </row>
    <row r="320" spans="1:5">
      <c r="B320" s="4" t="s">
        <v>3086</v>
      </c>
      <c r="C320" s="1" t="s">
        <v>156</v>
      </c>
      <c r="D320" s="1" t="s">
        <v>3090</v>
      </c>
      <c r="E320" s="1" t="s">
        <v>2657</v>
      </c>
    </row>
    <row r="322" spans="2:5">
      <c r="B322" s="74" t="s">
        <v>1047</v>
      </c>
      <c r="C322" s="5" t="s">
        <v>163</v>
      </c>
      <c r="D322" s="5" t="s">
        <v>1081</v>
      </c>
      <c r="E322" s="1" t="s">
        <v>1136</v>
      </c>
    </row>
    <row r="323" spans="2:5">
      <c r="B323" s="74" t="s">
        <v>1036</v>
      </c>
      <c r="C323" s="5" t="s">
        <v>164</v>
      </c>
      <c r="D323" s="5" t="s">
        <v>1082</v>
      </c>
      <c r="E323" s="1" t="s">
        <v>1136</v>
      </c>
    </row>
    <row r="324" spans="2:5">
      <c r="B324" s="74" t="s">
        <v>1050</v>
      </c>
      <c r="C324" s="5" t="s">
        <v>164</v>
      </c>
      <c r="D324" s="5" t="s">
        <v>1083</v>
      </c>
      <c r="E324" s="1" t="s">
        <v>1136</v>
      </c>
    </row>
    <row r="325" spans="2:5">
      <c r="B325" s="74" t="s">
        <v>1051</v>
      </c>
      <c r="C325" s="5" t="s">
        <v>163</v>
      </c>
      <c r="D325" s="5" t="s">
        <v>2660</v>
      </c>
      <c r="E325" s="1" t="s">
        <v>2657</v>
      </c>
    </row>
    <row r="326" spans="2:5">
      <c r="B326" s="74" t="s">
        <v>1052</v>
      </c>
      <c r="C326" s="5" t="s">
        <v>163</v>
      </c>
      <c r="D326" s="5" t="s">
        <v>1084</v>
      </c>
      <c r="E326" s="1" t="s">
        <v>1136</v>
      </c>
    </row>
    <row r="327" spans="2:5">
      <c r="B327" s="74" t="s">
        <v>1053</v>
      </c>
      <c r="C327" s="5" t="s">
        <v>163</v>
      </c>
      <c r="D327" s="5" t="s">
        <v>1085</v>
      </c>
      <c r="E327" s="1" t="s">
        <v>1136</v>
      </c>
    </row>
    <row r="328" spans="2:5">
      <c r="B328" s="74" t="s">
        <v>1054</v>
      </c>
      <c r="C328" s="5" t="s">
        <v>163</v>
      </c>
      <c r="D328" s="5" t="s">
        <v>1086</v>
      </c>
      <c r="E328" s="1" t="s">
        <v>1136</v>
      </c>
    </row>
    <row r="329" spans="2:5">
      <c r="B329" s="74" t="s">
        <v>1058</v>
      </c>
      <c r="C329" s="5" t="s">
        <v>171</v>
      </c>
      <c r="D329" s="5" t="s">
        <v>1087</v>
      </c>
      <c r="E329" s="1" t="s">
        <v>1136</v>
      </c>
    </row>
    <row r="330" spans="2:5">
      <c r="B330" s="74" t="s">
        <v>1059</v>
      </c>
      <c r="C330" s="5" t="s">
        <v>171</v>
      </c>
      <c r="D330" s="5" t="s">
        <v>1088</v>
      </c>
      <c r="E330" s="1" t="s">
        <v>1136</v>
      </c>
    </row>
    <row r="331" spans="2:5">
      <c r="B331" s="74" t="s">
        <v>1060</v>
      </c>
      <c r="C331" s="5" t="s">
        <v>171</v>
      </c>
      <c r="D331" s="5" t="s">
        <v>1089</v>
      </c>
      <c r="E331" s="1" t="s">
        <v>1136</v>
      </c>
    </row>
    <row r="332" spans="2:5">
      <c r="B332" s="74" t="s">
        <v>1077</v>
      </c>
      <c r="C332" s="5" t="s">
        <v>171</v>
      </c>
      <c r="D332" s="5" t="s">
        <v>1090</v>
      </c>
      <c r="E332" s="1" t="s">
        <v>1136</v>
      </c>
    </row>
    <row r="333" spans="2:5">
      <c r="B333" s="74" t="s">
        <v>1076</v>
      </c>
      <c r="C333" s="5" t="s">
        <v>171</v>
      </c>
      <c r="D333" s="5" t="s">
        <v>1091</v>
      </c>
      <c r="E333" s="1" t="s">
        <v>1136</v>
      </c>
    </row>
    <row r="334" spans="2:5">
      <c r="B334" s="74" t="s">
        <v>1061</v>
      </c>
      <c r="C334" s="5" t="s">
        <v>163</v>
      </c>
      <c r="D334" s="5" t="s">
        <v>1092</v>
      </c>
      <c r="E334" s="1" t="s">
        <v>1136</v>
      </c>
    </row>
    <row r="335" spans="2:5">
      <c r="B335" s="74" t="s">
        <v>1062</v>
      </c>
      <c r="C335" s="5" t="s">
        <v>163</v>
      </c>
      <c r="D335" s="5" t="s">
        <v>1093</v>
      </c>
      <c r="E335" s="1" t="s">
        <v>1136</v>
      </c>
    </row>
    <row r="336" spans="2:5">
      <c r="B336" s="74" t="s">
        <v>1063</v>
      </c>
      <c r="C336" s="5" t="s">
        <v>163</v>
      </c>
      <c r="D336" s="5" t="s">
        <v>1094</v>
      </c>
      <c r="E336" s="1" t="s">
        <v>1136</v>
      </c>
    </row>
    <row r="337" spans="2:5">
      <c r="B337" s="74" t="s">
        <v>1064</v>
      </c>
      <c r="C337" s="5" t="s">
        <v>163</v>
      </c>
      <c r="D337" s="5" t="s">
        <v>1095</v>
      </c>
      <c r="E337" s="1" t="s">
        <v>1136</v>
      </c>
    </row>
    <row r="338" spans="2:5">
      <c r="B338" s="74" t="s">
        <v>1065</v>
      </c>
      <c r="C338" s="5" t="s">
        <v>163</v>
      </c>
      <c r="D338" s="5" t="s">
        <v>1096</v>
      </c>
      <c r="E338" s="1" t="s">
        <v>1136</v>
      </c>
    </row>
    <row r="339" spans="2:5">
      <c r="B339" s="74" t="s">
        <v>1074</v>
      </c>
      <c r="C339" s="5" t="s">
        <v>163</v>
      </c>
      <c r="D339" s="5" t="s">
        <v>1097</v>
      </c>
      <c r="E339" s="1" t="s">
        <v>1136</v>
      </c>
    </row>
    <row r="340" spans="2:5">
      <c r="B340" s="74" t="s">
        <v>1068</v>
      </c>
      <c r="C340" s="5" t="s">
        <v>163</v>
      </c>
      <c r="D340" s="5" t="s">
        <v>1098</v>
      </c>
      <c r="E340" s="1" t="s">
        <v>1136</v>
      </c>
    </row>
    <row r="341" spans="2:5">
      <c r="B341" s="74" t="s">
        <v>1066</v>
      </c>
      <c r="C341" s="5" t="s">
        <v>163</v>
      </c>
      <c r="D341" s="5" t="s">
        <v>1099</v>
      </c>
      <c r="E341" s="1" t="s">
        <v>1136</v>
      </c>
    </row>
    <row r="342" spans="2:5">
      <c r="B342" s="74" t="s">
        <v>1067</v>
      </c>
      <c r="C342" s="5" t="s">
        <v>163</v>
      </c>
      <c r="D342" s="5" t="s">
        <v>1100</v>
      </c>
      <c r="E342" s="1" t="s">
        <v>1136</v>
      </c>
    </row>
    <row r="343" spans="2:5">
      <c r="B343" s="74" t="s">
        <v>1075</v>
      </c>
      <c r="C343" s="5" t="s">
        <v>163</v>
      </c>
      <c r="D343" s="5" t="s">
        <v>1101</v>
      </c>
      <c r="E343" s="1" t="s">
        <v>1136</v>
      </c>
    </row>
    <row r="344" spans="2:5">
      <c r="B344" s="74" t="s">
        <v>1078</v>
      </c>
      <c r="C344" s="5" t="s">
        <v>163</v>
      </c>
      <c r="D344" s="5" t="s">
        <v>1102</v>
      </c>
      <c r="E344" s="1" t="s">
        <v>1136</v>
      </c>
    </row>
    <row r="345" spans="2:5">
      <c r="B345" s="74" t="s">
        <v>1079</v>
      </c>
      <c r="C345" s="5" t="s">
        <v>163</v>
      </c>
      <c r="D345" s="5" t="s">
        <v>1103</v>
      </c>
      <c r="E345" s="1" t="s">
        <v>1136</v>
      </c>
    </row>
    <row r="346" spans="2:5">
      <c r="B346" s="74" t="s">
        <v>1069</v>
      </c>
      <c r="C346" s="5" t="s">
        <v>163</v>
      </c>
      <c r="D346" s="5" t="s">
        <v>1104</v>
      </c>
      <c r="E346" s="1" t="s">
        <v>1136</v>
      </c>
    </row>
    <row r="347" spans="2:5">
      <c r="B347" s="74" t="s">
        <v>1029</v>
      </c>
      <c r="C347" s="5" t="s">
        <v>163</v>
      </c>
      <c r="D347" s="5" t="s">
        <v>1105</v>
      </c>
      <c r="E347" s="1" t="s">
        <v>1136</v>
      </c>
    </row>
    <row r="348" spans="2:5">
      <c r="B348" s="74" t="s">
        <v>1030</v>
      </c>
      <c r="C348" s="5" t="s">
        <v>163</v>
      </c>
      <c r="D348" s="5" t="s">
        <v>1106</v>
      </c>
      <c r="E348" s="1" t="s">
        <v>1136</v>
      </c>
    </row>
    <row r="349" spans="2:5">
      <c r="B349" s="74" t="s">
        <v>1070</v>
      </c>
      <c r="C349" s="5" t="s">
        <v>164</v>
      </c>
      <c r="D349" s="5" t="s">
        <v>1107</v>
      </c>
      <c r="E349" s="1" t="s">
        <v>1136</v>
      </c>
    </row>
    <row r="350" spans="2:5">
      <c r="B350" s="74" t="s">
        <v>1071</v>
      </c>
      <c r="C350" s="5" t="s">
        <v>163</v>
      </c>
      <c r="D350" s="5" t="s">
        <v>1108</v>
      </c>
      <c r="E350" s="1" t="s">
        <v>1136</v>
      </c>
    </row>
    <row r="351" spans="2:5">
      <c r="B351" s="74" t="s">
        <v>1080</v>
      </c>
      <c r="C351" s="5" t="s">
        <v>171</v>
      </c>
      <c r="D351" s="5" t="s">
        <v>1109</v>
      </c>
      <c r="E351" s="1" t="s">
        <v>1136</v>
      </c>
    </row>
    <row r="352" spans="2:5">
      <c r="B352" s="74" t="s">
        <v>1048</v>
      </c>
      <c r="C352" s="5" t="s">
        <v>163</v>
      </c>
      <c r="D352" s="5" t="s">
        <v>1110</v>
      </c>
      <c r="E352" s="1" t="s">
        <v>1136</v>
      </c>
    </row>
    <row r="353" spans="2:5">
      <c r="B353" s="74" t="s">
        <v>1073</v>
      </c>
      <c r="C353" s="5" t="s">
        <v>163</v>
      </c>
      <c r="D353" s="5" t="s">
        <v>1111</v>
      </c>
      <c r="E353" s="1" t="s">
        <v>1136</v>
      </c>
    </row>
    <row r="354" spans="2:5">
      <c r="B354" s="75"/>
    </row>
    <row r="355" spans="2:5">
      <c r="B355" s="75"/>
    </row>
    <row r="357" spans="2:5">
      <c r="B357" s="73" t="s">
        <v>1124</v>
      </c>
      <c r="C357" s="3" t="s">
        <v>163</v>
      </c>
      <c r="D357" s="3" t="s">
        <v>1137</v>
      </c>
      <c r="E357" s="3" t="s">
        <v>1135</v>
      </c>
    </row>
    <row r="358" spans="2:5">
      <c r="B358" s="73" t="s">
        <v>1125</v>
      </c>
      <c r="C358" s="3" t="s">
        <v>163</v>
      </c>
      <c r="D358" s="3" t="s">
        <v>1138</v>
      </c>
      <c r="E358" s="3" t="s">
        <v>1135</v>
      </c>
    </row>
    <row r="359" spans="2:5">
      <c r="B359" s="73" t="s">
        <v>1126</v>
      </c>
      <c r="C359" s="3" t="s">
        <v>163</v>
      </c>
      <c r="D359" s="3" t="s">
        <v>1139</v>
      </c>
      <c r="E359" s="3" t="s">
        <v>1135</v>
      </c>
    </row>
    <row r="360" spans="2:5">
      <c r="B360" s="73" t="s">
        <v>1127</v>
      </c>
      <c r="C360" s="3" t="s">
        <v>163</v>
      </c>
      <c r="D360" s="3" t="s">
        <v>1140</v>
      </c>
      <c r="E360" s="3" t="s">
        <v>1135</v>
      </c>
    </row>
    <row r="361" spans="2:5">
      <c r="B361" s="73" t="s">
        <v>1128</v>
      </c>
      <c r="C361" s="3" t="s">
        <v>163</v>
      </c>
      <c r="D361" s="3" t="s">
        <v>1141</v>
      </c>
      <c r="E361" s="3" t="s">
        <v>1135</v>
      </c>
    </row>
    <row r="362" spans="2:5">
      <c r="B362" s="73" t="s">
        <v>1129</v>
      </c>
      <c r="C362" s="3" t="s">
        <v>163</v>
      </c>
      <c r="D362" s="3" t="s">
        <v>1142</v>
      </c>
      <c r="E362" s="3" t="s">
        <v>1135</v>
      </c>
    </row>
    <row r="363" spans="2:5">
      <c r="B363" s="73" t="s">
        <v>1130</v>
      </c>
      <c r="C363" s="3" t="s">
        <v>163</v>
      </c>
      <c r="D363" s="3" t="s">
        <v>1143</v>
      </c>
      <c r="E363" s="3" t="s">
        <v>1135</v>
      </c>
    </row>
    <row r="364" spans="2:5">
      <c r="B364" s="73" t="s">
        <v>1131</v>
      </c>
      <c r="C364" s="3" t="s">
        <v>163</v>
      </c>
      <c r="D364" s="3" t="s">
        <v>1144</v>
      </c>
      <c r="E364" s="3" t="s">
        <v>1135</v>
      </c>
    </row>
    <row r="365" spans="2:5">
      <c r="B365" s="73" t="s">
        <v>1132</v>
      </c>
      <c r="C365" s="3" t="s">
        <v>163</v>
      </c>
      <c r="D365" s="3" t="s">
        <v>1145</v>
      </c>
      <c r="E365" s="3" t="s">
        <v>1135</v>
      </c>
    </row>
    <row r="366" spans="2:5">
      <c r="B366" s="73" t="s">
        <v>1133</v>
      </c>
      <c r="C366" s="3" t="s">
        <v>163</v>
      </c>
      <c r="D366" s="3" t="s">
        <v>1146</v>
      </c>
      <c r="E366" s="3" t="s">
        <v>1135</v>
      </c>
    </row>
    <row r="367" spans="2:5">
      <c r="B367" s="73" t="s">
        <v>1134</v>
      </c>
      <c r="C367" s="3" t="s">
        <v>171</v>
      </c>
      <c r="D367" s="3" t="s">
        <v>1147</v>
      </c>
      <c r="E367" s="3" t="s">
        <v>1135</v>
      </c>
    </row>
    <row r="368" spans="2:5">
      <c r="B368" s="73" t="s">
        <v>1113</v>
      </c>
      <c r="C368" s="3" t="s">
        <v>163</v>
      </c>
      <c r="D368" s="3" t="s">
        <v>1148</v>
      </c>
      <c r="E368" s="3" t="s">
        <v>1135</v>
      </c>
    </row>
    <row r="369" spans="2:5">
      <c r="B369" s="73" t="s">
        <v>1114</v>
      </c>
      <c r="C369" s="3" t="s">
        <v>164</v>
      </c>
      <c r="D369" s="3" t="s">
        <v>1149</v>
      </c>
      <c r="E369" s="3" t="s">
        <v>1135</v>
      </c>
    </row>
    <row r="370" spans="2:5">
      <c r="B370" s="73" t="s">
        <v>1115</v>
      </c>
      <c r="C370" s="3" t="s">
        <v>164</v>
      </c>
      <c r="D370" s="3" t="s">
        <v>1150</v>
      </c>
      <c r="E370" s="3" t="s">
        <v>1135</v>
      </c>
    </row>
    <row r="371" spans="2:5">
      <c r="B371" s="73" t="s">
        <v>1116</v>
      </c>
      <c r="C371" s="3" t="s">
        <v>171</v>
      </c>
      <c r="D371" s="3" t="s">
        <v>1151</v>
      </c>
      <c r="E371" s="3" t="s">
        <v>1135</v>
      </c>
    </row>
    <row r="372" spans="2:5">
      <c r="B372" s="73" t="s">
        <v>1117</v>
      </c>
      <c r="C372" s="3" t="s">
        <v>171</v>
      </c>
      <c r="D372" s="3" t="s">
        <v>1152</v>
      </c>
      <c r="E372" s="3" t="s">
        <v>1135</v>
      </c>
    </row>
    <row r="373" spans="2:5">
      <c r="B373" s="73" t="s">
        <v>1118</v>
      </c>
      <c r="C373" s="3" t="s">
        <v>171</v>
      </c>
      <c r="D373" s="3" t="s">
        <v>1153</v>
      </c>
      <c r="E373" s="3" t="s">
        <v>1135</v>
      </c>
    </row>
    <row r="374" spans="2:5">
      <c r="B374" s="73" t="s">
        <v>1119</v>
      </c>
      <c r="C374" s="3" t="s">
        <v>171</v>
      </c>
      <c r="D374" s="3" t="s">
        <v>1154</v>
      </c>
      <c r="E374" s="3" t="s">
        <v>1135</v>
      </c>
    </row>
    <row r="375" spans="2:5">
      <c r="B375" s="73" t="s">
        <v>1120</v>
      </c>
      <c r="C375" s="3" t="s">
        <v>171</v>
      </c>
      <c r="D375" s="3" t="s">
        <v>1155</v>
      </c>
      <c r="E375" s="3" t="s">
        <v>1135</v>
      </c>
    </row>
    <row r="376" spans="2:5">
      <c r="B376" s="73" t="s">
        <v>1121</v>
      </c>
      <c r="C376" s="3" t="s">
        <v>171</v>
      </c>
      <c r="D376" s="3" t="s">
        <v>1156</v>
      </c>
      <c r="E376" s="3" t="s">
        <v>1135</v>
      </c>
    </row>
    <row r="377" spans="2:5">
      <c r="B377" s="73" t="s">
        <v>1122</v>
      </c>
      <c r="C377" s="3" t="s">
        <v>171</v>
      </c>
      <c r="D377" s="3" t="s">
        <v>1157</v>
      </c>
      <c r="E377" s="3" t="s">
        <v>1135</v>
      </c>
    </row>
    <row r="378" spans="2:5">
      <c r="B378" s="73" t="s">
        <v>1123</v>
      </c>
      <c r="C378" s="3" t="s">
        <v>171</v>
      </c>
      <c r="D378" s="3" t="s">
        <v>1158</v>
      </c>
      <c r="E378" s="3" t="s">
        <v>1135</v>
      </c>
    </row>
    <row r="379" spans="2:5">
      <c r="B379" s="73" t="s">
        <v>1160</v>
      </c>
      <c r="C379" s="3" t="s">
        <v>163</v>
      </c>
      <c r="D379" s="3" t="s">
        <v>1161</v>
      </c>
      <c r="E379" s="3" t="s">
        <v>1135</v>
      </c>
    </row>
    <row r="380" spans="2:5">
      <c r="B380" s="4" t="s">
        <v>1165</v>
      </c>
      <c r="C380" s="1" t="s">
        <v>163</v>
      </c>
      <c r="D380" s="3" t="s">
        <v>1166</v>
      </c>
      <c r="E380" s="3" t="s">
        <v>1135</v>
      </c>
    </row>
    <row r="381" spans="2:5">
      <c r="B381" s="4" t="s">
        <v>1162</v>
      </c>
      <c r="C381" s="1" t="s">
        <v>163</v>
      </c>
      <c r="D381" s="3" t="s">
        <v>1167</v>
      </c>
      <c r="E381" s="3" t="s">
        <v>1135</v>
      </c>
    </row>
    <row r="382" spans="2:5">
      <c r="B382" s="4" t="s">
        <v>1163</v>
      </c>
      <c r="C382" s="1" t="s">
        <v>163</v>
      </c>
      <c r="D382" s="3" t="s">
        <v>1168</v>
      </c>
      <c r="E382" s="3" t="s">
        <v>1135</v>
      </c>
    </row>
    <row r="383" spans="2:5">
      <c r="B383" s="4" t="s">
        <v>1164</v>
      </c>
      <c r="C383" s="1" t="s">
        <v>163</v>
      </c>
      <c r="D383" s="3" t="s">
        <v>1169</v>
      </c>
      <c r="E383" s="3" t="s">
        <v>1135</v>
      </c>
    </row>
    <row r="384" spans="2:5">
      <c r="B384" s="4" t="s">
        <v>1175</v>
      </c>
      <c r="C384" s="1" t="s">
        <v>163</v>
      </c>
      <c r="D384" s="3" t="s">
        <v>1170</v>
      </c>
      <c r="E384" s="3" t="s">
        <v>1135</v>
      </c>
    </row>
    <row r="385" spans="2:6">
      <c r="B385" s="4" t="s">
        <v>1180</v>
      </c>
      <c r="C385" s="1" t="s">
        <v>164</v>
      </c>
      <c r="D385" s="3" t="s">
        <v>1171</v>
      </c>
      <c r="E385" s="3" t="s">
        <v>1135</v>
      </c>
    </row>
    <row r="386" spans="2:6">
      <c r="B386" s="4" t="s">
        <v>1181</v>
      </c>
      <c r="C386" s="1" t="s">
        <v>164</v>
      </c>
      <c r="D386" s="3" t="s">
        <v>1172</v>
      </c>
      <c r="E386" s="3" t="s">
        <v>1135</v>
      </c>
    </row>
    <row r="387" spans="2:6">
      <c r="B387" s="4" t="s">
        <v>1176</v>
      </c>
      <c r="C387" s="1" t="s">
        <v>163</v>
      </c>
      <c r="D387" s="3" t="s">
        <v>1173</v>
      </c>
      <c r="E387" s="3" t="s">
        <v>1135</v>
      </c>
    </row>
    <row r="388" spans="2:6">
      <c r="B388" s="4" t="s">
        <v>1177</v>
      </c>
      <c r="C388" s="1" t="s">
        <v>163</v>
      </c>
      <c r="D388" s="3" t="s">
        <v>1187</v>
      </c>
      <c r="E388" s="3" t="s">
        <v>1135</v>
      </c>
    </row>
    <row r="389" spans="2:6">
      <c r="B389" s="4" t="s">
        <v>1178</v>
      </c>
      <c r="C389" s="1" t="s">
        <v>163</v>
      </c>
      <c r="D389" s="3" t="s">
        <v>1188</v>
      </c>
      <c r="E389" s="3" t="s">
        <v>1135</v>
      </c>
    </row>
    <row r="390" spans="2:6">
      <c r="B390" s="4" t="s">
        <v>1183</v>
      </c>
      <c r="C390" s="1" t="s">
        <v>163</v>
      </c>
      <c r="D390" s="3" t="s">
        <v>1189</v>
      </c>
      <c r="E390" s="3" t="s">
        <v>1135</v>
      </c>
    </row>
    <row r="391" spans="2:6">
      <c r="B391" s="4" t="s">
        <v>1185</v>
      </c>
      <c r="C391" s="1" t="s">
        <v>163</v>
      </c>
      <c r="D391" s="3" t="s">
        <v>1190</v>
      </c>
      <c r="E391" s="3" t="s">
        <v>1135</v>
      </c>
    </row>
    <row r="392" spans="2:6">
      <c r="B392" s="4" t="s">
        <v>1186</v>
      </c>
      <c r="C392" s="1" t="s">
        <v>163</v>
      </c>
      <c r="D392" s="3" t="s">
        <v>1191</v>
      </c>
      <c r="E392" s="3" t="s">
        <v>1135</v>
      </c>
    </row>
    <row r="393" spans="2:6">
      <c r="B393" s="4" t="s">
        <v>1184</v>
      </c>
      <c r="C393" s="1" t="s">
        <v>163</v>
      </c>
      <c r="D393" s="3" t="s">
        <v>1192</v>
      </c>
      <c r="E393" s="3" t="s">
        <v>1135</v>
      </c>
    </row>
    <row r="394" spans="2:6">
      <c r="D394" s="3"/>
      <c r="E394" s="3"/>
    </row>
    <row r="395" spans="2:6">
      <c r="D395" s="3"/>
      <c r="E395" s="3"/>
    </row>
    <row r="396" spans="2:6">
      <c r="B396" s="76" t="s">
        <v>1202</v>
      </c>
      <c r="C396" s="43" t="s">
        <v>163</v>
      </c>
      <c r="D396" s="44" t="s">
        <v>1235</v>
      </c>
      <c r="E396" s="43" t="s">
        <v>1269</v>
      </c>
      <c r="F396" s="43" t="s">
        <v>3059</v>
      </c>
    </row>
    <row r="397" spans="2:6">
      <c r="B397" s="4" t="s">
        <v>2133</v>
      </c>
      <c r="C397" s="1" t="s">
        <v>163</v>
      </c>
      <c r="D397" s="3" t="s">
        <v>1236</v>
      </c>
      <c r="E397" s="1" t="s">
        <v>1269</v>
      </c>
      <c r="F397" s="1" t="e">
        <f>VLOOKUP(D397,'Planilha Global - E1'!#REF!,2,FALSE)</f>
        <v>#REF!</v>
      </c>
    </row>
    <row r="398" spans="2:6">
      <c r="B398" s="76" t="s">
        <v>1233</v>
      </c>
      <c r="C398" s="43" t="s">
        <v>171</v>
      </c>
      <c r="D398" s="44" t="s">
        <v>1237</v>
      </c>
      <c r="E398" s="43" t="s">
        <v>1269</v>
      </c>
      <c r="F398" s="43" t="s">
        <v>3059</v>
      </c>
    </row>
    <row r="399" spans="2:6">
      <c r="B399" s="76" t="s">
        <v>1193</v>
      </c>
      <c r="C399" s="43" t="s">
        <v>163</v>
      </c>
      <c r="D399" s="44" t="s">
        <v>1238</v>
      </c>
      <c r="E399" s="43" t="s">
        <v>1269</v>
      </c>
      <c r="F399" s="43" t="s">
        <v>3059</v>
      </c>
    </row>
    <row r="400" spans="2:6">
      <c r="B400" s="76" t="s">
        <v>1231</v>
      </c>
      <c r="C400" s="43" t="s">
        <v>163</v>
      </c>
      <c r="D400" s="44" t="s">
        <v>1239</v>
      </c>
      <c r="E400" s="43" t="s">
        <v>1269</v>
      </c>
      <c r="F400" s="43" t="s">
        <v>3059</v>
      </c>
    </row>
    <row r="401" spans="2:6">
      <c r="B401" s="76" t="s">
        <v>1232</v>
      </c>
      <c r="C401" s="43" t="s">
        <v>163</v>
      </c>
      <c r="D401" s="44" t="s">
        <v>1240</v>
      </c>
      <c r="E401" s="43" t="s">
        <v>1269</v>
      </c>
      <c r="F401" s="43" t="s">
        <v>3059</v>
      </c>
    </row>
    <row r="402" spans="2:6">
      <c r="B402" s="76" t="s">
        <v>1194</v>
      </c>
      <c r="C402" s="43" t="s">
        <v>163</v>
      </c>
      <c r="D402" s="44" t="s">
        <v>1241</v>
      </c>
      <c r="E402" s="43" t="s">
        <v>1269</v>
      </c>
      <c r="F402" s="43" t="s">
        <v>3059</v>
      </c>
    </row>
    <row r="403" spans="2:6">
      <c r="B403" s="76" t="s">
        <v>1227</v>
      </c>
      <c r="C403" s="43" t="s">
        <v>163</v>
      </c>
      <c r="D403" s="44" t="s">
        <v>1242</v>
      </c>
      <c r="E403" s="43" t="s">
        <v>1269</v>
      </c>
      <c r="F403" s="43" t="s">
        <v>3059</v>
      </c>
    </row>
    <row r="404" spans="2:6">
      <c r="B404" s="76" t="s">
        <v>1196</v>
      </c>
      <c r="C404" s="43" t="s">
        <v>163</v>
      </c>
      <c r="D404" s="44" t="s">
        <v>1243</v>
      </c>
      <c r="E404" s="43" t="s">
        <v>1269</v>
      </c>
      <c r="F404" s="43" t="s">
        <v>3059</v>
      </c>
    </row>
    <row r="405" spans="2:6">
      <c r="B405" s="76" t="s">
        <v>1195</v>
      </c>
      <c r="C405" s="43" t="s">
        <v>171</v>
      </c>
      <c r="D405" s="44" t="s">
        <v>1244</v>
      </c>
      <c r="E405" s="43" t="s">
        <v>1269</v>
      </c>
      <c r="F405" s="43" t="s">
        <v>3059</v>
      </c>
    </row>
    <row r="406" spans="2:6">
      <c r="B406" s="76" t="s">
        <v>1205</v>
      </c>
      <c r="C406" s="43" t="s">
        <v>164</v>
      </c>
      <c r="D406" s="44" t="s">
        <v>1245</v>
      </c>
      <c r="E406" s="43" t="s">
        <v>1269</v>
      </c>
      <c r="F406" s="43" t="s">
        <v>3059</v>
      </c>
    </row>
    <row r="407" spans="2:6">
      <c r="B407" s="76" t="s">
        <v>1228</v>
      </c>
      <c r="C407" s="43" t="s">
        <v>163</v>
      </c>
      <c r="D407" s="44" t="s">
        <v>1246</v>
      </c>
      <c r="E407" s="43" t="s">
        <v>1269</v>
      </c>
      <c r="F407" s="43" t="s">
        <v>3059</v>
      </c>
    </row>
    <row r="408" spans="2:6">
      <c r="B408" s="76" t="s">
        <v>1229</v>
      </c>
      <c r="C408" s="43" t="s">
        <v>163</v>
      </c>
      <c r="D408" s="44" t="s">
        <v>1247</v>
      </c>
      <c r="E408" s="43" t="s">
        <v>1269</v>
      </c>
      <c r="F408" s="43" t="s">
        <v>3059</v>
      </c>
    </row>
    <row r="409" spans="2:6">
      <c r="B409" s="76" t="s">
        <v>1230</v>
      </c>
      <c r="C409" s="43" t="s">
        <v>163</v>
      </c>
      <c r="D409" s="44" t="s">
        <v>1248</v>
      </c>
      <c r="E409" s="43" t="s">
        <v>1269</v>
      </c>
      <c r="F409" s="43" t="s">
        <v>3059</v>
      </c>
    </row>
    <row r="410" spans="2:6">
      <c r="B410" s="76" t="s">
        <v>1209</v>
      </c>
      <c r="C410" s="43" t="s">
        <v>163</v>
      </c>
      <c r="D410" s="44" t="s">
        <v>1249</v>
      </c>
      <c r="E410" s="43" t="s">
        <v>1269</v>
      </c>
      <c r="F410" s="43" t="s">
        <v>3059</v>
      </c>
    </row>
    <row r="411" spans="2:6">
      <c r="B411" s="76" t="s">
        <v>1222</v>
      </c>
      <c r="C411" s="43" t="s">
        <v>163</v>
      </c>
      <c r="D411" s="44" t="s">
        <v>1250</v>
      </c>
      <c r="E411" s="43" t="s">
        <v>1269</v>
      </c>
      <c r="F411" s="43" t="s">
        <v>3059</v>
      </c>
    </row>
    <row r="412" spans="2:6">
      <c r="B412" s="4" t="s">
        <v>1223</v>
      </c>
      <c r="C412" s="1" t="s">
        <v>163</v>
      </c>
      <c r="D412" s="3" t="s">
        <v>1251</v>
      </c>
      <c r="E412" s="1" t="s">
        <v>1269</v>
      </c>
      <c r="F412" s="1" t="e">
        <f>VLOOKUP(D412,'Planilha Global - E1'!#REF!,2,FALSE)</f>
        <v>#REF!</v>
      </c>
    </row>
    <row r="413" spans="2:6">
      <c r="B413" s="76" t="s">
        <v>1203</v>
      </c>
      <c r="C413" s="43" t="s">
        <v>163</v>
      </c>
      <c r="D413" s="44" t="s">
        <v>1252</v>
      </c>
      <c r="E413" s="43" t="s">
        <v>1269</v>
      </c>
      <c r="F413" s="43" t="s">
        <v>3059</v>
      </c>
    </row>
    <row r="414" spans="2:6">
      <c r="B414" s="76" t="s">
        <v>1204</v>
      </c>
      <c r="C414" s="43" t="s">
        <v>163</v>
      </c>
      <c r="D414" s="44" t="s">
        <v>1253</v>
      </c>
      <c r="E414" s="43" t="s">
        <v>1269</v>
      </c>
      <c r="F414" s="43" t="s">
        <v>3059</v>
      </c>
    </row>
    <row r="415" spans="2:6">
      <c r="B415" s="76" t="s">
        <v>1208</v>
      </c>
      <c r="C415" s="43" t="s">
        <v>163</v>
      </c>
      <c r="D415" s="44" t="s">
        <v>1254</v>
      </c>
      <c r="E415" s="43" t="s">
        <v>1269</v>
      </c>
      <c r="F415" s="43" t="s">
        <v>3059</v>
      </c>
    </row>
    <row r="416" spans="2:6">
      <c r="B416" s="76" t="s">
        <v>1219</v>
      </c>
      <c r="C416" s="43" t="s">
        <v>163</v>
      </c>
      <c r="D416" s="44" t="s">
        <v>1255</v>
      </c>
      <c r="E416" s="43" t="s">
        <v>1269</v>
      </c>
      <c r="F416" s="43" t="s">
        <v>3059</v>
      </c>
    </row>
    <row r="417" spans="2:6">
      <c r="B417" s="76" t="s">
        <v>1216</v>
      </c>
      <c r="C417" s="43" t="s">
        <v>163</v>
      </c>
      <c r="D417" s="44" t="s">
        <v>1256</v>
      </c>
      <c r="E417" s="43" t="s">
        <v>1269</v>
      </c>
      <c r="F417" s="43" t="s">
        <v>3059</v>
      </c>
    </row>
    <row r="418" spans="2:6">
      <c r="B418" s="76" t="s">
        <v>1215</v>
      </c>
      <c r="C418" s="43" t="s">
        <v>163</v>
      </c>
      <c r="D418" s="44" t="s">
        <v>1257</v>
      </c>
      <c r="E418" s="43" t="s">
        <v>1269</v>
      </c>
      <c r="F418" s="43" t="s">
        <v>3059</v>
      </c>
    </row>
    <row r="419" spans="2:6">
      <c r="B419" s="76" t="s">
        <v>1200</v>
      </c>
      <c r="C419" s="43" t="s">
        <v>163</v>
      </c>
      <c r="D419" s="44" t="s">
        <v>1258</v>
      </c>
      <c r="E419" s="43" t="s">
        <v>1269</v>
      </c>
      <c r="F419" s="43" t="s">
        <v>3059</v>
      </c>
    </row>
    <row r="420" spans="2:6">
      <c r="B420" s="76" t="s">
        <v>1207</v>
      </c>
      <c r="C420" s="43" t="s">
        <v>163</v>
      </c>
      <c r="D420" s="44" t="s">
        <v>1259</v>
      </c>
      <c r="E420" s="43" t="s">
        <v>1269</v>
      </c>
      <c r="F420" s="43" t="s">
        <v>3059</v>
      </c>
    </row>
    <row r="421" spans="2:6">
      <c r="B421" s="76" t="s">
        <v>1198</v>
      </c>
      <c r="C421" s="43" t="s">
        <v>163</v>
      </c>
      <c r="D421" s="44" t="s">
        <v>1260</v>
      </c>
      <c r="E421" s="43" t="s">
        <v>1269</v>
      </c>
      <c r="F421" s="43" t="s">
        <v>3059</v>
      </c>
    </row>
    <row r="422" spans="2:6">
      <c r="B422" s="76" t="s">
        <v>1199</v>
      </c>
      <c r="C422" s="43" t="s">
        <v>163</v>
      </c>
      <c r="D422" s="44" t="s">
        <v>1261</v>
      </c>
      <c r="E422" s="43" t="s">
        <v>1269</v>
      </c>
      <c r="F422" s="43" t="s">
        <v>3059</v>
      </c>
    </row>
    <row r="423" spans="2:6">
      <c r="B423" s="76" t="s">
        <v>1220</v>
      </c>
      <c r="C423" s="43" t="s">
        <v>164</v>
      </c>
      <c r="D423" s="44" t="s">
        <v>1262</v>
      </c>
      <c r="E423" s="43" t="s">
        <v>1269</v>
      </c>
      <c r="F423" s="43" t="s">
        <v>3059</v>
      </c>
    </row>
    <row r="424" spans="2:6">
      <c r="B424" s="76" t="s">
        <v>1221</v>
      </c>
      <c r="C424" s="43" t="s">
        <v>163</v>
      </c>
      <c r="D424" s="44" t="s">
        <v>1263</v>
      </c>
      <c r="E424" s="43" t="s">
        <v>1269</v>
      </c>
      <c r="F424" s="43" t="s">
        <v>3059</v>
      </c>
    </row>
    <row r="425" spans="2:6">
      <c r="B425" s="76" t="s">
        <v>1214</v>
      </c>
      <c r="C425" s="43" t="s">
        <v>171</v>
      </c>
      <c r="D425" s="44" t="s">
        <v>1264</v>
      </c>
      <c r="E425" s="43" t="s">
        <v>1269</v>
      </c>
      <c r="F425" s="43" t="s">
        <v>3059</v>
      </c>
    </row>
    <row r="426" spans="2:6">
      <c r="B426" s="4" t="s">
        <v>1225</v>
      </c>
      <c r="C426" s="1" t="s">
        <v>171</v>
      </c>
      <c r="D426" s="3" t="s">
        <v>1265</v>
      </c>
      <c r="E426" s="1" t="s">
        <v>1269</v>
      </c>
      <c r="F426" s="1" t="e">
        <f>VLOOKUP(D426,'Planilha Global - E1'!#REF!,2,FALSE)</f>
        <v>#REF!</v>
      </c>
    </row>
    <row r="427" spans="2:6">
      <c r="B427" s="4" t="s">
        <v>1234</v>
      </c>
      <c r="C427" s="1" t="s">
        <v>171</v>
      </c>
      <c r="D427" s="3" t="s">
        <v>1266</v>
      </c>
      <c r="E427" s="1" t="s">
        <v>1269</v>
      </c>
      <c r="F427" s="1" t="e">
        <f>VLOOKUP(D427,'Planilha Global - E1'!#REF!,2,FALSE)</f>
        <v>#REF!</v>
      </c>
    </row>
    <row r="428" spans="2:6">
      <c r="B428" s="4" t="s">
        <v>1197</v>
      </c>
      <c r="C428" s="1" t="s">
        <v>171</v>
      </c>
      <c r="D428" s="3" t="s">
        <v>1267</v>
      </c>
      <c r="E428" s="1" t="s">
        <v>1269</v>
      </c>
      <c r="F428" s="1" t="e">
        <f>VLOOKUP(D428,'Planilha Global - E1'!#REF!,2,FALSE)</f>
        <v>#REF!</v>
      </c>
    </row>
    <row r="429" spans="2:6">
      <c r="B429" s="76" t="s">
        <v>1226</v>
      </c>
      <c r="C429" s="43" t="s">
        <v>171</v>
      </c>
      <c r="D429" s="44" t="s">
        <v>1268</v>
      </c>
      <c r="E429" s="43" t="s">
        <v>1269</v>
      </c>
      <c r="F429" s="43" t="s">
        <v>3059</v>
      </c>
    </row>
    <row r="430" spans="2:6">
      <c r="B430" s="76" t="s">
        <v>1270</v>
      </c>
      <c r="C430" s="43" t="s">
        <v>205</v>
      </c>
      <c r="D430" s="44" t="s">
        <v>1271</v>
      </c>
      <c r="E430" s="43" t="s">
        <v>1269</v>
      </c>
      <c r="F430" s="43" t="s">
        <v>3059</v>
      </c>
    </row>
    <row r="431" spans="2:6">
      <c r="B431" s="76" t="s">
        <v>1272</v>
      </c>
      <c r="C431" s="43" t="s">
        <v>1273</v>
      </c>
      <c r="D431" s="44" t="s">
        <v>1275</v>
      </c>
      <c r="E431" s="43" t="s">
        <v>1269</v>
      </c>
      <c r="F431" s="43" t="s">
        <v>3059</v>
      </c>
    </row>
    <row r="432" spans="2:6">
      <c r="B432" s="76" t="s">
        <v>1274</v>
      </c>
      <c r="C432" s="43" t="s">
        <v>163</v>
      </c>
      <c r="D432" s="44" t="s">
        <v>1276</v>
      </c>
      <c r="E432" s="43" t="s">
        <v>1269</v>
      </c>
      <c r="F432" s="43" t="s">
        <v>3059</v>
      </c>
    </row>
    <row r="433" spans="2:6">
      <c r="B433" s="76" t="s">
        <v>1277</v>
      </c>
      <c r="C433" s="43" t="s">
        <v>163</v>
      </c>
      <c r="D433" s="44" t="s">
        <v>1278</v>
      </c>
      <c r="E433" s="43" t="s">
        <v>1269</v>
      </c>
      <c r="F433" s="43" t="s">
        <v>3059</v>
      </c>
    </row>
    <row r="434" spans="2:6">
      <c r="B434" s="76" t="s">
        <v>1279</v>
      </c>
      <c r="C434" s="43" t="s">
        <v>163</v>
      </c>
      <c r="D434" s="44" t="s">
        <v>1280</v>
      </c>
      <c r="E434" s="43" t="s">
        <v>1269</v>
      </c>
      <c r="F434" s="43" t="s">
        <v>3059</v>
      </c>
    </row>
    <row r="435" spans="2:6">
      <c r="B435" s="76" t="s">
        <v>1281</v>
      </c>
      <c r="C435" s="43" t="s">
        <v>164</v>
      </c>
      <c r="D435" s="44" t="s">
        <v>1282</v>
      </c>
      <c r="E435" s="43" t="s">
        <v>1269</v>
      </c>
      <c r="F435" s="43" t="s">
        <v>3059</v>
      </c>
    </row>
    <row r="436" spans="2:6">
      <c r="B436" s="4" t="s">
        <v>1210</v>
      </c>
      <c r="C436" s="1" t="s">
        <v>164</v>
      </c>
      <c r="D436" s="3" t="s">
        <v>2087</v>
      </c>
      <c r="E436" s="1" t="s">
        <v>1269</v>
      </c>
      <c r="F436" s="1" t="e">
        <f>VLOOKUP(D436,'Planilha Global - E1'!#REF!,2,FALSE)</f>
        <v>#REF!</v>
      </c>
    </row>
    <row r="437" spans="2:6">
      <c r="B437" s="4" t="s">
        <v>1213</v>
      </c>
      <c r="C437" s="1" t="s">
        <v>164</v>
      </c>
      <c r="D437" s="3" t="s">
        <v>1346</v>
      </c>
      <c r="E437" s="1" t="s">
        <v>1269</v>
      </c>
      <c r="F437" s="1" t="e">
        <f>VLOOKUP(D437,'Planilha Global - E1'!#REF!,2,FALSE)</f>
        <v>#REF!</v>
      </c>
    </row>
    <row r="438" spans="2:6">
      <c r="B438" s="76" t="s">
        <v>2134</v>
      </c>
      <c r="C438" s="43" t="s">
        <v>163</v>
      </c>
      <c r="D438" s="44" t="s">
        <v>2136</v>
      </c>
      <c r="E438" s="43" t="s">
        <v>1269</v>
      </c>
      <c r="F438" s="43" t="s">
        <v>3059</v>
      </c>
    </row>
    <row r="439" spans="2:6">
      <c r="B439" s="76" t="s">
        <v>2135</v>
      </c>
      <c r="C439" s="43" t="s">
        <v>163</v>
      </c>
      <c r="D439" s="44" t="s">
        <v>2137</v>
      </c>
      <c r="E439" s="43" t="s">
        <v>1269</v>
      </c>
      <c r="F439" s="43" t="s">
        <v>3059</v>
      </c>
    </row>
    <row r="440" spans="2:6">
      <c r="B440" s="74" t="s">
        <v>2185</v>
      </c>
      <c r="C440" s="5" t="s">
        <v>163</v>
      </c>
      <c r="D440" s="5" t="s">
        <v>2138</v>
      </c>
      <c r="E440" s="5" t="s">
        <v>1269</v>
      </c>
      <c r="F440" s="1" t="e">
        <f>VLOOKUP(D440,'Planilha Global - E1'!#REF!,2,FALSE)</f>
        <v>#REF!</v>
      </c>
    </row>
    <row r="441" spans="2:6">
      <c r="B441" s="74" t="s">
        <v>2184</v>
      </c>
      <c r="C441" s="5" t="s">
        <v>164</v>
      </c>
      <c r="D441" s="5" t="s">
        <v>1471</v>
      </c>
      <c r="E441" s="5" t="s">
        <v>1269</v>
      </c>
      <c r="F441" s="1" t="e">
        <f>VLOOKUP(D441,'Planilha Global - E1'!#REF!,2,FALSE)</f>
        <v>#REF!</v>
      </c>
    </row>
    <row r="442" spans="2:6">
      <c r="B442" s="74" t="s">
        <v>2183</v>
      </c>
      <c r="C442" s="5" t="s">
        <v>164</v>
      </c>
      <c r="D442" s="5" t="s">
        <v>2190</v>
      </c>
      <c r="E442" s="5" t="s">
        <v>1269</v>
      </c>
      <c r="F442" s="1" t="e">
        <f>VLOOKUP(D442,'Planilha Global - E1'!#REF!,2,FALSE)</f>
        <v>#REF!</v>
      </c>
    </row>
    <row r="443" spans="2:6">
      <c r="B443" s="74" t="s">
        <v>2182</v>
      </c>
      <c r="C443" s="5" t="s">
        <v>164</v>
      </c>
      <c r="D443" s="5" t="s">
        <v>2191</v>
      </c>
      <c r="E443" s="5" t="s">
        <v>1269</v>
      </c>
      <c r="F443" s="1" t="e">
        <f>VLOOKUP(D443,'Planilha Global - E1'!#REF!,2,FALSE)</f>
        <v>#REF!</v>
      </c>
    </row>
    <row r="444" spans="2:6">
      <c r="B444" s="74" t="s">
        <v>2181</v>
      </c>
      <c r="C444" s="5" t="s">
        <v>163</v>
      </c>
      <c r="D444" s="5" t="s">
        <v>2192</v>
      </c>
      <c r="E444" s="5" t="s">
        <v>1269</v>
      </c>
      <c r="F444" s="1" t="e">
        <f>VLOOKUP(D444,'Planilha Global - E1'!#REF!,2,FALSE)</f>
        <v>#REF!</v>
      </c>
    </row>
    <row r="445" spans="2:6">
      <c r="B445" s="74" t="s">
        <v>2161</v>
      </c>
      <c r="C445" s="5" t="s">
        <v>171</v>
      </c>
      <c r="D445" s="5" t="s">
        <v>2193</v>
      </c>
      <c r="E445" s="5" t="s">
        <v>1269</v>
      </c>
      <c r="F445" s="1" t="e">
        <f>VLOOKUP(D445,'Planilha Global - E1'!#REF!,2,FALSE)</f>
        <v>#REF!</v>
      </c>
    </row>
    <row r="446" spans="2:6">
      <c r="B446" s="74" t="s">
        <v>2163</v>
      </c>
      <c r="C446" s="5" t="s">
        <v>171</v>
      </c>
      <c r="D446" s="5" t="s">
        <v>2194</v>
      </c>
      <c r="E446" s="5" t="s">
        <v>1269</v>
      </c>
      <c r="F446" s="1" t="e">
        <f>VLOOKUP(D446,'Planilha Global - E1'!#REF!,2,FALSE)</f>
        <v>#REF!</v>
      </c>
    </row>
    <row r="447" spans="2:6">
      <c r="B447" s="74" t="s">
        <v>2162</v>
      </c>
      <c r="C447" s="5" t="s">
        <v>171</v>
      </c>
      <c r="D447" s="5" t="s">
        <v>2195</v>
      </c>
      <c r="E447" s="5" t="s">
        <v>1269</v>
      </c>
      <c r="F447" s="1" t="e">
        <f>VLOOKUP(D447,'Planilha Global - E1'!#REF!,2,FALSE)</f>
        <v>#REF!</v>
      </c>
    </row>
    <row r="448" spans="2:6">
      <c r="B448" s="74" t="s">
        <v>2170</v>
      </c>
      <c r="C448" s="5" t="s">
        <v>171</v>
      </c>
      <c r="D448" s="5" t="s">
        <v>2196</v>
      </c>
      <c r="E448" s="5" t="s">
        <v>1269</v>
      </c>
      <c r="F448" s="1" t="e">
        <f>VLOOKUP(D448,'Planilha Global - E1'!#REF!,2,FALSE)</f>
        <v>#REF!</v>
      </c>
    </row>
    <row r="449" spans="2:6">
      <c r="B449" s="74" t="s">
        <v>2179</v>
      </c>
      <c r="C449" s="5" t="s">
        <v>171</v>
      </c>
      <c r="D449" s="5" t="s">
        <v>2197</v>
      </c>
      <c r="E449" s="5" t="s">
        <v>1269</v>
      </c>
      <c r="F449" s="1" t="e">
        <f>VLOOKUP(D449,'Planilha Global - E1'!#REF!,2,FALSE)</f>
        <v>#REF!</v>
      </c>
    </row>
    <row r="450" spans="2:6">
      <c r="B450" s="74" t="s">
        <v>2165</v>
      </c>
      <c r="C450" s="5" t="s">
        <v>171</v>
      </c>
      <c r="D450" s="5" t="s">
        <v>2198</v>
      </c>
      <c r="E450" s="5" t="s">
        <v>1269</v>
      </c>
      <c r="F450" s="1" t="e">
        <f>VLOOKUP(D450,'Planilha Global - E1'!#REF!,2,FALSE)</f>
        <v>#REF!</v>
      </c>
    </row>
    <row r="451" spans="2:6">
      <c r="B451" s="74" t="s">
        <v>2172</v>
      </c>
      <c r="C451" s="5" t="s">
        <v>171</v>
      </c>
      <c r="D451" s="5" t="s">
        <v>2199</v>
      </c>
      <c r="E451" s="5" t="s">
        <v>1269</v>
      </c>
      <c r="F451" s="1" t="e">
        <f>VLOOKUP(D451,'Planilha Global - E1'!#REF!,2,FALSE)</f>
        <v>#REF!</v>
      </c>
    </row>
    <row r="452" spans="2:6">
      <c r="B452" s="74" t="s">
        <v>2186</v>
      </c>
      <c r="C452" s="5" t="s">
        <v>171</v>
      </c>
      <c r="D452" s="5" t="s">
        <v>2200</v>
      </c>
      <c r="E452" s="5" t="s">
        <v>1269</v>
      </c>
      <c r="F452" s="1" t="e">
        <f>VLOOKUP(D452,'Planilha Global - E1'!#REF!,2,FALSE)</f>
        <v>#REF!</v>
      </c>
    </row>
    <row r="453" spans="2:6">
      <c r="B453" s="74" t="s">
        <v>2169</v>
      </c>
      <c r="C453" s="5" t="s">
        <v>171</v>
      </c>
      <c r="D453" s="5" t="s">
        <v>2201</v>
      </c>
      <c r="E453" s="5" t="s">
        <v>1269</v>
      </c>
      <c r="F453" s="1" t="e">
        <f>VLOOKUP(D453,'Planilha Global - E1'!#REF!,2,FALSE)</f>
        <v>#REF!</v>
      </c>
    </row>
    <row r="454" spans="2:6">
      <c r="B454" s="74" t="s">
        <v>2173</v>
      </c>
      <c r="C454" s="5" t="s">
        <v>171</v>
      </c>
      <c r="D454" s="5" t="s">
        <v>2202</v>
      </c>
      <c r="E454" s="5" t="s">
        <v>1269</v>
      </c>
      <c r="F454" s="1" t="e">
        <f>VLOOKUP(D454,'Planilha Global - E1'!#REF!,2,FALSE)</f>
        <v>#REF!</v>
      </c>
    </row>
    <row r="455" spans="2:6">
      <c r="B455" s="74" t="s">
        <v>2164</v>
      </c>
      <c r="C455" s="5" t="s">
        <v>171</v>
      </c>
      <c r="D455" s="5" t="s">
        <v>2203</v>
      </c>
      <c r="E455" s="5" t="s">
        <v>1269</v>
      </c>
      <c r="F455" s="1" t="e">
        <f>VLOOKUP(D455,'Planilha Global - E1'!#REF!,2,FALSE)</f>
        <v>#REF!</v>
      </c>
    </row>
    <row r="456" spans="2:6">
      <c r="B456" s="74" t="s">
        <v>2599</v>
      </c>
      <c r="C456" s="5" t="s">
        <v>171</v>
      </c>
      <c r="D456" s="5" t="s">
        <v>2204</v>
      </c>
      <c r="E456" s="5" t="s">
        <v>1269</v>
      </c>
      <c r="F456" s="1" t="e">
        <f>VLOOKUP(D456,'Planilha Global - E1'!#REF!,2,FALSE)</f>
        <v>#REF!</v>
      </c>
    </row>
    <row r="457" spans="2:6">
      <c r="B457" s="74" t="s">
        <v>2166</v>
      </c>
      <c r="C457" s="5" t="s">
        <v>171</v>
      </c>
      <c r="D457" s="5" t="s">
        <v>2205</v>
      </c>
      <c r="E457" s="5" t="s">
        <v>1269</v>
      </c>
      <c r="F457" s="1" t="e">
        <f>VLOOKUP(D457,'Planilha Global - E1'!#REF!,2,FALSE)</f>
        <v>#REF!</v>
      </c>
    </row>
    <row r="458" spans="2:6">
      <c r="B458" s="74" t="s">
        <v>3097</v>
      </c>
      <c r="C458" s="5" t="s">
        <v>171</v>
      </c>
      <c r="D458" s="5" t="s">
        <v>2206</v>
      </c>
      <c r="E458" s="5" t="s">
        <v>1269</v>
      </c>
      <c r="F458" s="1" t="e">
        <f>VLOOKUP(D458,'Planilha Global - E1'!#REF!,2,FALSE)</f>
        <v>#REF!</v>
      </c>
    </row>
    <row r="459" spans="2:6">
      <c r="B459" s="74" t="s">
        <v>2167</v>
      </c>
      <c r="C459" s="5" t="s">
        <v>171</v>
      </c>
      <c r="D459" s="5" t="s">
        <v>2207</v>
      </c>
      <c r="E459" s="5" t="s">
        <v>1269</v>
      </c>
      <c r="F459" s="1" t="e">
        <f>VLOOKUP(D459,'Planilha Global - E1'!#REF!,2,FALSE)</f>
        <v>#REF!</v>
      </c>
    </row>
    <row r="460" spans="2:6">
      <c r="B460" s="74" t="s">
        <v>2177</v>
      </c>
      <c r="C460" s="5" t="s">
        <v>171</v>
      </c>
      <c r="D460" s="5" t="s">
        <v>2208</v>
      </c>
      <c r="E460" s="5" t="s">
        <v>1269</v>
      </c>
      <c r="F460" s="1" t="e">
        <f>VLOOKUP(D460,'Planilha Global - E1'!#REF!,2,FALSE)</f>
        <v>#REF!</v>
      </c>
    </row>
    <row r="461" spans="2:6">
      <c r="B461" s="74" t="s">
        <v>2174</v>
      </c>
      <c r="C461" s="5" t="s">
        <v>171</v>
      </c>
      <c r="D461" s="5" t="s">
        <v>2209</v>
      </c>
      <c r="E461" s="5" t="s">
        <v>1269</v>
      </c>
      <c r="F461" s="1" t="e">
        <f>VLOOKUP(D461,'Planilha Global - E1'!#REF!,2,FALSE)</f>
        <v>#REF!</v>
      </c>
    </row>
    <row r="462" spans="2:6">
      <c r="B462" s="74" t="s">
        <v>2175</v>
      </c>
      <c r="C462" s="5" t="s">
        <v>171</v>
      </c>
      <c r="D462" s="5" t="s">
        <v>2210</v>
      </c>
      <c r="E462" s="5" t="s">
        <v>1269</v>
      </c>
      <c r="F462" s="1" t="e">
        <f>VLOOKUP(D462,'Planilha Global - E1'!#REF!,2,FALSE)</f>
        <v>#REF!</v>
      </c>
    </row>
    <row r="463" spans="2:6">
      <c r="B463" s="74" t="s">
        <v>2176</v>
      </c>
      <c r="C463" s="5" t="s">
        <v>171</v>
      </c>
      <c r="D463" s="5" t="s">
        <v>2211</v>
      </c>
      <c r="E463" s="5" t="s">
        <v>1269</v>
      </c>
      <c r="F463" s="1" t="e">
        <f>VLOOKUP(D463,'Planilha Global - E1'!#REF!,2,FALSE)</f>
        <v>#REF!</v>
      </c>
    </row>
    <row r="464" spans="2:6">
      <c r="B464" s="74" t="s">
        <v>2229</v>
      </c>
      <c r="C464" s="5" t="s">
        <v>171</v>
      </c>
      <c r="D464" s="5" t="s">
        <v>2212</v>
      </c>
      <c r="E464" s="5" t="s">
        <v>1269</v>
      </c>
      <c r="F464" s="1" t="e">
        <f>VLOOKUP(D464,'Planilha Global - E1'!#REF!,2,FALSE)</f>
        <v>#REF!</v>
      </c>
    </row>
    <row r="465" spans="2:6">
      <c r="B465" s="74" t="s">
        <v>2168</v>
      </c>
      <c r="C465" s="5" t="s">
        <v>171</v>
      </c>
      <c r="D465" s="5" t="s">
        <v>2213</v>
      </c>
      <c r="E465" s="5" t="s">
        <v>1269</v>
      </c>
      <c r="F465" s="1" t="e">
        <f>VLOOKUP(D465,'Planilha Global - E1'!#REF!,2,FALSE)</f>
        <v>#REF!</v>
      </c>
    </row>
    <row r="466" spans="2:6">
      <c r="B466" s="74" t="s">
        <v>2171</v>
      </c>
      <c r="C466" s="5" t="s">
        <v>171</v>
      </c>
      <c r="D466" s="5" t="s">
        <v>2214</v>
      </c>
      <c r="E466" s="5" t="s">
        <v>1269</v>
      </c>
      <c r="F466" s="1" t="e">
        <f>VLOOKUP(D466,'Planilha Global - E1'!#REF!,2,FALSE)</f>
        <v>#REF!</v>
      </c>
    </row>
    <row r="467" spans="2:6">
      <c r="B467" s="74" t="s">
        <v>2042</v>
      </c>
      <c r="C467" s="5" t="s">
        <v>171</v>
      </c>
      <c r="D467" s="5" t="s">
        <v>2215</v>
      </c>
      <c r="E467" s="5" t="s">
        <v>1269</v>
      </c>
      <c r="F467" s="1" t="e">
        <f>VLOOKUP(D467,'Planilha Global - E1'!#REF!,2,FALSE)</f>
        <v>#REF!</v>
      </c>
    </row>
    <row r="468" spans="2:6">
      <c r="B468" s="74" t="s">
        <v>2187</v>
      </c>
      <c r="C468" s="5" t="s">
        <v>171</v>
      </c>
      <c r="D468" s="5" t="s">
        <v>2216</v>
      </c>
      <c r="E468" s="5" t="s">
        <v>1269</v>
      </c>
      <c r="F468" s="1" t="e">
        <f>VLOOKUP(D468,'Planilha Global - E1'!#REF!,2,FALSE)</f>
        <v>#REF!</v>
      </c>
    </row>
    <row r="469" spans="2:6">
      <c r="B469" s="74" t="s">
        <v>2178</v>
      </c>
      <c r="C469" s="5" t="s">
        <v>171</v>
      </c>
      <c r="D469" s="5" t="s">
        <v>2217</v>
      </c>
      <c r="E469" s="5" t="s">
        <v>1269</v>
      </c>
      <c r="F469" s="1" t="e">
        <f>VLOOKUP(D469,'Planilha Global - E1'!#REF!,2,FALSE)</f>
        <v>#REF!</v>
      </c>
    </row>
    <row r="470" spans="2:6">
      <c r="B470" s="74" t="s">
        <v>2231</v>
      </c>
      <c r="C470" s="5" t="s">
        <v>171</v>
      </c>
      <c r="D470" s="5" t="s">
        <v>2218</v>
      </c>
      <c r="E470" s="5" t="s">
        <v>1269</v>
      </c>
      <c r="F470" s="1" t="e">
        <f>VLOOKUP(D470,'Planilha Global - E1'!#REF!,2,FALSE)</f>
        <v>#REF!</v>
      </c>
    </row>
    <row r="471" spans="2:6">
      <c r="B471" s="74" t="s">
        <v>2044</v>
      </c>
      <c r="C471" s="5" t="s">
        <v>171</v>
      </c>
      <c r="D471" s="5" t="s">
        <v>2219</v>
      </c>
      <c r="E471" s="5" t="s">
        <v>1269</v>
      </c>
      <c r="F471" s="1" t="e">
        <f>VLOOKUP(D471,'Planilha Global - E1'!#REF!,2,FALSE)</f>
        <v>#REF!</v>
      </c>
    </row>
    <row r="472" spans="2:6">
      <c r="B472" s="74" t="s">
        <v>2232</v>
      </c>
      <c r="C472" s="5" t="s">
        <v>171</v>
      </c>
      <c r="D472" s="5" t="s">
        <v>2220</v>
      </c>
      <c r="E472" s="5" t="s">
        <v>1269</v>
      </c>
      <c r="F472" s="1" t="e">
        <f>VLOOKUP(D472,'Planilha Global - E1'!#REF!,2,FALSE)</f>
        <v>#REF!</v>
      </c>
    </row>
    <row r="473" spans="2:6">
      <c r="B473" s="74" t="s">
        <v>2233</v>
      </c>
      <c r="C473" s="5" t="s">
        <v>171</v>
      </c>
      <c r="D473" s="5" t="s">
        <v>2221</v>
      </c>
      <c r="E473" s="5" t="s">
        <v>1269</v>
      </c>
      <c r="F473" s="1" t="e">
        <f>VLOOKUP(D473,'Planilha Global - E1'!#REF!,2,FALSE)</f>
        <v>#REF!</v>
      </c>
    </row>
    <row r="474" spans="2:6">
      <c r="B474" s="74" t="s">
        <v>2188</v>
      </c>
      <c r="C474" s="5" t="s">
        <v>171</v>
      </c>
      <c r="D474" s="5" t="s">
        <v>2222</v>
      </c>
      <c r="E474" s="5" t="s">
        <v>1269</v>
      </c>
      <c r="F474" s="1" t="e">
        <f>VLOOKUP(D474,'Planilha Global - E1'!#REF!,2,FALSE)</f>
        <v>#REF!</v>
      </c>
    </row>
    <row r="475" spans="2:6">
      <c r="B475" s="74" t="s">
        <v>1948</v>
      </c>
      <c r="C475" s="5" t="s">
        <v>171</v>
      </c>
      <c r="D475" s="5" t="s">
        <v>2223</v>
      </c>
      <c r="E475" s="5" t="s">
        <v>1269</v>
      </c>
    </row>
    <row r="476" spans="2:6">
      <c r="B476" s="74" t="s">
        <v>2180</v>
      </c>
      <c r="C476" s="5" t="s">
        <v>171</v>
      </c>
      <c r="D476" s="5" t="s">
        <v>2224</v>
      </c>
      <c r="E476" s="5" t="s">
        <v>1269</v>
      </c>
      <c r="F476" s="1" t="e">
        <f>VLOOKUP(D476,'Planilha Global - E1'!#REF!,2,FALSE)</f>
        <v>#REF!</v>
      </c>
    </row>
    <row r="477" spans="2:6">
      <c r="B477" s="74" t="s">
        <v>2234</v>
      </c>
      <c r="C477" s="5" t="s">
        <v>171</v>
      </c>
      <c r="D477" s="5" t="s">
        <v>2225</v>
      </c>
      <c r="E477" s="5" t="s">
        <v>1269</v>
      </c>
      <c r="F477" s="1" t="e">
        <f>VLOOKUP(D477,'Planilha Global - E1'!#REF!,2,FALSE)</f>
        <v>#REF!</v>
      </c>
    </row>
    <row r="478" spans="2:6">
      <c r="B478" s="74" t="s">
        <v>2189</v>
      </c>
      <c r="C478" s="5" t="s">
        <v>171</v>
      </c>
      <c r="D478" s="5" t="s">
        <v>2226</v>
      </c>
      <c r="E478" s="5" t="s">
        <v>1269</v>
      </c>
    </row>
    <row r="479" spans="2:6">
      <c r="B479" s="74" t="s">
        <v>2235</v>
      </c>
      <c r="C479" s="5" t="s">
        <v>171</v>
      </c>
      <c r="D479" s="5" t="s">
        <v>2236</v>
      </c>
      <c r="E479" s="5" t="s">
        <v>1269</v>
      </c>
      <c r="F479" s="1" t="e">
        <f>VLOOKUP(D479,'Planilha Global - E1'!#REF!,2,FALSE)</f>
        <v>#REF!</v>
      </c>
    </row>
    <row r="480" spans="2:6">
      <c r="B480" s="74"/>
      <c r="C480" s="5"/>
      <c r="D480" s="5"/>
      <c r="E480" s="5"/>
    </row>
    <row r="481" spans="2:6">
      <c r="B481" s="4" t="s">
        <v>2638</v>
      </c>
      <c r="C481" s="1" t="s">
        <v>176</v>
      </c>
      <c r="D481" s="1" t="s">
        <v>1619</v>
      </c>
      <c r="E481" s="5" t="s">
        <v>2680</v>
      </c>
      <c r="F481" s="1" t="e">
        <f>VLOOKUP(D481,'Planilha Global - E1'!#REF!,2,FALSE)</f>
        <v>#REF!</v>
      </c>
    </row>
    <row r="482" spans="2:6">
      <c r="B482" s="4" t="s">
        <v>2639</v>
      </c>
      <c r="C482" s="1" t="s">
        <v>163</v>
      </c>
      <c r="D482" s="1" t="s">
        <v>2679</v>
      </c>
      <c r="E482" s="5" t="s">
        <v>2680</v>
      </c>
      <c r="F482" s="1" t="e">
        <f>VLOOKUP(D482,'Planilha Global - E1'!#REF!,2,FALSE)</f>
        <v>#REF!</v>
      </c>
    </row>
    <row r="483" spans="2:6">
      <c r="B483" s="4" t="s">
        <v>2129</v>
      </c>
      <c r="C483" s="1" t="s">
        <v>163</v>
      </c>
      <c r="D483" s="1" t="s">
        <v>1534</v>
      </c>
      <c r="E483" s="5" t="s">
        <v>2680</v>
      </c>
      <c r="F483" s="1" t="e">
        <f>VLOOKUP(D483,'Planilha Global - E1'!#REF!,2,FALSE)</f>
        <v>#REF!</v>
      </c>
    </row>
    <row r="484" spans="2:6">
      <c r="B484" s="4" t="s">
        <v>2601</v>
      </c>
      <c r="C484" s="1" t="s">
        <v>171</v>
      </c>
      <c r="D484" s="1" t="s">
        <v>2681</v>
      </c>
      <c r="E484" s="5" t="s">
        <v>2680</v>
      </c>
      <c r="F484" s="1" t="e">
        <f>VLOOKUP(D484,'Planilha Global - E1'!#REF!,2,FALSE)</f>
        <v>#REF!</v>
      </c>
    </row>
    <row r="485" spans="2:6">
      <c r="B485" s="4" t="s">
        <v>2152</v>
      </c>
      <c r="C485" s="1" t="s">
        <v>163</v>
      </c>
      <c r="D485" s="1" t="s">
        <v>1432</v>
      </c>
      <c r="E485" s="5" t="s">
        <v>2680</v>
      </c>
      <c r="F485" s="1" t="e">
        <f>VLOOKUP(D485,'Planilha Global - E1'!#REF!,2,FALSE)</f>
        <v>#REF!</v>
      </c>
    </row>
    <row r="486" spans="2:6">
      <c r="B486" s="4" t="s">
        <v>2153</v>
      </c>
      <c r="C486" s="1" t="s">
        <v>163</v>
      </c>
      <c r="D486" s="1" t="s">
        <v>2682</v>
      </c>
      <c r="E486" s="5" t="s">
        <v>2680</v>
      </c>
      <c r="F486" s="1" t="e">
        <f>VLOOKUP(D486,'Planilha Global - E1'!#REF!,2,FALSE)</f>
        <v>#REF!</v>
      </c>
    </row>
    <row r="487" spans="2:6">
      <c r="B487" s="4" t="s">
        <v>2592</v>
      </c>
      <c r="C487" s="1" t="s">
        <v>171</v>
      </c>
      <c r="D487" s="1" t="s">
        <v>2683</v>
      </c>
      <c r="E487" s="5" t="s">
        <v>2680</v>
      </c>
      <c r="F487" s="1" t="e">
        <f>VLOOKUP(D487,'Planilha Global - E1'!#REF!,2,FALSE)</f>
        <v>#REF!</v>
      </c>
    </row>
    <row r="488" spans="2:6">
      <c r="B488" s="4" t="s">
        <v>2593</v>
      </c>
      <c r="C488" s="1" t="s">
        <v>171</v>
      </c>
      <c r="D488" s="1" t="s">
        <v>2684</v>
      </c>
      <c r="E488" s="5" t="s">
        <v>2680</v>
      </c>
      <c r="F488" s="1" t="e">
        <f>VLOOKUP(D488,'Planilha Global - E1'!#REF!,2,FALSE)</f>
        <v>#REF!</v>
      </c>
    </row>
    <row r="489" spans="2:6">
      <c r="B489" s="4" t="s">
        <v>2594</v>
      </c>
      <c r="C489" s="1" t="s">
        <v>171</v>
      </c>
      <c r="D489" s="1" t="s">
        <v>1623</v>
      </c>
      <c r="E489" s="5" t="s">
        <v>2680</v>
      </c>
      <c r="F489" s="1" t="e">
        <f>VLOOKUP(D489,'Planilha Global - E1'!#REF!,2,FALSE)</f>
        <v>#REF!</v>
      </c>
    </row>
    <row r="490" spans="2:6">
      <c r="B490" s="4" t="s">
        <v>2522</v>
      </c>
      <c r="C490" s="1" t="s">
        <v>171</v>
      </c>
      <c r="D490" s="1" t="s">
        <v>2685</v>
      </c>
      <c r="E490" s="5" t="s">
        <v>2680</v>
      </c>
      <c r="F490" s="1" t="e">
        <f>VLOOKUP(D490,'Planilha Global - E1'!#REF!,2,FALSE)</f>
        <v>#REF!</v>
      </c>
    </row>
    <row r="491" spans="2:6">
      <c r="B491" s="4" t="s">
        <v>2523</v>
      </c>
      <c r="C491" s="1" t="s">
        <v>171</v>
      </c>
      <c r="D491" s="46" t="s">
        <v>3095</v>
      </c>
      <c r="E491" s="5" t="s">
        <v>2680</v>
      </c>
      <c r="F491" s="1" t="e">
        <f>VLOOKUP(D491,'Planilha Global - E1'!#REF!,2,FALSE)</f>
        <v>#REF!</v>
      </c>
    </row>
    <row r="492" spans="2:6">
      <c r="B492" s="4" t="s">
        <v>2524</v>
      </c>
      <c r="C492" s="1" t="s">
        <v>171</v>
      </c>
      <c r="D492" s="1" t="s">
        <v>2686</v>
      </c>
      <c r="E492" s="5" t="s">
        <v>2680</v>
      </c>
      <c r="F492" s="1" t="e">
        <f>VLOOKUP(D492,'Planilha Global - E1'!#REF!,2,FALSE)</f>
        <v>#REF!</v>
      </c>
    </row>
    <row r="493" spans="2:6">
      <c r="B493" s="4" t="s">
        <v>2525</v>
      </c>
      <c r="C493" s="1" t="s">
        <v>171</v>
      </c>
      <c r="D493" s="46" t="s">
        <v>3096</v>
      </c>
      <c r="E493" s="5" t="s">
        <v>2680</v>
      </c>
      <c r="F493" s="1" t="e">
        <f>VLOOKUP(D493,'Planilha Global - E1'!#REF!,2,FALSE)</f>
        <v>#REF!</v>
      </c>
    </row>
    <row r="494" spans="2:6">
      <c r="B494" s="4" t="s">
        <v>2526</v>
      </c>
      <c r="C494" s="1" t="s">
        <v>171</v>
      </c>
      <c r="D494" s="1" t="s">
        <v>2687</v>
      </c>
      <c r="E494" s="5" t="s">
        <v>2680</v>
      </c>
      <c r="F494" s="1" t="e">
        <f>VLOOKUP(D494,'Planilha Global - E1'!#REF!,2,FALSE)</f>
        <v>#REF!</v>
      </c>
    </row>
    <row r="495" spans="2:6">
      <c r="B495" s="4" t="s">
        <v>2527</v>
      </c>
      <c r="C495" s="1" t="s">
        <v>171</v>
      </c>
      <c r="D495" s="1" t="s">
        <v>1355</v>
      </c>
      <c r="E495" s="5" t="s">
        <v>2680</v>
      </c>
      <c r="F495" s="1" t="e">
        <f>VLOOKUP(D495,'Planilha Global - E1'!#REF!,2,FALSE)</f>
        <v>#REF!</v>
      </c>
    </row>
    <row r="496" spans="2:6">
      <c r="B496" s="4" t="s">
        <v>2528</v>
      </c>
      <c r="C496" s="1" t="s">
        <v>171</v>
      </c>
      <c r="D496" s="1" t="s">
        <v>2688</v>
      </c>
      <c r="E496" s="5" t="s">
        <v>2680</v>
      </c>
      <c r="F496" s="1" t="e">
        <f>VLOOKUP(D496,'Planilha Global - E1'!#REF!,2,FALSE)</f>
        <v>#REF!</v>
      </c>
    </row>
    <row r="497" spans="2:6">
      <c r="B497" s="4" t="s">
        <v>2529</v>
      </c>
      <c r="C497" s="1" t="s">
        <v>171</v>
      </c>
      <c r="D497" s="1" t="s">
        <v>1485</v>
      </c>
      <c r="E497" s="5" t="s">
        <v>2680</v>
      </c>
      <c r="F497" s="1" t="e">
        <f>VLOOKUP(D497,'Planilha Global - E1'!#REF!,2,FALSE)</f>
        <v>#REF!</v>
      </c>
    </row>
    <row r="498" spans="2:6">
      <c r="B498" s="4" t="s">
        <v>2530</v>
      </c>
      <c r="C498" s="1" t="s">
        <v>171</v>
      </c>
      <c r="D498" s="1" t="s">
        <v>2689</v>
      </c>
      <c r="E498" s="5" t="s">
        <v>2680</v>
      </c>
      <c r="F498" s="1" t="e">
        <f>VLOOKUP(D498,'Planilha Global - E1'!#REF!,2,FALSE)</f>
        <v>#REF!</v>
      </c>
    </row>
    <row r="499" spans="2:6">
      <c r="B499" s="4" t="s">
        <v>2531</v>
      </c>
      <c r="C499" s="1" t="s">
        <v>171</v>
      </c>
      <c r="D499" s="1" t="s">
        <v>1665</v>
      </c>
      <c r="E499" s="5" t="s">
        <v>2680</v>
      </c>
      <c r="F499" s="1" t="e">
        <f>VLOOKUP(D499,'Planilha Global - E1'!#REF!,2,FALSE)</f>
        <v>#REF!</v>
      </c>
    </row>
    <row r="500" spans="2:6">
      <c r="B500" s="4" t="s">
        <v>2532</v>
      </c>
      <c r="C500" s="1" t="s">
        <v>171</v>
      </c>
      <c r="D500" s="1" t="s">
        <v>2690</v>
      </c>
      <c r="E500" s="5" t="s">
        <v>2680</v>
      </c>
      <c r="F500" s="1" t="e">
        <f>VLOOKUP(D500,'Planilha Global - E1'!#REF!,2,FALSE)</f>
        <v>#REF!</v>
      </c>
    </row>
    <row r="501" spans="2:6">
      <c r="B501" s="4" t="s">
        <v>2533</v>
      </c>
      <c r="C501" s="1" t="s">
        <v>171</v>
      </c>
      <c r="D501" s="1" t="s">
        <v>1661</v>
      </c>
      <c r="E501" s="5" t="s">
        <v>2680</v>
      </c>
      <c r="F501" s="1" t="e">
        <f>VLOOKUP(D501,'Planilha Global - E1'!#REF!,2,FALSE)</f>
        <v>#REF!</v>
      </c>
    </row>
    <row r="502" spans="2:6">
      <c r="B502" s="4" t="s">
        <v>2534</v>
      </c>
      <c r="C502" s="1" t="s">
        <v>171</v>
      </c>
      <c r="D502" s="1" t="s">
        <v>2691</v>
      </c>
      <c r="E502" s="5" t="s">
        <v>2680</v>
      </c>
      <c r="F502" s="1" t="e">
        <f>VLOOKUP(D502,'Planilha Global - E1'!#REF!,2,FALSE)</f>
        <v>#REF!</v>
      </c>
    </row>
    <row r="503" spans="2:6">
      <c r="B503" s="4" t="s">
        <v>2535</v>
      </c>
      <c r="C503" s="1" t="s">
        <v>171</v>
      </c>
      <c r="D503" s="1" t="s">
        <v>1674</v>
      </c>
      <c r="E503" s="5" t="s">
        <v>2680</v>
      </c>
      <c r="F503" s="1" t="e">
        <f>VLOOKUP(D503,'Planilha Global - E1'!#REF!,2,FALSE)</f>
        <v>#REF!</v>
      </c>
    </row>
    <row r="504" spans="2:6">
      <c r="B504" s="4" t="s">
        <v>2536</v>
      </c>
      <c r="C504" s="1" t="s">
        <v>171</v>
      </c>
      <c r="D504" s="1" t="s">
        <v>2692</v>
      </c>
      <c r="E504" s="5" t="s">
        <v>2680</v>
      </c>
      <c r="F504" s="1" t="e">
        <f>VLOOKUP(D504,'Planilha Global - E1'!#REF!,2,FALSE)</f>
        <v>#REF!</v>
      </c>
    </row>
    <row r="505" spans="2:6">
      <c r="B505" s="4" t="s">
        <v>2537</v>
      </c>
      <c r="C505" s="1" t="s">
        <v>171</v>
      </c>
      <c r="D505" s="1" t="s">
        <v>1693</v>
      </c>
      <c r="E505" s="5" t="s">
        <v>2680</v>
      </c>
      <c r="F505" s="1" t="e">
        <f>VLOOKUP(D505,'Planilha Global - E1'!#REF!,2,FALSE)</f>
        <v>#REF!</v>
      </c>
    </row>
    <row r="506" spans="2:6">
      <c r="B506" s="4" t="s">
        <v>2538</v>
      </c>
      <c r="C506" s="1" t="s">
        <v>171</v>
      </c>
      <c r="D506" s="1" t="s">
        <v>2693</v>
      </c>
      <c r="E506" s="5" t="s">
        <v>2680</v>
      </c>
      <c r="F506" s="1" t="e">
        <f>VLOOKUP(D506,'Planilha Global - E1'!#REF!,2,FALSE)</f>
        <v>#REF!</v>
      </c>
    </row>
    <row r="507" spans="2:6">
      <c r="B507" s="4" t="s">
        <v>2539</v>
      </c>
      <c r="C507" s="1" t="s">
        <v>171</v>
      </c>
      <c r="D507" s="1" t="s">
        <v>1682</v>
      </c>
      <c r="E507" s="5" t="s">
        <v>2680</v>
      </c>
      <c r="F507" s="1" t="e">
        <f>VLOOKUP(D507,'Planilha Global - E1'!#REF!,2,FALSE)</f>
        <v>#REF!</v>
      </c>
    </row>
    <row r="508" spans="2:6">
      <c r="B508" s="4" t="s">
        <v>2540</v>
      </c>
      <c r="C508" s="1" t="s">
        <v>171</v>
      </c>
      <c r="D508" s="1" t="s">
        <v>2694</v>
      </c>
      <c r="E508" s="5" t="s">
        <v>2680</v>
      </c>
      <c r="F508" s="1" t="e">
        <f>VLOOKUP(D508,'Planilha Global - E1'!#REF!,2,FALSE)</f>
        <v>#REF!</v>
      </c>
    </row>
    <row r="509" spans="2:6">
      <c r="B509" s="4" t="s">
        <v>2541</v>
      </c>
      <c r="C509" s="1" t="s">
        <v>171</v>
      </c>
      <c r="D509" s="1" t="s">
        <v>1528</v>
      </c>
      <c r="E509" s="5" t="s">
        <v>2680</v>
      </c>
      <c r="F509" s="1" t="e">
        <f>VLOOKUP(D509,'Planilha Global - E1'!#REF!,2,FALSE)</f>
        <v>#REF!</v>
      </c>
    </row>
    <row r="510" spans="2:6">
      <c r="B510" s="4" t="s">
        <v>2542</v>
      </c>
      <c r="C510" s="1" t="s">
        <v>171</v>
      </c>
      <c r="D510" s="1" t="s">
        <v>2695</v>
      </c>
      <c r="E510" s="5" t="s">
        <v>2680</v>
      </c>
      <c r="F510" s="1" t="e">
        <f>VLOOKUP(D510,'Planilha Global - E1'!#REF!,2,FALSE)</f>
        <v>#REF!</v>
      </c>
    </row>
    <row r="511" spans="2:6">
      <c r="B511" s="4" t="s">
        <v>2543</v>
      </c>
      <c r="C511" s="1" t="s">
        <v>171</v>
      </c>
      <c r="D511" s="1" t="s">
        <v>1691</v>
      </c>
      <c r="E511" s="5" t="s">
        <v>2680</v>
      </c>
      <c r="F511" s="1" t="e">
        <f>VLOOKUP(D511,'Planilha Global - E1'!#REF!,2,FALSE)</f>
        <v>#REF!</v>
      </c>
    </row>
    <row r="512" spans="2:6">
      <c r="B512" s="4" t="s">
        <v>2544</v>
      </c>
      <c r="C512" s="1" t="s">
        <v>171</v>
      </c>
      <c r="D512" s="1" t="s">
        <v>2696</v>
      </c>
      <c r="E512" s="5" t="s">
        <v>2680</v>
      </c>
      <c r="F512" s="1" t="e">
        <f>VLOOKUP(D512,'Planilha Global - E1'!#REF!,2,FALSE)</f>
        <v>#REF!</v>
      </c>
    </row>
    <row r="513" spans="2:6">
      <c r="B513" s="4" t="s">
        <v>2545</v>
      </c>
      <c r="C513" s="1" t="s">
        <v>171</v>
      </c>
      <c r="D513" s="1" t="s">
        <v>1692</v>
      </c>
      <c r="E513" s="5" t="s">
        <v>2680</v>
      </c>
      <c r="F513" s="1" t="e">
        <f>VLOOKUP(D513,'Planilha Global - E1'!#REF!,2,FALSE)</f>
        <v>#REF!</v>
      </c>
    </row>
    <row r="514" spans="2:6">
      <c r="B514" s="4" t="s">
        <v>2546</v>
      </c>
      <c r="C514" s="1" t="s">
        <v>171</v>
      </c>
      <c r="D514" s="1" t="s">
        <v>2697</v>
      </c>
      <c r="E514" s="5" t="s">
        <v>2680</v>
      </c>
      <c r="F514" s="1" t="e">
        <f>VLOOKUP(D514,'Planilha Global - E1'!#REF!,2,FALSE)</f>
        <v>#REF!</v>
      </c>
    </row>
    <row r="515" spans="2:6">
      <c r="B515" s="4" t="s">
        <v>2547</v>
      </c>
      <c r="C515" s="1" t="s">
        <v>171</v>
      </c>
      <c r="D515" s="1" t="s">
        <v>1697</v>
      </c>
      <c r="E515" s="5" t="s">
        <v>2680</v>
      </c>
      <c r="F515" s="1" t="e">
        <f>VLOOKUP(D515,'Planilha Global - E1'!#REF!,2,FALSE)</f>
        <v>#REF!</v>
      </c>
    </row>
    <row r="516" spans="2:6">
      <c r="B516" s="4" t="s">
        <v>2548</v>
      </c>
      <c r="C516" s="1" t="s">
        <v>171</v>
      </c>
      <c r="D516" s="1" t="s">
        <v>2698</v>
      </c>
      <c r="E516" s="5" t="s">
        <v>2680</v>
      </c>
      <c r="F516" s="1" t="e">
        <f>VLOOKUP(D516,'Planilha Global - E1'!#REF!,2,FALSE)</f>
        <v>#REF!</v>
      </c>
    </row>
    <row r="517" spans="2:6">
      <c r="B517" s="4" t="s">
        <v>2549</v>
      </c>
      <c r="C517" s="1" t="s">
        <v>171</v>
      </c>
      <c r="D517" s="1" t="s">
        <v>1698</v>
      </c>
      <c r="E517" s="5" t="s">
        <v>2680</v>
      </c>
      <c r="F517" s="1" t="e">
        <f>VLOOKUP(D517,'Planilha Global - E1'!#REF!,2,FALSE)</f>
        <v>#REF!</v>
      </c>
    </row>
    <row r="518" spans="2:6">
      <c r="B518" s="4" t="s">
        <v>2550</v>
      </c>
      <c r="C518" s="1" t="s">
        <v>171</v>
      </c>
      <c r="D518" s="1" t="s">
        <v>2699</v>
      </c>
      <c r="E518" s="5" t="s">
        <v>2680</v>
      </c>
      <c r="F518" s="1" t="e">
        <f>VLOOKUP(D518,'Planilha Global - E1'!#REF!,2,FALSE)</f>
        <v>#REF!</v>
      </c>
    </row>
    <row r="519" spans="2:6">
      <c r="B519" s="4" t="s">
        <v>2551</v>
      </c>
      <c r="C519" s="1" t="s">
        <v>171</v>
      </c>
      <c r="D519" s="1" t="s">
        <v>1696</v>
      </c>
      <c r="E519" s="5" t="s">
        <v>2680</v>
      </c>
      <c r="F519" s="1" t="e">
        <f>VLOOKUP(D519,'Planilha Global - E1'!#REF!,2,FALSE)</f>
        <v>#REF!</v>
      </c>
    </row>
    <row r="520" spans="2:6">
      <c r="B520" s="4" t="s">
        <v>2552</v>
      </c>
      <c r="C520" s="1" t="s">
        <v>171</v>
      </c>
      <c r="D520" s="1" t="s">
        <v>2700</v>
      </c>
      <c r="E520" s="5" t="s">
        <v>2680</v>
      </c>
      <c r="F520" s="1" t="e">
        <f>VLOOKUP(D520,'Planilha Global - E1'!#REF!,2,FALSE)</f>
        <v>#REF!</v>
      </c>
    </row>
    <row r="521" spans="2:6">
      <c r="B521" s="4" t="s">
        <v>2553</v>
      </c>
      <c r="C521" s="1" t="s">
        <v>171</v>
      </c>
      <c r="D521" s="1" t="s">
        <v>1686</v>
      </c>
      <c r="E521" s="5" t="s">
        <v>2680</v>
      </c>
      <c r="F521" s="1" t="e">
        <f>VLOOKUP(D521,'Planilha Global - E1'!#REF!,2,FALSE)</f>
        <v>#REF!</v>
      </c>
    </row>
    <row r="522" spans="2:6">
      <c r="B522" s="4" t="s">
        <v>2554</v>
      </c>
      <c r="C522" s="1" t="s">
        <v>171</v>
      </c>
      <c r="D522" s="1" t="s">
        <v>2701</v>
      </c>
      <c r="E522" s="5" t="s">
        <v>2680</v>
      </c>
      <c r="F522" s="1" t="e">
        <f>VLOOKUP(D522,'Planilha Global - E1'!#REF!,2,FALSE)</f>
        <v>#REF!</v>
      </c>
    </row>
    <row r="523" spans="2:6">
      <c r="B523" s="4" t="s">
        <v>2555</v>
      </c>
      <c r="C523" s="1" t="s">
        <v>171</v>
      </c>
      <c r="D523" s="1" t="s">
        <v>1699</v>
      </c>
      <c r="E523" s="5" t="s">
        <v>2680</v>
      </c>
      <c r="F523" s="1" t="e">
        <f>VLOOKUP(D523,'Planilha Global - E1'!#REF!,2,FALSE)</f>
        <v>#REF!</v>
      </c>
    </row>
    <row r="524" spans="2:6">
      <c r="B524" s="4" t="s">
        <v>2556</v>
      </c>
      <c r="C524" s="1" t="s">
        <v>171</v>
      </c>
      <c r="D524" s="1" t="s">
        <v>2702</v>
      </c>
      <c r="E524" s="5" t="s">
        <v>2680</v>
      </c>
      <c r="F524" s="1" t="e">
        <f>VLOOKUP(D524,'Planilha Global - E1'!#REF!,2,FALSE)</f>
        <v>#REF!</v>
      </c>
    </row>
    <row r="525" spans="2:6">
      <c r="B525" s="4" t="s">
        <v>2557</v>
      </c>
      <c r="C525" s="1" t="s">
        <v>171</v>
      </c>
      <c r="D525" s="1" t="s">
        <v>1670</v>
      </c>
      <c r="E525" s="5" t="s">
        <v>2680</v>
      </c>
      <c r="F525" s="1" t="e">
        <f>VLOOKUP(D525,'Planilha Global - E1'!#REF!,2,FALSE)</f>
        <v>#REF!</v>
      </c>
    </row>
    <row r="526" spans="2:6">
      <c r="B526" s="4" t="s">
        <v>2558</v>
      </c>
      <c r="C526" s="1" t="s">
        <v>171</v>
      </c>
      <c r="D526" s="1" t="s">
        <v>2703</v>
      </c>
      <c r="E526" s="5" t="s">
        <v>2680</v>
      </c>
      <c r="F526" s="1" t="e">
        <f>VLOOKUP(D526,'Planilha Global - E1'!#REF!,2,FALSE)</f>
        <v>#REF!</v>
      </c>
    </row>
    <row r="527" spans="2:6">
      <c r="B527" s="4" t="s">
        <v>2559</v>
      </c>
      <c r="C527" s="1" t="s">
        <v>171</v>
      </c>
      <c r="D527" s="1" t="s">
        <v>1700</v>
      </c>
      <c r="E527" s="5" t="s">
        <v>2680</v>
      </c>
      <c r="F527" s="1" t="e">
        <f>VLOOKUP(D527,'Planilha Global - E1'!#REF!,2,FALSE)</f>
        <v>#REF!</v>
      </c>
    </row>
    <row r="528" spans="2:6">
      <c r="B528" s="4" t="s">
        <v>2560</v>
      </c>
      <c r="C528" s="1" t="s">
        <v>171</v>
      </c>
      <c r="D528" s="1" t="s">
        <v>2704</v>
      </c>
      <c r="E528" s="5" t="s">
        <v>2680</v>
      </c>
      <c r="F528" s="1" t="e">
        <f>VLOOKUP(D528,'Planilha Global - E1'!#REF!,2,FALSE)</f>
        <v>#REF!</v>
      </c>
    </row>
    <row r="529" spans="2:6">
      <c r="B529" s="4" t="s">
        <v>2561</v>
      </c>
      <c r="C529" s="1" t="s">
        <v>171</v>
      </c>
      <c r="D529" s="1" t="s">
        <v>1356</v>
      </c>
      <c r="E529" s="5" t="s">
        <v>2680</v>
      </c>
      <c r="F529" s="1" t="e">
        <f>VLOOKUP(D529,'Planilha Global - E1'!#REF!,2,FALSE)</f>
        <v>#REF!</v>
      </c>
    </row>
    <row r="530" spans="2:6">
      <c r="B530" s="4" t="s">
        <v>2562</v>
      </c>
      <c r="C530" s="1" t="s">
        <v>171</v>
      </c>
      <c r="D530" s="1" t="s">
        <v>2705</v>
      </c>
      <c r="E530" s="5" t="s">
        <v>2680</v>
      </c>
      <c r="F530" s="1" t="e">
        <f>VLOOKUP(D530,'Planilha Global - E1'!#REF!,2,FALSE)</f>
        <v>#REF!</v>
      </c>
    </row>
    <row r="531" spans="2:6">
      <c r="B531" s="4" t="s">
        <v>2563</v>
      </c>
      <c r="C531" s="1" t="s">
        <v>171</v>
      </c>
      <c r="D531" s="1" t="s">
        <v>1643</v>
      </c>
      <c r="E531" s="5" t="s">
        <v>2680</v>
      </c>
      <c r="F531" s="1" t="e">
        <f>VLOOKUP(D531,'Planilha Global - E1'!#REF!,2,FALSE)</f>
        <v>#REF!</v>
      </c>
    </row>
    <row r="532" spans="2:6">
      <c r="B532" s="4" t="s">
        <v>2564</v>
      </c>
      <c r="C532" s="1" t="s">
        <v>171</v>
      </c>
      <c r="D532" s="1" t="s">
        <v>2706</v>
      </c>
      <c r="E532" s="5" t="s">
        <v>2680</v>
      </c>
      <c r="F532" s="1" t="e">
        <f>VLOOKUP(D532,'Planilha Global - E1'!#REF!,2,FALSE)</f>
        <v>#REF!</v>
      </c>
    </row>
    <row r="533" spans="2:6">
      <c r="B533" s="4" t="s">
        <v>2565</v>
      </c>
      <c r="C533" s="1" t="s">
        <v>171</v>
      </c>
      <c r="D533" s="1" t="s">
        <v>1607</v>
      </c>
      <c r="E533" s="5" t="s">
        <v>2680</v>
      </c>
      <c r="F533" s="1" t="e">
        <f>VLOOKUP(D533,'Planilha Global - E1'!#REF!,2,FALSE)</f>
        <v>#REF!</v>
      </c>
    </row>
    <row r="534" spans="2:6">
      <c r="B534" s="4" t="s">
        <v>2566</v>
      </c>
      <c r="C534" s="1" t="s">
        <v>171</v>
      </c>
      <c r="D534" s="1" t="s">
        <v>2707</v>
      </c>
      <c r="E534" s="5" t="s">
        <v>2680</v>
      </c>
      <c r="F534" s="1" t="e">
        <f>VLOOKUP(D534,'Planilha Global - E1'!#REF!,2,FALSE)</f>
        <v>#REF!</v>
      </c>
    </row>
    <row r="535" spans="2:6">
      <c r="B535" s="4" t="s">
        <v>2567</v>
      </c>
      <c r="C535" s="1" t="s">
        <v>171</v>
      </c>
      <c r="D535" s="1" t="s">
        <v>1387</v>
      </c>
      <c r="E535" s="5" t="s">
        <v>2680</v>
      </c>
      <c r="F535" s="1" t="e">
        <f>VLOOKUP(D535,'Planilha Global - E1'!#REF!,2,FALSE)</f>
        <v>#REF!</v>
      </c>
    </row>
    <row r="536" spans="2:6">
      <c r="B536" s="4" t="s">
        <v>2568</v>
      </c>
      <c r="C536" s="1" t="s">
        <v>171</v>
      </c>
      <c r="D536" s="1" t="s">
        <v>2708</v>
      </c>
      <c r="E536" s="5" t="s">
        <v>2680</v>
      </c>
      <c r="F536" s="1" t="e">
        <f>VLOOKUP(D536,'Planilha Global - E1'!#REF!,2,FALSE)</f>
        <v>#REF!</v>
      </c>
    </row>
    <row r="537" spans="2:6">
      <c r="B537" s="4" t="s">
        <v>2569</v>
      </c>
      <c r="C537" s="1" t="s">
        <v>171</v>
      </c>
      <c r="D537" s="1" t="s">
        <v>1421</v>
      </c>
      <c r="E537" s="5" t="s">
        <v>2680</v>
      </c>
      <c r="F537" s="1" t="e">
        <f>VLOOKUP(D537,'Planilha Global - E1'!#REF!,2,FALSE)</f>
        <v>#REF!</v>
      </c>
    </row>
    <row r="538" spans="2:6">
      <c r="B538" s="4" t="s">
        <v>2570</v>
      </c>
      <c r="C538" s="1" t="s">
        <v>171</v>
      </c>
      <c r="D538" s="1" t="s">
        <v>2709</v>
      </c>
      <c r="E538" s="5" t="s">
        <v>2680</v>
      </c>
      <c r="F538" s="1" t="e">
        <f>VLOOKUP(D538,'Planilha Global - E1'!#REF!,2,FALSE)</f>
        <v>#REF!</v>
      </c>
    </row>
    <row r="539" spans="2:6">
      <c r="B539" s="4" t="s">
        <v>2571</v>
      </c>
      <c r="C539" s="1" t="s">
        <v>171</v>
      </c>
      <c r="D539" s="1" t="s">
        <v>1517</v>
      </c>
      <c r="E539" s="5" t="s">
        <v>2680</v>
      </c>
      <c r="F539" s="1" t="e">
        <f>VLOOKUP(D539,'Planilha Global - E1'!#REF!,2,FALSE)</f>
        <v>#REF!</v>
      </c>
    </row>
    <row r="540" spans="2:6">
      <c r="B540" s="4" t="s">
        <v>2572</v>
      </c>
      <c r="C540" s="1" t="s">
        <v>171</v>
      </c>
      <c r="D540" s="1" t="s">
        <v>2710</v>
      </c>
      <c r="E540" s="5" t="s">
        <v>2680</v>
      </c>
      <c r="F540" s="1" t="e">
        <f>VLOOKUP(D540,'Planilha Global - E1'!#REF!,2,FALSE)</f>
        <v>#REF!</v>
      </c>
    </row>
    <row r="541" spans="2:6">
      <c r="B541" s="4" t="s">
        <v>2573</v>
      </c>
      <c r="C541" s="1" t="s">
        <v>171</v>
      </c>
      <c r="D541" s="1" t="s">
        <v>2711</v>
      </c>
      <c r="E541" s="5" t="s">
        <v>2680</v>
      </c>
      <c r="F541" s="1" t="e">
        <f>VLOOKUP(D541,'Planilha Global - E1'!#REF!,2,FALSE)</f>
        <v>#REF!</v>
      </c>
    </row>
    <row r="542" spans="2:6">
      <c r="B542" s="4" t="s">
        <v>2574</v>
      </c>
      <c r="C542" s="1" t="s">
        <v>171</v>
      </c>
      <c r="D542" s="1" t="s">
        <v>2712</v>
      </c>
      <c r="E542" s="5" t="s">
        <v>2680</v>
      </c>
      <c r="F542" s="1" t="e">
        <f>VLOOKUP(D542,'Planilha Global - E1'!#REF!,2,FALSE)</f>
        <v>#REF!</v>
      </c>
    </row>
    <row r="543" spans="2:6">
      <c r="B543" s="4" t="s">
        <v>2575</v>
      </c>
      <c r="C543" s="1" t="s">
        <v>171</v>
      </c>
      <c r="D543" s="1" t="s">
        <v>2713</v>
      </c>
      <c r="E543" s="5" t="s">
        <v>2680</v>
      </c>
      <c r="F543" s="1" t="e">
        <f>VLOOKUP(D543,'Planilha Global - E1'!#REF!,2,FALSE)</f>
        <v>#REF!</v>
      </c>
    </row>
    <row r="544" spans="2:6">
      <c r="B544" s="4" t="s">
        <v>2576</v>
      </c>
      <c r="C544" s="1" t="s">
        <v>171</v>
      </c>
      <c r="D544" s="1" t="s">
        <v>2714</v>
      </c>
      <c r="E544" s="5" t="s">
        <v>2680</v>
      </c>
      <c r="F544" s="1" t="e">
        <f>VLOOKUP(D544,'Planilha Global - E1'!#REF!,2,FALSE)</f>
        <v>#REF!</v>
      </c>
    </row>
    <row r="545" spans="2:6">
      <c r="B545" s="4" t="s">
        <v>2131</v>
      </c>
      <c r="C545" s="1" t="s">
        <v>163</v>
      </c>
      <c r="D545" s="1" t="s">
        <v>2715</v>
      </c>
      <c r="E545" s="5" t="s">
        <v>2680</v>
      </c>
      <c r="F545" s="1" t="e">
        <f>VLOOKUP(D545,'Planilha Global - E1'!#REF!,2,FALSE)</f>
        <v>#REF!</v>
      </c>
    </row>
    <row r="546" spans="2:6">
      <c r="B546" s="4" t="s">
        <v>2132</v>
      </c>
      <c r="C546" s="1" t="s">
        <v>163</v>
      </c>
      <c r="D546" s="1" t="s">
        <v>2716</v>
      </c>
      <c r="E546" s="5" t="s">
        <v>2680</v>
      </c>
      <c r="F546" s="1" t="e">
        <f>VLOOKUP(D546,'Planilha Global - E1'!#REF!,2,FALSE)</f>
        <v>#REF!</v>
      </c>
    </row>
    <row r="547" spans="2:6">
      <c r="B547" s="4" t="s">
        <v>2605</v>
      </c>
      <c r="C547" s="1" t="s">
        <v>163</v>
      </c>
      <c r="D547" s="1" t="s">
        <v>2717</v>
      </c>
      <c r="E547" s="5" t="s">
        <v>2680</v>
      </c>
      <c r="F547" s="1" t="e">
        <f>VLOOKUP(D547,'Planilha Global - E1'!#REF!,2,FALSE)</f>
        <v>#REF!</v>
      </c>
    </row>
    <row r="548" spans="2:6">
      <c r="B548" s="4" t="s">
        <v>2517</v>
      </c>
      <c r="C548" s="1" t="s">
        <v>171</v>
      </c>
      <c r="D548" s="1" t="s">
        <v>2718</v>
      </c>
      <c r="E548" s="5" t="s">
        <v>2680</v>
      </c>
      <c r="F548" s="1" t="e">
        <f>VLOOKUP(D548,'Planilha Global - E1'!#REF!,2,FALSE)</f>
        <v>#REF!</v>
      </c>
    </row>
    <row r="549" spans="2:6">
      <c r="B549" s="4" t="s">
        <v>2518</v>
      </c>
      <c r="C549" s="1" t="s">
        <v>171</v>
      </c>
      <c r="D549" s="1" t="s">
        <v>2719</v>
      </c>
      <c r="E549" s="5" t="s">
        <v>2680</v>
      </c>
      <c r="F549" s="1" t="e">
        <f>VLOOKUP(D549,'Planilha Global - E1'!#REF!,2,FALSE)</f>
        <v>#REF!</v>
      </c>
    </row>
    <row r="550" spans="2:6">
      <c r="B550" s="4" t="s">
        <v>2519</v>
      </c>
      <c r="C550" s="1" t="s">
        <v>171</v>
      </c>
      <c r="D550" s="1" t="s">
        <v>2720</v>
      </c>
      <c r="E550" s="5" t="s">
        <v>2680</v>
      </c>
      <c r="F550" s="1" t="e">
        <f>VLOOKUP(D550,'Planilha Global - E1'!#REF!,2,FALSE)</f>
        <v>#REF!</v>
      </c>
    </row>
    <row r="551" spans="2:6">
      <c r="B551" s="4" t="s">
        <v>2520</v>
      </c>
      <c r="C551" s="1" t="s">
        <v>171</v>
      </c>
      <c r="D551" s="1" t="s">
        <v>2721</v>
      </c>
      <c r="E551" s="5" t="s">
        <v>2680</v>
      </c>
      <c r="F551" s="1" t="e">
        <f>VLOOKUP(D551,'Planilha Global - E1'!#REF!,2,FALSE)</f>
        <v>#REF!</v>
      </c>
    </row>
    <row r="552" spans="2:6">
      <c r="B552" s="4" t="s">
        <v>2521</v>
      </c>
      <c r="C552" s="1" t="s">
        <v>171</v>
      </c>
      <c r="D552" s="1" t="s">
        <v>2722</v>
      </c>
      <c r="E552" s="5" t="s">
        <v>2680</v>
      </c>
      <c r="F552" s="1" t="e">
        <f>VLOOKUP(D552,'Planilha Global - E1'!#REF!,2,FALSE)</f>
        <v>#REF!</v>
      </c>
    </row>
    <row r="553" spans="2:6">
      <c r="B553" s="4" t="s">
        <v>2584</v>
      </c>
      <c r="C553" s="1" t="s">
        <v>171</v>
      </c>
      <c r="D553" s="1" t="s">
        <v>2723</v>
      </c>
      <c r="E553" s="5" t="s">
        <v>2680</v>
      </c>
      <c r="F553" s="1" t="e">
        <f>VLOOKUP(D553,'Planilha Global - E1'!#REF!,2,FALSE)</f>
        <v>#REF!</v>
      </c>
    </row>
    <row r="554" spans="2:6">
      <c r="B554" s="4" t="s">
        <v>2583</v>
      </c>
      <c r="C554" s="1" t="s">
        <v>171</v>
      </c>
      <c r="D554" s="1" t="s">
        <v>2724</v>
      </c>
      <c r="E554" s="5" t="s">
        <v>2680</v>
      </c>
      <c r="F554" s="1" t="e">
        <f>VLOOKUP(D554,'Planilha Global - E1'!#REF!,2,FALSE)</f>
        <v>#REF!</v>
      </c>
    </row>
    <row r="555" spans="2:6">
      <c r="B555" s="4" t="s">
        <v>2590</v>
      </c>
      <c r="C555" s="1" t="s">
        <v>163</v>
      </c>
      <c r="D555" s="1" t="s">
        <v>2725</v>
      </c>
      <c r="E555" s="5" t="s">
        <v>2680</v>
      </c>
      <c r="F555" s="1" t="e">
        <f>VLOOKUP(D555,'Planilha Global - E1'!#REF!,2,FALSE)</f>
        <v>#REF!</v>
      </c>
    </row>
    <row r="556" spans="2:6">
      <c r="B556" s="4" t="s">
        <v>2595</v>
      </c>
      <c r="C556" s="1" t="s">
        <v>171</v>
      </c>
      <c r="D556" s="1" t="s">
        <v>2726</v>
      </c>
      <c r="E556" s="5" t="s">
        <v>2680</v>
      </c>
      <c r="F556" s="1" t="e">
        <f>VLOOKUP(D556,'Planilha Global - E1'!#REF!,2,FALSE)</f>
        <v>#REF!</v>
      </c>
    </row>
    <row r="557" spans="2:6">
      <c r="B557" s="4" t="s">
        <v>2596</v>
      </c>
      <c r="C557" s="1" t="s">
        <v>171</v>
      </c>
      <c r="D557" s="1" t="s">
        <v>2727</v>
      </c>
      <c r="E557" s="5" t="s">
        <v>2680</v>
      </c>
      <c r="F557" s="1" t="e">
        <f>VLOOKUP(D557,'Planilha Global - E1'!#REF!,2,FALSE)</f>
        <v>#REF!</v>
      </c>
    </row>
    <row r="558" spans="2:6">
      <c r="B558" s="4" t="s">
        <v>2597</v>
      </c>
      <c r="C558" s="1" t="s">
        <v>171</v>
      </c>
      <c r="D558" s="1" t="s">
        <v>2728</v>
      </c>
      <c r="E558" s="5" t="s">
        <v>2680</v>
      </c>
      <c r="F558" s="1" t="e">
        <f>VLOOKUP(D558,'Planilha Global - E1'!#REF!,2,FALSE)</f>
        <v>#REF!</v>
      </c>
    </row>
    <row r="559" spans="2:6">
      <c r="B559" s="4" t="s">
        <v>1948</v>
      </c>
      <c r="C559" s="1" t="s">
        <v>163</v>
      </c>
      <c r="D559" s="1" t="s">
        <v>2729</v>
      </c>
      <c r="E559" s="5" t="s">
        <v>2680</v>
      </c>
      <c r="F559" s="1" t="e">
        <f>VLOOKUP(D559,'Planilha Global - E1'!#REF!,2,FALSE)</f>
        <v>#REF!</v>
      </c>
    </row>
    <row r="560" spans="2:6">
      <c r="B560" s="4" t="s">
        <v>2157</v>
      </c>
      <c r="C560" s="1" t="s">
        <v>163</v>
      </c>
      <c r="D560" s="1" t="s">
        <v>2730</v>
      </c>
      <c r="E560" s="5" t="s">
        <v>2680</v>
      </c>
      <c r="F560" s="1" t="e">
        <f>VLOOKUP(D560,'Planilha Global - E1'!#REF!,2,FALSE)</f>
        <v>#REF!</v>
      </c>
    </row>
    <row r="561" spans="2:6">
      <c r="B561" s="4" t="s">
        <v>2600</v>
      </c>
      <c r="C561" s="1" t="s">
        <v>176</v>
      </c>
      <c r="D561" s="1" t="s">
        <v>2731</v>
      </c>
      <c r="E561" s="5" t="s">
        <v>2680</v>
      </c>
      <c r="F561" s="1" t="e">
        <f>VLOOKUP(D561,'Planilha Global - E1'!#REF!,2,FALSE)</f>
        <v>#REF!</v>
      </c>
    </row>
    <row r="562" spans="2:6">
      <c r="B562" s="4" t="s">
        <v>2607</v>
      </c>
      <c r="C562" s="1" t="s">
        <v>163</v>
      </c>
      <c r="D562" s="1" t="s">
        <v>2732</v>
      </c>
      <c r="E562" s="5" t="s">
        <v>2680</v>
      </c>
      <c r="F562" s="1" t="e">
        <f>VLOOKUP(D562,'Planilha Global - E1'!#REF!,2,FALSE)</f>
        <v>#REF!</v>
      </c>
    </row>
    <row r="563" spans="2:6">
      <c r="B563" s="4" t="s">
        <v>2154</v>
      </c>
      <c r="C563" s="1" t="s">
        <v>163</v>
      </c>
      <c r="D563" s="1" t="s">
        <v>2733</v>
      </c>
      <c r="E563" s="5" t="s">
        <v>2680</v>
      </c>
      <c r="F563" s="1" t="e">
        <f>VLOOKUP(D563,'Planilha Global - E1'!#REF!,2,FALSE)</f>
        <v>#REF!</v>
      </c>
    </row>
    <row r="564" spans="2:6">
      <c r="B564" s="4" t="s">
        <v>2156</v>
      </c>
      <c r="C564" s="1" t="s">
        <v>163</v>
      </c>
      <c r="D564" s="1" t="s">
        <v>2734</v>
      </c>
      <c r="E564" s="5" t="s">
        <v>2680</v>
      </c>
      <c r="F564" s="1" t="e">
        <f>VLOOKUP(D564,'Planilha Global - E1'!#REF!,2,FALSE)</f>
        <v>#REF!</v>
      </c>
    </row>
    <row r="565" spans="2:6">
      <c r="B565" s="4" t="s">
        <v>2155</v>
      </c>
      <c r="C565" s="1" t="s">
        <v>163</v>
      </c>
      <c r="D565" s="1" t="s">
        <v>2735</v>
      </c>
      <c r="E565" s="5" t="s">
        <v>2680</v>
      </c>
      <c r="F565" s="1" t="e">
        <f>VLOOKUP(D565,'Planilha Global - E1'!#REF!,2,FALSE)</f>
        <v>#REF!</v>
      </c>
    </row>
    <row r="566" spans="2:6">
      <c r="B566" s="4" t="s">
        <v>2587</v>
      </c>
      <c r="C566" s="1" t="s">
        <v>164</v>
      </c>
      <c r="D566" s="1" t="s">
        <v>2736</v>
      </c>
      <c r="E566" s="5" t="s">
        <v>2680</v>
      </c>
      <c r="F566" s="1" t="e">
        <f>VLOOKUP(D566,'Planilha Global - E1'!#REF!,2,FALSE)</f>
        <v>#REF!</v>
      </c>
    </row>
    <row r="567" spans="2:6">
      <c r="B567" s="4" t="s">
        <v>2640</v>
      </c>
      <c r="C567" s="1" t="s">
        <v>163</v>
      </c>
      <c r="D567" s="1" t="s">
        <v>2737</v>
      </c>
      <c r="E567" s="5" t="s">
        <v>2680</v>
      </c>
      <c r="F567" s="1" t="e">
        <f>VLOOKUP(D567,'Planilha Global - E1'!#REF!,2,FALSE)</f>
        <v>#REF!</v>
      </c>
    </row>
    <row r="568" spans="2:6">
      <c r="B568" s="4" t="s">
        <v>2591</v>
      </c>
      <c r="C568" s="1" t="s">
        <v>163</v>
      </c>
      <c r="D568" s="1" t="s">
        <v>2738</v>
      </c>
      <c r="E568" s="5" t="s">
        <v>2680</v>
      </c>
      <c r="F568" s="1" t="e">
        <f>VLOOKUP(D568,'Planilha Global - E1'!#REF!,2,FALSE)</f>
        <v>#REF!</v>
      </c>
    </row>
    <row r="569" spans="2:6">
      <c r="B569" s="4" t="s">
        <v>2598</v>
      </c>
      <c r="C569" s="1" t="s">
        <v>163</v>
      </c>
      <c r="D569" s="1" t="s">
        <v>2739</v>
      </c>
      <c r="E569" s="5" t="s">
        <v>2680</v>
      </c>
      <c r="F569" s="1" t="e">
        <f>VLOOKUP(D569,'Planilha Global - E1'!#REF!,2,FALSE)</f>
        <v>#REF!</v>
      </c>
    </row>
    <row r="570" spans="2:6">
      <c r="B570" s="4" t="s">
        <v>2158</v>
      </c>
      <c r="C570" s="1" t="s">
        <v>163</v>
      </c>
      <c r="D570" s="1" t="s">
        <v>2740</v>
      </c>
      <c r="E570" s="5" t="s">
        <v>2680</v>
      </c>
      <c r="F570" s="1" t="e">
        <f>VLOOKUP(D570,'Planilha Global - E1'!#REF!,2,FALSE)</f>
        <v>#REF!</v>
      </c>
    </row>
    <row r="571" spans="2:6">
      <c r="B571" s="4" t="s">
        <v>2159</v>
      </c>
      <c r="C571" s="1" t="s">
        <v>163</v>
      </c>
      <c r="D571" s="1" t="s">
        <v>2741</v>
      </c>
      <c r="E571" s="5" t="s">
        <v>2680</v>
      </c>
      <c r="F571" s="1" t="e">
        <f>VLOOKUP(D571,'Planilha Global - E1'!#REF!,2,FALSE)</f>
        <v>#REF!</v>
      </c>
    </row>
    <row r="572" spans="2:6">
      <c r="B572" s="4" t="s">
        <v>2147</v>
      </c>
      <c r="C572" s="1" t="s">
        <v>163</v>
      </c>
      <c r="D572" s="1" t="s">
        <v>2742</v>
      </c>
      <c r="E572" s="5" t="s">
        <v>2680</v>
      </c>
      <c r="F572" s="1" t="e">
        <f>VLOOKUP(D572,'Planilha Global - E1'!#REF!,2,FALSE)</f>
        <v>#REF!</v>
      </c>
    </row>
    <row r="573" spans="2:6">
      <c r="B573" s="4" t="s">
        <v>2139</v>
      </c>
      <c r="C573" s="1" t="s">
        <v>163</v>
      </c>
      <c r="D573" s="1" t="s">
        <v>2743</v>
      </c>
      <c r="E573" s="5" t="s">
        <v>2680</v>
      </c>
      <c r="F573" s="1" t="e">
        <f>VLOOKUP(D573,'Planilha Global - E1'!#REF!,2,FALSE)</f>
        <v>#REF!</v>
      </c>
    </row>
    <row r="574" spans="2:6">
      <c r="B574" s="4" t="s">
        <v>2148</v>
      </c>
      <c r="C574" s="1" t="s">
        <v>163</v>
      </c>
      <c r="D574" s="1" t="s">
        <v>2744</v>
      </c>
      <c r="E574" s="5" t="s">
        <v>2680</v>
      </c>
      <c r="F574" s="1" t="e">
        <f>VLOOKUP(D574,'Planilha Global - E1'!#REF!,2,FALSE)</f>
        <v>#REF!</v>
      </c>
    </row>
    <row r="575" spans="2:6">
      <c r="B575" s="4" t="s">
        <v>2160</v>
      </c>
      <c r="C575" s="1" t="s">
        <v>163</v>
      </c>
      <c r="D575" s="1" t="s">
        <v>2745</v>
      </c>
      <c r="E575" s="5" t="s">
        <v>2680</v>
      </c>
      <c r="F575" s="1" t="e">
        <f>VLOOKUP(D575,'Planilha Global - E1'!#REF!,2,FALSE)</f>
        <v>#REF!</v>
      </c>
    </row>
    <row r="576" spans="2:6">
      <c r="B576" s="4" t="s">
        <v>2602</v>
      </c>
      <c r="C576" s="1" t="s">
        <v>163</v>
      </c>
      <c r="D576" s="1" t="s">
        <v>2746</v>
      </c>
      <c r="E576" s="5" t="s">
        <v>2680</v>
      </c>
      <c r="F576" s="1" t="e">
        <f>VLOOKUP(D576,'Planilha Global - E1'!#REF!,2,FALSE)</f>
        <v>#REF!</v>
      </c>
    </row>
    <row r="577" spans="2:6">
      <c r="B577" s="4" t="s">
        <v>2603</v>
      </c>
      <c r="C577" s="1" t="s">
        <v>163</v>
      </c>
      <c r="D577" s="1" t="s">
        <v>2747</v>
      </c>
      <c r="E577" s="5" t="s">
        <v>2680</v>
      </c>
      <c r="F577" s="1" t="e">
        <f>VLOOKUP(D577,'Planilha Global - E1'!#REF!,2,FALSE)</f>
        <v>#REF!</v>
      </c>
    </row>
    <row r="578" spans="2:6">
      <c r="B578" s="4" t="s">
        <v>2141</v>
      </c>
      <c r="C578" s="1" t="s">
        <v>163</v>
      </c>
      <c r="D578" s="1" t="s">
        <v>2748</v>
      </c>
      <c r="E578" s="5" t="s">
        <v>2680</v>
      </c>
      <c r="F578" s="1" t="e">
        <f>VLOOKUP(D578,'Planilha Global - E1'!#REF!,2,FALSE)</f>
        <v>#REF!</v>
      </c>
    </row>
    <row r="579" spans="2:6">
      <c r="B579" s="4" t="s">
        <v>2140</v>
      </c>
      <c r="C579" s="1" t="s">
        <v>163</v>
      </c>
      <c r="D579" s="1" t="s">
        <v>2749</v>
      </c>
      <c r="E579" s="5" t="s">
        <v>2680</v>
      </c>
      <c r="F579" s="1" t="e">
        <f>VLOOKUP(D579,'Planilha Global - E1'!#REF!,2,FALSE)</f>
        <v>#REF!</v>
      </c>
    </row>
    <row r="580" spans="2:6">
      <c r="B580" s="4" t="s">
        <v>2142</v>
      </c>
      <c r="C580" s="1" t="s">
        <v>163</v>
      </c>
      <c r="D580" s="1" t="s">
        <v>2750</v>
      </c>
      <c r="E580" s="5" t="s">
        <v>2680</v>
      </c>
      <c r="F580" s="1" t="e">
        <f>VLOOKUP(D580,'Planilha Global - E1'!#REF!,2,FALSE)</f>
        <v>#REF!</v>
      </c>
    </row>
    <row r="581" spans="2:6">
      <c r="B581" s="4" t="s">
        <v>2143</v>
      </c>
      <c r="C581" s="1" t="s">
        <v>163</v>
      </c>
      <c r="D581" s="1" t="s">
        <v>2751</v>
      </c>
      <c r="E581" s="5" t="s">
        <v>2680</v>
      </c>
      <c r="F581" s="1" t="e">
        <f>VLOOKUP(D581,'Planilha Global - E1'!#REF!,2,FALSE)</f>
        <v>#REF!</v>
      </c>
    </row>
    <row r="582" spans="2:6">
      <c r="B582" s="4" t="s">
        <v>2144</v>
      </c>
      <c r="C582" s="1" t="s">
        <v>163</v>
      </c>
      <c r="D582" s="1" t="s">
        <v>2752</v>
      </c>
      <c r="E582" s="5" t="s">
        <v>2680</v>
      </c>
      <c r="F582" s="1" t="e">
        <f>VLOOKUP(D582,'Planilha Global - E1'!#REF!,2,FALSE)</f>
        <v>#REF!</v>
      </c>
    </row>
    <row r="583" spans="2:6">
      <c r="B583" s="4" t="s">
        <v>2145</v>
      </c>
      <c r="C583" s="1" t="s">
        <v>164</v>
      </c>
      <c r="D583" s="1" t="s">
        <v>2753</v>
      </c>
      <c r="E583" s="5" t="s">
        <v>2680</v>
      </c>
      <c r="F583" s="1" t="e">
        <f>VLOOKUP(D583,'Planilha Global - E1'!#REF!,2,FALSE)</f>
        <v>#REF!</v>
      </c>
    </row>
    <row r="584" spans="2:6">
      <c r="B584" s="4" t="s">
        <v>2150</v>
      </c>
      <c r="C584" s="1" t="s">
        <v>164</v>
      </c>
      <c r="D584" s="1" t="s">
        <v>2754</v>
      </c>
      <c r="E584" s="5" t="s">
        <v>2680</v>
      </c>
      <c r="F584" s="1" t="e">
        <f>VLOOKUP(D584,'Planilha Global - E1'!#REF!,2,FALSE)</f>
        <v>#REF!</v>
      </c>
    </row>
    <row r="585" spans="2:6">
      <c r="B585" s="4" t="s">
        <v>2151</v>
      </c>
      <c r="C585" s="1" t="s">
        <v>164</v>
      </c>
      <c r="D585" s="1" t="s">
        <v>2755</v>
      </c>
      <c r="E585" s="5" t="s">
        <v>2680</v>
      </c>
      <c r="F585" s="1" t="e">
        <f>VLOOKUP(D585,'Planilha Global - E1'!#REF!,2,FALSE)</f>
        <v>#REF!</v>
      </c>
    </row>
    <row r="586" spans="2:6">
      <c r="B586" s="4" t="s">
        <v>2349</v>
      </c>
      <c r="C586" s="1" t="s">
        <v>171</v>
      </c>
      <c r="D586" s="1" t="s">
        <v>2756</v>
      </c>
      <c r="E586" s="5" t="s">
        <v>2680</v>
      </c>
      <c r="F586" s="1" t="e">
        <f>VLOOKUP(D586,'Planilha Global - E1'!#REF!,2,FALSE)</f>
        <v>#REF!</v>
      </c>
    </row>
    <row r="587" spans="2:6">
      <c r="B587" s="4" t="s">
        <v>2350</v>
      </c>
      <c r="C587" s="1" t="s">
        <v>171</v>
      </c>
      <c r="D587" s="1" t="s">
        <v>2757</v>
      </c>
      <c r="E587" s="5" t="s">
        <v>2680</v>
      </c>
      <c r="F587" s="1" t="e">
        <f>VLOOKUP(D587,'Planilha Global - E1'!#REF!,2,FALSE)</f>
        <v>#REF!</v>
      </c>
    </row>
    <row r="588" spans="2:6">
      <c r="B588" s="4" t="s">
        <v>2351</v>
      </c>
      <c r="C588" s="1" t="s">
        <v>171</v>
      </c>
      <c r="D588" s="1" t="s">
        <v>2758</v>
      </c>
      <c r="E588" s="5" t="s">
        <v>2680</v>
      </c>
      <c r="F588" s="1" t="e">
        <f>VLOOKUP(D588,'Planilha Global - E1'!#REF!,2,FALSE)</f>
        <v>#REF!</v>
      </c>
    </row>
    <row r="589" spans="2:6">
      <c r="B589" s="4" t="s">
        <v>2352</v>
      </c>
      <c r="C589" s="1" t="s">
        <v>1273</v>
      </c>
      <c r="D589" s="1" t="s">
        <v>2759</v>
      </c>
      <c r="E589" s="5" t="s">
        <v>2680</v>
      </c>
      <c r="F589" s="1" t="e">
        <f>VLOOKUP(D589,'Planilha Global - E1'!#REF!,2,FALSE)</f>
        <v>#REF!</v>
      </c>
    </row>
    <row r="590" spans="2:6">
      <c r="B590" s="4" t="s">
        <v>2353</v>
      </c>
      <c r="C590" s="1" t="s">
        <v>171</v>
      </c>
      <c r="D590" s="1" t="s">
        <v>2760</v>
      </c>
      <c r="E590" s="5" t="s">
        <v>2680</v>
      </c>
      <c r="F590" s="1" t="e">
        <f>VLOOKUP(D590,'Planilha Global - E1'!#REF!,2,FALSE)</f>
        <v>#REF!</v>
      </c>
    </row>
    <row r="591" spans="2:6">
      <c r="B591" s="4" t="s">
        <v>2354</v>
      </c>
      <c r="C591" s="1" t="s">
        <v>171</v>
      </c>
      <c r="D591" s="1" t="s">
        <v>2761</v>
      </c>
      <c r="E591" s="5" t="s">
        <v>2680</v>
      </c>
      <c r="F591" s="1" t="e">
        <f>VLOOKUP(D591,'Planilha Global - E1'!#REF!,2,FALSE)</f>
        <v>#REF!</v>
      </c>
    </row>
    <row r="592" spans="2:6">
      <c r="B592" s="4" t="s">
        <v>2355</v>
      </c>
      <c r="C592" s="1" t="s">
        <v>171</v>
      </c>
      <c r="D592" s="1" t="s">
        <v>2762</v>
      </c>
      <c r="E592" s="5" t="s">
        <v>2680</v>
      </c>
      <c r="F592" s="1" t="e">
        <f>VLOOKUP(D592,'Planilha Global - E1'!#REF!,2,FALSE)</f>
        <v>#REF!</v>
      </c>
    </row>
    <row r="593" spans="2:6">
      <c r="B593" s="4" t="s">
        <v>2356</v>
      </c>
      <c r="C593" s="1" t="s">
        <v>171</v>
      </c>
      <c r="D593" s="1" t="s">
        <v>2763</v>
      </c>
      <c r="E593" s="5" t="s">
        <v>2680</v>
      </c>
      <c r="F593" s="1" t="e">
        <f>VLOOKUP(D593,'Planilha Global - E1'!#REF!,2,FALSE)</f>
        <v>#REF!</v>
      </c>
    </row>
    <row r="594" spans="2:6">
      <c r="B594" s="4" t="s">
        <v>2357</v>
      </c>
      <c r="C594" s="1" t="s">
        <v>171</v>
      </c>
      <c r="D594" s="1" t="s">
        <v>2764</v>
      </c>
      <c r="E594" s="5" t="s">
        <v>2680</v>
      </c>
      <c r="F594" s="1" t="e">
        <f>VLOOKUP(D594,'Planilha Global - E1'!#REF!,2,FALSE)</f>
        <v>#REF!</v>
      </c>
    </row>
    <row r="595" spans="2:6">
      <c r="B595" s="4" t="s">
        <v>2358</v>
      </c>
      <c r="C595" s="1" t="s">
        <v>171</v>
      </c>
      <c r="D595" s="1" t="s">
        <v>2765</v>
      </c>
      <c r="E595" s="5" t="s">
        <v>2680</v>
      </c>
      <c r="F595" s="1" t="e">
        <f>VLOOKUP(D595,'Planilha Global - E1'!#REF!,2,FALSE)</f>
        <v>#REF!</v>
      </c>
    </row>
    <row r="596" spans="2:6">
      <c r="B596" s="4" t="s">
        <v>2359</v>
      </c>
      <c r="C596" s="1" t="s">
        <v>171</v>
      </c>
      <c r="D596" s="1" t="s">
        <v>2766</v>
      </c>
      <c r="E596" s="5" t="s">
        <v>2680</v>
      </c>
      <c r="F596" s="1" t="e">
        <f>VLOOKUP(D596,'Planilha Global - E1'!#REF!,2,FALSE)</f>
        <v>#REF!</v>
      </c>
    </row>
    <row r="597" spans="2:6">
      <c r="B597" s="4" t="s">
        <v>2360</v>
      </c>
      <c r="C597" s="1" t="s">
        <v>171</v>
      </c>
      <c r="D597" s="1" t="s">
        <v>2767</v>
      </c>
      <c r="E597" s="5" t="s">
        <v>2680</v>
      </c>
      <c r="F597" s="1" t="e">
        <f>VLOOKUP(D597,'Planilha Global - E1'!#REF!,2,FALSE)</f>
        <v>#REF!</v>
      </c>
    </row>
    <row r="598" spans="2:6">
      <c r="B598" s="4" t="s">
        <v>2361</v>
      </c>
      <c r="C598" s="1" t="s">
        <v>171</v>
      </c>
      <c r="D598" s="1" t="s">
        <v>2768</v>
      </c>
      <c r="E598" s="5" t="s">
        <v>2680</v>
      </c>
      <c r="F598" s="1" t="e">
        <f>VLOOKUP(D598,'Planilha Global - E1'!#REF!,2,FALSE)</f>
        <v>#REF!</v>
      </c>
    </row>
    <row r="599" spans="2:6">
      <c r="B599" s="4" t="s">
        <v>2362</v>
      </c>
      <c r="C599" s="1" t="s">
        <v>171</v>
      </c>
      <c r="D599" s="1" t="s">
        <v>2769</v>
      </c>
      <c r="E599" s="5" t="s">
        <v>2680</v>
      </c>
      <c r="F599" s="1" t="e">
        <f>VLOOKUP(D599,'Planilha Global - E1'!#REF!,2,FALSE)</f>
        <v>#REF!</v>
      </c>
    </row>
    <row r="600" spans="2:6">
      <c r="B600" s="4" t="s">
        <v>2363</v>
      </c>
      <c r="C600" s="1" t="s">
        <v>171</v>
      </c>
      <c r="D600" s="1" t="s">
        <v>2770</v>
      </c>
      <c r="E600" s="5" t="s">
        <v>2680</v>
      </c>
      <c r="F600" s="1" t="e">
        <f>VLOOKUP(D600,'Planilha Global - E1'!#REF!,2,FALSE)</f>
        <v>#REF!</v>
      </c>
    </row>
    <row r="601" spans="2:6">
      <c r="B601" s="4" t="s">
        <v>2364</v>
      </c>
      <c r="C601" s="1" t="s">
        <v>171</v>
      </c>
      <c r="D601" s="1" t="s">
        <v>2771</v>
      </c>
      <c r="E601" s="5" t="s">
        <v>2680</v>
      </c>
      <c r="F601" s="1" t="e">
        <f>VLOOKUP(D601,'Planilha Global - E1'!#REF!,2,FALSE)</f>
        <v>#REF!</v>
      </c>
    </row>
    <row r="602" spans="2:6">
      <c r="B602" s="4" t="s">
        <v>2365</v>
      </c>
      <c r="C602" s="1" t="s">
        <v>171</v>
      </c>
      <c r="D602" s="1" t="s">
        <v>2772</v>
      </c>
      <c r="E602" s="5" t="s">
        <v>2680</v>
      </c>
      <c r="F602" s="1" t="e">
        <f>VLOOKUP(D602,'Planilha Global - E1'!#REF!,2,FALSE)</f>
        <v>#REF!</v>
      </c>
    </row>
    <row r="603" spans="2:6">
      <c r="B603" s="4" t="s">
        <v>2366</v>
      </c>
      <c r="C603" s="1" t="s">
        <v>171</v>
      </c>
      <c r="D603" s="1" t="s">
        <v>2773</v>
      </c>
      <c r="E603" s="5" t="s">
        <v>2680</v>
      </c>
      <c r="F603" s="1" t="e">
        <f>VLOOKUP(D603,'Planilha Global - E1'!#REF!,2,FALSE)</f>
        <v>#REF!</v>
      </c>
    </row>
    <row r="604" spans="2:6">
      <c r="B604" s="4" t="s">
        <v>2367</v>
      </c>
      <c r="C604" s="1" t="s">
        <v>171</v>
      </c>
      <c r="D604" s="1" t="s">
        <v>2774</v>
      </c>
      <c r="E604" s="5" t="s">
        <v>2680</v>
      </c>
      <c r="F604" s="1" t="e">
        <f>VLOOKUP(D604,'Planilha Global - E1'!#REF!,2,FALSE)</f>
        <v>#REF!</v>
      </c>
    </row>
    <row r="605" spans="2:6">
      <c r="B605" s="4" t="s">
        <v>2368</v>
      </c>
      <c r="C605" s="1" t="s">
        <v>171</v>
      </c>
      <c r="D605" s="1" t="s">
        <v>2775</v>
      </c>
      <c r="E605" s="5" t="s">
        <v>2680</v>
      </c>
      <c r="F605" s="1" t="e">
        <f>VLOOKUP(D605,'Planilha Global - E1'!#REF!,2,FALSE)</f>
        <v>#REF!</v>
      </c>
    </row>
    <row r="606" spans="2:6">
      <c r="B606" s="4" t="s">
        <v>2369</v>
      </c>
      <c r="C606" s="1" t="s">
        <v>171</v>
      </c>
      <c r="D606" s="1" t="s">
        <v>2776</v>
      </c>
      <c r="E606" s="5" t="s">
        <v>2680</v>
      </c>
      <c r="F606" s="1" t="e">
        <f>VLOOKUP(D606,'Planilha Global - E1'!#REF!,2,FALSE)</f>
        <v>#REF!</v>
      </c>
    </row>
    <row r="607" spans="2:6">
      <c r="B607" s="4" t="s">
        <v>2370</v>
      </c>
      <c r="C607" s="1" t="s">
        <v>171</v>
      </c>
      <c r="D607" s="1" t="s">
        <v>2777</v>
      </c>
      <c r="E607" s="5" t="s">
        <v>2680</v>
      </c>
      <c r="F607" s="1" t="e">
        <f>VLOOKUP(D607,'Planilha Global - E1'!#REF!,2,FALSE)</f>
        <v>#REF!</v>
      </c>
    </row>
    <row r="608" spans="2:6">
      <c r="B608" s="4" t="s">
        <v>2371</v>
      </c>
      <c r="C608" s="1" t="s">
        <v>171</v>
      </c>
      <c r="D608" s="1" t="s">
        <v>2778</v>
      </c>
      <c r="E608" s="5" t="s">
        <v>2680</v>
      </c>
      <c r="F608" s="1" t="e">
        <f>VLOOKUP(D608,'Planilha Global - E1'!#REF!,2,FALSE)</f>
        <v>#REF!</v>
      </c>
    </row>
    <row r="609" spans="2:6">
      <c r="B609" s="4" t="s">
        <v>2372</v>
      </c>
      <c r="C609" s="1" t="s">
        <v>171</v>
      </c>
      <c r="D609" s="1" t="s">
        <v>2779</v>
      </c>
      <c r="E609" s="5" t="s">
        <v>2680</v>
      </c>
      <c r="F609" s="1" t="e">
        <f>VLOOKUP(D609,'Planilha Global - E1'!#REF!,2,FALSE)</f>
        <v>#REF!</v>
      </c>
    </row>
    <row r="610" spans="2:6">
      <c r="B610" s="4" t="s">
        <v>2373</v>
      </c>
      <c r="C610" s="1" t="s">
        <v>171</v>
      </c>
      <c r="D610" s="1" t="s">
        <v>2780</v>
      </c>
      <c r="E610" s="5" t="s">
        <v>2680</v>
      </c>
      <c r="F610" s="1" t="e">
        <f>VLOOKUP(D610,'Planilha Global - E1'!#REF!,2,FALSE)</f>
        <v>#REF!</v>
      </c>
    </row>
    <row r="611" spans="2:6">
      <c r="B611" s="4" t="s">
        <v>2374</v>
      </c>
      <c r="C611" s="1" t="s">
        <v>171</v>
      </c>
      <c r="D611" s="1" t="s">
        <v>2781</v>
      </c>
      <c r="E611" s="5" t="s">
        <v>2680</v>
      </c>
      <c r="F611" s="1" t="e">
        <f>VLOOKUP(D611,'Planilha Global - E1'!#REF!,2,FALSE)</f>
        <v>#REF!</v>
      </c>
    </row>
    <row r="612" spans="2:6">
      <c r="B612" s="4" t="s">
        <v>2375</v>
      </c>
      <c r="C612" s="1" t="s">
        <v>171</v>
      </c>
      <c r="D612" s="1" t="s">
        <v>2782</v>
      </c>
      <c r="E612" s="5" t="s">
        <v>2680</v>
      </c>
      <c r="F612" s="1" t="e">
        <f>VLOOKUP(D612,'Planilha Global - E1'!#REF!,2,FALSE)</f>
        <v>#REF!</v>
      </c>
    </row>
    <row r="613" spans="2:6">
      <c r="B613" s="4" t="s">
        <v>2376</v>
      </c>
      <c r="C613" s="1" t="s">
        <v>164</v>
      </c>
      <c r="D613" s="1" t="s">
        <v>2783</v>
      </c>
      <c r="E613" s="5" t="s">
        <v>2680</v>
      </c>
      <c r="F613" s="1" t="e">
        <f>VLOOKUP(D613,'Planilha Global - E1'!#REF!,2,FALSE)</f>
        <v>#REF!</v>
      </c>
    </row>
    <row r="614" spans="2:6">
      <c r="B614" s="4" t="s">
        <v>2377</v>
      </c>
      <c r="C614" s="1" t="s">
        <v>164</v>
      </c>
      <c r="D614" s="1" t="s">
        <v>2784</v>
      </c>
      <c r="E614" s="5" t="s">
        <v>2680</v>
      </c>
      <c r="F614" s="1" t="e">
        <f>VLOOKUP(D614,'Planilha Global - E1'!#REF!,2,FALSE)</f>
        <v>#REF!</v>
      </c>
    </row>
    <row r="615" spans="2:6">
      <c r="B615" s="4" t="s">
        <v>2378</v>
      </c>
      <c r="C615" s="1" t="s">
        <v>164</v>
      </c>
      <c r="D615" s="1" t="s">
        <v>2785</v>
      </c>
      <c r="E615" s="5" t="s">
        <v>2680</v>
      </c>
      <c r="F615" s="1" t="e">
        <f>VLOOKUP(D615,'Planilha Global - E1'!#REF!,2,FALSE)</f>
        <v>#REF!</v>
      </c>
    </row>
    <row r="616" spans="2:6">
      <c r="B616" s="4" t="s">
        <v>2379</v>
      </c>
      <c r="C616" s="1" t="s">
        <v>164</v>
      </c>
      <c r="D616" s="1" t="s">
        <v>2786</v>
      </c>
      <c r="E616" s="5" t="s">
        <v>2680</v>
      </c>
      <c r="F616" s="1" t="e">
        <f>VLOOKUP(D616,'Planilha Global - E1'!#REF!,2,FALSE)</f>
        <v>#REF!</v>
      </c>
    </row>
    <row r="617" spans="2:6">
      <c r="B617" s="4" t="s">
        <v>2380</v>
      </c>
      <c r="C617" s="1" t="s">
        <v>1273</v>
      </c>
      <c r="D617" s="1" t="s">
        <v>2787</v>
      </c>
      <c r="E617" s="5" t="s">
        <v>2680</v>
      </c>
      <c r="F617" s="1" t="e">
        <f>VLOOKUP(D617,'Planilha Global - E1'!#REF!,2,FALSE)</f>
        <v>#REF!</v>
      </c>
    </row>
    <row r="618" spans="2:6">
      <c r="B618" s="4" t="s">
        <v>2381</v>
      </c>
      <c r="C618" s="1" t="s">
        <v>1273</v>
      </c>
      <c r="D618" s="1" t="s">
        <v>2788</v>
      </c>
      <c r="E618" s="5" t="s">
        <v>2680</v>
      </c>
      <c r="F618" s="1" t="e">
        <f>VLOOKUP(D618,'Planilha Global - E1'!#REF!,2,FALSE)</f>
        <v>#REF!</v>
      </c>
    </row>
    <row r="619" spans="2:6">
      <c r="B619" s="4" t="s">
        <v>2382</v>
      </c>
      <c r="C619" s="1" t="s">
        <v>1273</v>
      </c>
      <c r="D619" s="1" t="s">
        <v>2789</v>
      </c>
      <c r="E619" s="5" t="s">
        <v>2680</v>
      </c>
      <c r="F619" s="1" t="e">
        <f>VLOOKUP(D619,'Planilha Global - E1'!#REF!,2,FALSE)</f>
        <v>#REF!</v>
      </c>
    </row>
    <row r="620" spans="2:6">
      <c r="B620" s="4" t="s">
        <v>2383</v>
      </c>
      <c r="C620" s="1" t="s">
        <v>171</v>
      </c>
      <c r="D620" s="1" t="s">
        <v>2790</v>
      </c>
      <c r="E620" s="5" t="s">
        <v>2680</v>
      </c>
      <c r="F620" s="1" t="e">
        <f>VLOOKUP(D620,'Planilha Global - E1'!#REF!,2,FALSE)</f>
        <v>#REF!</v>
      </c>
    </row>
    <row r="621" spans="2:6">
      <c r="B621" s="4" t="s">
        <v>2384</v>
      </c>
      <c r="C621" s="1" t="s">
        <v>171</v>
      </c>
      <c r="D621" s="1" t="s">
        <v>2791</v>
      </c>
      <c r="E621" s="5" t="s">
        <v>2680</v>
      </c>
      <c r="F621" s="1" t="e">
        <f>VLOOKUP(D621,'Planilha Global - E1'!#REF!,2,FALSE)</f>
        <v>#REF!</v>
      </c>
    </row>
    <row r="622" spans="2:6">
      <c r="B622" s="4" t="s">
        <v>2385</v>
      </c>
      <c r="C622" s="1" t="s">
        <v>171</v>
      </c>
      <c r="D622" s="1" t="s">
        <v>2792</v>
      </c>
      <c r="E622" s="5" t="s">
        <v>2680</v>
      </c>
      <c r="F622" s="1" t="e">
        <f>VLOOKUP(D622,'Planilha Global - E1'!#REF!,2,FALSE)</f>
        <v>#REF!</v>
      </c>
    </row>
    <row r="623" spans="2:6">
      <c r="B623" s="4" t="s">
        <v>2386</v>
      </c>
      <c r="C623" s="1" t="s">
        <v>164</v>
      </c>
      <c r="D623" s="1" t="s">
        <v>2793</v>
      </c>
      <c r="E623" s="5" t="s">
        <v>2680</v>
      </c>
      <c r="F623" s="1" t="e">
        <f>VLOOKUP(D623,'Planilha Global - E1'!#REF!,2,FALSE)</f>
        <v>#REF!</v>
      </c>
    </row>
    <row r="624" spans="2:6">
      <c r="B624" s="4" t="s">
        <v>2387</v>
      </c>
      <c r="C624" s="1" t="s">
        <v>171</v>
      </c>
      <c r="D624" s="1" t="s">
        <v>2794</v>
      </c>
      <c r="E624" s="5" t="s">
        <v>2680</v>
      </c>
      <c r="F624" s="1" t="e">
        <f>VLOOKUP(D624,'Planilha Global - E1'!#REF!,2,FALSE)</f>
        <v>#REF!</v>
      </c>
    </row>
    <row r="625" spans="2:6">
      <c r="B625" s="4" t="s">
        <v>2388</v>
      </c>
      <c r="C625" s="1" t="s">
        <v>171</v>
      </c>
      <c r="D625" s="1" t="s">
        <v>2795</v>
      </c>
      <c r="E625" s="5" t="s">
        <v>2680</v>
      </c>
      <c r="F625" s="1" t="e">
        <f>VLOOKUP(D625,'Planilha Global - E1'!#REF!,2,FALSE)</f>
        <v>#REF!</v>
      </c>
    </row>
    <row r="626" spans="2:6">
      <c r="B626" s="4" t="s">
        <v>2389</v>
      </c>
      <c r="C626" s="1" t="s">
        <v>171</v>
      </c>
      <c r="D626" s="1" t="s">
        <v>2796</v>
      </c>
      <c r="E626" s="5" t="s">
        <v>2680</v>
      </c>
      <c r="F626" s="1" t="e">
        <f>VLOOKUP(D626,'Planilha Global - E1'!#REF!,2,FALSE)</f>
        <v>#REF!</v>
      </c>
    </row>
    <row r="627" spans="2:6">
      <c r="B627" s="4" t="s">
        <v>2390</v>
      </c>
      <c r="C627" s="1" t="s">
        <v>171</v>
      </c>
      <c r="D627" s="1" t="s">
        <v>2797</v>
      </c>
      <c r="E627" s="5" t="s">
        <v>2680</v>
      </c>
      <c r="F627" s="1" t="e">
        <f>VLOOKUP(D627,'Planilha Global - E1'!#REF!,2,FALSE)</f>
        <v>#REF!</v>
      </c>
    </row>
    <row r="628" spans="2:6">
      <c r="B628" s="4" t="s">
        <v>2391</v>
      </c>
      <c r="C628" s="1" t="s">
        <v>171</v>
      </c>
      <c r="D628" s="1" t="s">
        <v>2798</v>
      </c>
      <c r="E628" s="5" t="s">
        <v>2680</v>
      </c>
      <c r="F628" s="1" t="e">
        <f>VLOOKUP(D628,'Planilha Global - E1'!#REF!,2,FALSE)</f>
        <v>#REF!</v>
      </c>
    </row>
    <row r="629" spans="2:6">
      <c r="B629" s="4" t="s">
        <v>2392</v>
      </c>
      <c r="C629" s="1" t="s">
        <v>171</v>
      </c>
      <c r="D629" s="1" t="s">
        <v>2799</v>
      </c>
      <c r="E629" s="5" t="s">
        <v>2680</v>
      </c>
      <c r="F629" s="1" t="e">
        <f>VLOOKUP(D629,'Planilha Global - E1'!#REF!,2,FALSE)</f>
        <v>#REF!</v>
      </c>
    </row>
    <row r="630" spans="2:6">
      <c r="B630" s="4" t="s">
        <v>2393</v>
      </c>
      <c r="C630" s="1" t="s">
        <v>171</v>
      </c>
      <c r="D630" s="1" t="s">
        <v>2800</v>
      </c>
      <c r="E630" s="5" t="s">
        <v>2680</v>
      </c>
      <c r="F630" s="1" t="e">
        <f>VLOOKUP(D630,'Planilha Global - E1'!#REF!,2,FALSE)</f>
        <v>#REF!</v>
      </c>
    </row>
    <row r="631" spans="2:6">
      <c r="B631" s="4" t="s">
        <v>2394</v>
      </c>
      <c r="C631" s="1" t="s">
        <v>171</v>
      </c>
      <c r="D631" s="1" t="s">
        <v>2801</v>
      </c>
      <c r="E631" s="5" t="s">
        <v>2680</v>
      </c>
      <c r="F631" s="1" t="e">
        <f>VLOOKUP(D631,'Planilha Global - E1'!#REF!,2,FALSE)</f>
        <v>#REF!</v>
      </c>
    </row>
    <row r="632" spans="2:6">
      <c r="B632" s="4" t="s">
        <v>2395</v>
      </c>
      <c r="C632" s="1" t="s">
        <v>171</v>
      </c>
      <c r="D632" s="1" t="s">
        <v>2802</v>
      </c>
      <c r="E632" s="5" t="s">
        <v>2680</v>
      </c>
      <c r="F632" s="1" t="e">
        <f>VLOOKUP(D632,'Planilha Global - E1'!#REF!,2,FALSE)</f>
        <v>#REF!</v>
      </c>
    </row>
    <row r="633" spans="2:6">
      <c r="B633" s="4" t="s">
        <v>2396</v>
      </c>
      <c r="C633" s="1" t="s">
        <v>171</v>
      </c>
      <c r="D633" s="1" t="s">
        <v>2803</v>
      </c>
      <c r="E633" s="5" t="s">
        <v>2680</v>
      </c>
      <c r="F633" s="1" t="e">
        <f>VLOOKUP(D633,'Planilha Global - E1'!#REF!,2,FALSE)</f>
        <v>#REF!</v>
      </c>
    </row>
    <row r="634" spans="2:6">
      <c r="B634" s="4" t="s">
        <v>2397</v>
      </c>
      <c r="C634" s="1" t="s">
        <v>171</v>
      </c>
      <c r="D634" s="1" t="s">
        <v>2804</v>
      </c>
      <c r="E634" s="5" t="s">
        <v>2680</v>
      </c>
      <c r="F634" s="1" t="e">
        <f>VLOOKUP(D634,'Planilha Global - E1'!#REF!,2,FALSE)</f>
        <v>#REF!</v>
      </c>
    </row>
    <row r="635" spans="2:6">
      <c r="B635" s="4" t="s">
        <v>2398</v>
      </c>
      <c r="C635" s="1" t="s">
        <v>171</v>
      </c>
      <c r="D635" s="1" t="s">
        <v>2805</v>
      </c>
      <c r="E635" s="5" t="s">
        <v>2680</v>
      </c>
      <c r="F635" s="1" t="e">
        <f>VLOOKUP(D635,'Planilha Global - E1'!#REF!,2,FALSE)</f>
        <v>#REF!</v>
      </c>
    </row>
    <row r="636" spans="2:6">
      <c r="B636" s="4" t="s">
        <v>2399</v>
      </c>
      <c r="C636" s="1" t="s">
        <v>171</v>
      </c>
      <c r="D636" s="1" t="s">
        <v>2806</v>
      </c>
      <c r="E636" s="5" t="s">
        <v>2680</v>
      </c>
      <c r="F636" s="1" t="e">
        <f>VLOOKUP(D636,'Planilha Global - E1'!#REF!,2,FALSE)</f>
        <v>#REF!</v>
      </c>
    </row>
    <row r="637" spans="2:6">
      <c r="B637" s="4" t="s">
        <v>2400</v>
      </c>
      <c r="C637" s="1" t="s">
        <v>171</v>
      </c>
      <c r="D637" s="1" t="s">
        <v>2807</v>
      </c>
      <c r="E637" s="5" t="s">
        <v>2680</v>
      </c>
      <c r="F637" s="1" t="e">
        <f>VLOOKUP(D637,'Planilha Global - E1'!#REF!,2,FALSE)</f>
        <v>#REF!</v>
      </c>
    </row>
    <row r="638" spans="2:6">
      <c r="B638" s="4" t="s">
        <v>2401</v>
      </c>
      <c r="C638" s="1" t="s">
        <v>171</v>
      </c>
      <c r="D638" s="1" t="s">
        <v>2808</v>
      </c>
      <c r="E638" s="5" t="s">
        <v>2680</v>
      </c>
      <c r="F638" s="1" t="e">
        <f>VLOOKUP(D638,'Planilha Global - E1'!#REF!,2,FALSE)</f>
        <v>#REF!</v>
      </c>
    </row>
    <row r="639" spans="2:6">
      <c r="B639" s="4" t="s">
        <v>2402</v>
      </c>
      <c r="C639" s="1" t="s">
        <v>171</v>
      </c>
      <c r="D639" s="1" t="s">
        <v>2809</v>
      </c>
      <c r="E639" s="5" t="s">
        <v>2680</v>
      </c>
      <c r="F639" s="1" t="e">
        <f>VLOOKUP(D639,'Planilha Global - E1'!#REF!,2,FALSE)</f>
        <v>#REF!</v>
      </c>
    </row>
    <row r="640" spans="2:6">
      <c r="B640" s="4" t="s">
        <v>2403</v>
      </c>
      <c r="C640" s="1" t="s">
        <v>171</v>
      </c>
      <c r="D640" s="1" t="s">
        <v>2810</v>
      </c>
      <c r="E640" s="5" t="s">
        <v>2680</v>
      </c>
      <c r="F640" s="1" t="e">
        <f>VLOOKUP(D640,'Planilha Global - E1'!#REF!,2,FALSE)</f>
        <v>#REF!</v>
      </c>
    </row>
    <row r="641" spans="2:6">
      <c r="B641" s="4" t="s">
        <v>2404</v>
      </c>
      <c r="C641" s="1" t="s">
        <v>171</v>
      </c>
      <c r="D641" s="1" t="s">
        <v>2811</v>
      </c>
      <c r="E641" s="5" t="s">
        <v>2680</v>
      </c>
      <c r="F641" s="1" t="e">
        <f>VLOOKUP(D641,'Planilha Global - E1'!#REF!,2,FALSE)</f>
        <v>#REF!</v>
      </c>
    </row>
    <row r="642" spans="2:6">
      <c r="B642" s="4" t="s">
        <v>2405</v>
      </c>
      <c r="C642" s="1" t="s">
        <v>171</v>
      </c>
      <c r="D642" s="1" t="s">
        <v>2812</v>
      </c>
      <c r="E642" s="5" t="s">
        <v>2680</v>
      </c>
      <c r="F642" s="1" t="e">
        <f>VLOOKUP(D642,'Planilha Global - E1'!#REF!,2,FALSE)</f>
        <v>#REF!</v>
      </c>
    </row>
    <row r="643" spans="2:6">
      <c r="B643" s="4" t="s">
        <v>2406</v>
      </c>
      <c r="C643" s="1" t="s">
        <v>171</v>
      </c>
      <c r="D643" s="1" t="s">
        <v>2813</v>
      </c>
      <c r="E643" s="5" t="s">
        <v>2680</v>
      </c>
      <c r="F643" s="1" t="e">
        <f>VLOOKUP(D643,'Planilha Global - E1'!#REF!,2,FALSE)</f>
        <v>#REF!</v>
      </c>
    </row>
    <row r="644" spans="2:6">
      <c r="B644" s="4" t="s">
        <v>2407</v>
      </c>
      <c r="C644" s="1" t="s">
        <v>171</v>
      </c>
      <c r="D644" s="1" t="s">
        <v>2814</v>
      </c>
      <c r="E644" s="5" t="s">
        <v>2680</v>
      </c>
      <c r="F644" s="1" t="e">
        <f>VLOOKUP(D644,'Planilha Global - E1'!#REF!,2,FALSE)</f>
        <v>#REF!</v>
      </c>
    </row>
    <row r="645" spans="2:6">
      <c r="B645" s="4" t="s">
        <v>2408</v>
      </c>
      <c r="C645" s="1" t="s">
        <v>171</v>
      </c>
      <c r="D645" s="1" t="s">
        <v>2815</v>
      </c>
      <c r="E645" s="5" t="s">
        <v>2680</v>
      </c>
      <c r="F645" s="1" t="e">
        <f>VLOOKUP(D645,'Planilha Global - E1'!#REF!,2,FALSE)</f>
        <v>#REF!</v>
      </c>
    </row>
    <row r="646" spans="2:6">
      <c r="B646" s="4" t="s">
        <v>2409</v>
      </c>
      <c r="C646" s="1" t="s">
        <v>171</v>
      </c>
      <c r="D646" s="1" t="s">
        <v>2816</v>
      </c>
      <c r="E646" s="5" t="s">
        <v>2680</v>
      </c>
      <c r="F646" s="1" t="e">
        <f>VLOOKUP(D646,'Planilha Global - E1'!#REF!,2,FALSE)</f>
        <v>#REF!</v>
      </c>
    </row>
    <row r="647" spans="2:6">
      <c r="B647" s="4" t="s">
        <v>2410</v>
      </c>
      <c r="C647" s="1" t="s">
        <v>171</v>
      </c>
      <c r="D647" s="1" t="s">
        <v>2817</v>
      </c>
      <c r="E647" s="5" t="s">
        <v>2680</v>
      </c>
      <c r="F647" s="1" t="e">
        <f>VLOOKUP(D647,'Planilha Global - E1'!#REF!,2,FALSE)</f>
        <v>#REF!</v>
      </c>
    </row>
    <row r="648" spans="2:6">
      <c r="B648" s="4" t="s">
        <v>2411</v>
      </c>
      <c r="C648" s="1" t="s">
        <v>171</v>
      </c>
      <c r="D648" s="1" t="s">
        <v>2818</v>
      </c>
      <c r="E648" s="5" t="s">
        <v>2680</v>
      </c>
      <c r="F648" s="1" t="e">
        <f>VLOOKUP(D648,'Planilha Global - E1'!#REF!,2,FALSE)</f>
        <v>#REF!</v>
      </c>
    </row>
    <row r="649" spans="2:6">
      <c r="B649" s="4" t="s">
        <v>2412</v>
      </c>
      <c r="C649" s="1" t="s">
        <v>171</v>
      </c>
      <c r="D649" s="1" t="s">
        <v>2819</v>
      </c>
      <c r="E649" s="5" t="s">
        <v>2680</v>
      </c>
      <c r="F649" s="1" t="e">
        <f>VLOOKUP(D649,'Planilha Global - E1'!#REF!,2,FALSE)</f>
        <v>#REF!</v>
      </c>
    </row>
    <row r="650" spans="2:6">
      <c r="B650" s="4" t="s">
        <v>2413</v>
      </c>
      <c r="C650" s="1" t="s">
        <v>171</v>
      </c>
      <c r="D650" s="1" t="s">
        <v>2820</v>
      </c>
      <c r="E650" s="5" t="s">
        <v>2680</v>
      </c>
      <c r="F650" s="1" t="e">
        <f>VLOOKUP(D650,'Planilha Global - E1'!#REF!,2,FALSE)</f>
        <v>#REF!</v>
      </c>
    </row>
    <row r="651" spans="2:6">
      <c r="B651" s="4" t="s">
        <v>2414</v>
      </c>
      <c r="C651" s="1" t="s">
        <v>171</v>
      </c>
      <c r="D651" s="1" t="s">
        <v>2821</v>
      </c>
      <c r="E651" s="5" t="s">
        <v>2680</v>
      </c>
      <c r="F651" s="1" t="e">
        <f>VLOOKUP(D651,'Planilha Global - E1'!#REF!,2,FALSE)</f>
        <v>#REF!</v>
      </c>
    </row>
    <row r="652" spans="2:6">
      <c r="B652" s="4" t="s">
        <v>2415</v>
      </c>
      <c r="C652" s="1" t="s">
        <v>171</v>
      </c>
      <c r="D652" s="1" t="s">
        <v>2822</v>
      </c>
      <c r="E652" s="5" t="s">
        <v>2680</v>
      </c>
      <c r="F652" s="1" t="e">
        <f>VLOOKUP(D652,'Planilha Global - E1'!#REF!,2,FALSE)</f>
        <v>#REF!</v>
      </c>
    </row>
    <row r="653" spans="2:6">
      <c r="B653" s="4" t="s">
        <v>2416</v>
      </c>
      <c r="C653" s="1" t="s">
        <v>171</v>
      </c>
      <c r="D653" s="1" t="s">
        <v>2823</v>
      </c>
      <c r="E653" s="5" t="s">
        <v>2680</v>
      </c>
      <c r="F653" s="1" t="e">
        <f>VLOOKUP(D653,'Planilha Global - E1'!#REF!,2,FALSE)</f>
        <v>#REF!</v>
      </c>
    </row>
    <row r="654" spans="2:6">
      <c r="B654" s="4" t="s">
        <v>2417</v>
      </c>
      <c r="C654" s="1" t="s">
        <v>171</v>
      </c>
      <c r="D654" s="1" t="s">
        <v>2824</v>
      </c>
      <c r="E654" s="5" t="s">
        <v>2680</v>
      </c>
      <c r="F654" s="1" t="e">
        <f>VLOOKUP(D654,'Planilha Global - E1'!#REF!,2,FALSE)</f>
        <v>#REF!</v>
      </c>
    </row>
    <row r="655" spans="2:6">
      <c r="B655" s="4" t="s">
        <v>2418</v>
      </c>
      <c r="C655" s="1" t="s">
        <v>171</v>
      </c>
      <c r="D655" s="1" t="s">
        <v>2825</v>
      </c>
      <c r="E655" s="5" t="s">
        <v>2680</v>
      </c>
      <c r="F655" s="1" t="e">
        <f>VLOOKUP(D655,'Planilha Global - E1'!#REF!,2,FALSE)</f>
        <v>#REF!</v>
      </c>
    </row>
    <row r="656" spans="2:6">
      <c r="B656" s="4" t="s">
        <v>2419</v>
      </c>
      <c r="C656" s="1" t="s">
        <v>171</v>
      </c>
      <c r="D656" s="1" t="s">
        <v>2826</v>
      </c>
      <c r="E656" s="5" t="s">
        <v>2680</v>
      </c>
      <c r="F656" s="1" t="e">
        <f>VLOOKUP(D656,'Planilha Global - E1'!#REF!,2,FALSE)</f>
        <v>#REF!</v>
      </c>
    </row>
    <row r="657" spans="2:6">
      <c r="B657" s="4" t="s">
        <v>2420</v>
      </c>
      <c r="C657" s="1" t="s">
        <v>171</v>
      </c>
      <c r="D657" s="1" t="s">
        <v>2827</v>
      </c>
      <c r="E657" s="5" t="s">
        <v>2680</v>
      </c>
      <c r="F657" s="1" t="e">
        <f>VLOOKUP(D657,'Planilha Global - E1'!#REF!,2,FALSE)</f>
        <v>#REF!</v>
      </c>
    </row>
    <row r="658" spans="2:6">
      <c r="B658" s="4" t="s">
        <v>2421</v>
      </c>
      <c r="C658" s="1" t="s">
        <v>171</v>
      </c>
      <c r="D658" s="1" t="s">
        <v>2828</v>
      </c>
      <c r="E658" s="5" t="s">
        <v>2680</v>
      </c>
      <c r="F658" s="1" t="e">
        <f>VLOOKUP(D658,'Planilha Global - E1'!#REF!,2,FALSE)</f>
        <v>#REF!</v>
      </c>
    </row>
    <row r="659" spans="2:6">
      <c r="B659" s="4" t="s">
        <v>2422</v>
      </c>
      <c r="C659" s="1" t="s">
        <v>171</v>
      </c>
      <c r="D659" s="1" t="s">
        <v>2829</v>
      </c>
      <c r="E659" s="5" t="s">
        <v>2680</v>
      </c>
      <c r="F659" s="1" t="e">
        <f>VLOOKUP(D659,'Planilha Global - E1'!#REF!,2,FALSE)</f>
        <v>#REF!</v>
      </c>
    </row>
    <row r="660" spans="2:6">
      <c r="B660" s="4" t="s">
        <v>2423</v>
      </c>
      <c r="C660" s="1" t="s">
        <v>164</v>
      </c>
      <c r="D660" s="1" t="s">
        <v>2830</v>
      </c>
      <c r="E660" s="5" t="s">
        <v>2680</v>
      </c>
      <c r="F660" s="1" t="e">
        <f>VLOOKUP(D660,'Planilha Global - E1'!#REF!,2,FALSE)</f>
        <v>#REF!</v>
      </c>
    </row>
    <row r="661" spans="2:6">
      <c r="B661" s="4" t="s">
        <v>2424</v>
      </c>
      <c r="C661" s="1" t="s">
        <v>164</v>
      </c>
      <c r="D661" s="1" t="s">
        <v>2831</v>
      </c>
      <c r="E661" s="5" t="s">
        <v>2680</v>
      </c>
      <c r="F661" s="1" t="e">
        <f>VLOOKUP(D661,'Planilha Global - E1'!#REF!,2,FALSE)</f>
        <v>#REF!</v>
      </c>
    </row>
    <row r="662" spans="2:6">
      <c r="B662" s="4" t="s">
        <v>2425</v>
      </c>
      <c r="C662" s="1" t="s">
        <v>164</v>
      </c>
      <c r="D662" s="1" t="s">
        <v>2832</v>
      </c>
      <c r="E662" s="5" t="s">
        <v>2680</v>
      </c>
      <c r="F662" s="1" t="e">
        <f>VLOOKUP(D662,'Planilha Global - E1'!#REF!,2,FALSE)</f>
        <v>#REF!</v>
      </c>
    </row>
    <row r="663" spans="2:6">
      <c r="B663" s="4" t="s">
        <v>2426</v>
      </c>
      <c r="C663" s="1" t="s">
        <v>164</v>
      </c>
      <c r="D663" s="1" t="s">
        <v>2833</v>
      </c>
      <c r="E663" s="5" t="s">
        <v>2680</v>
      </c>
      <c r="F663" s="1" t="e">
        <f>VLOOKUP(D663,'Planilha Global - E1'!#REF!,2,FALSE)</f>
        <v>#REF!</v>
      </c>
    </row>
    <row r="664" spans="2:6">
      <c r="B664" s="4" t="s">
        <v>2427</v>
      </c>
      <c r="C664" s="1" t="s">
        <v>164</v>
      </c>
      <c r="D664" s="1" t="s">
        <v>2834</v>
      </c>
      <c r="E664" s="5" t="s">
        <v>2680</v>
      </c>
      <c r="F664" s="1" t="e">
        <f>VLOOKUP(D664,'Planilha Global - E1'!#REF!,2,FALSE)</f>
        <v>#REF!</v>
      </c>
    </row>
    <row r="665" spans="2:6">
      <c r="B665" s="4" t="s">
        <v>2428</v>
      </c>
      <c r="C665" s="1" t="s">
        <v>164</v>
      </c>
      <c r="D665" s="1" t="s">
        <v>2835</v>
      </c>
      <c r="E665" s="5" t="s">
        <v>2680</v>
      </c>
      <c r="F665" s="1" t="e">
        <f>VLOOKUP(D665,'Planilha Global - E1'!#REF!,2,FALSE)</f>
        <v>#REF!</v>
      </c>
    </row>
    <row r="666" spans="2:6">
      <c r="B666" s="4" t="s">
        <v>2429</v>
      </c>
      <c r="C666" s="1" t="s">
        <v>171</v>
      </c>
      <c r="D666" s="1" t="s">
        <v>2836</v>
      </c>
      <c r="E666" s="5" t="s">
        <v>2680</v>
      </c>
      <c r="F666" s="1" t="e">
        <f>VLOOKUP(D666,'Planilha Global - E1'!#REF!,2,FALSE)</f>
        <v>#REF!</v>
      </c>
    </row>
    <row r="667" spans="2:6">
      <c r="B667" s="4" t="s">
        <v>2430</v>
      </c>
      <c r="C667" s="1" t="s">
        <v>171</v>
      </c>
      <c r="D667" s="1" t="s">
        <v>2837</v>
      </c>
      <c r="E667" s="5" t="s">
        <v>2680</v>
      </c>
      <c r="F667" s="1" t="e">
        <f>VLOOKUP(D667,'Planilha Global - E1'!#REF!,2,FALSE)</f>
        <v>#REF!</v>
      </c>
    </row>
    <row r="668" spans="2:6">
      <c r="B668" s="4" t="s">
        <v>2431</v>
      </c>
      <c r="C668" s="1" t="s">
        <v>171</v>
      </c>
      <c r="D668" s="1" t="s">
        <v>2838</v>
      </c>
      <c r="E668" s="5" t="s">
        <v>2680</v>
      </c>
      <c r="F668" s="1" t="e">
        <f>VLOOKUP(D668,'Planilha Global - E1'!#REF!,2,FALSE)</f>
        <v>#REF!</v>
      </c>
    </row>
    <row r="669" spans="2:6">
      <c r="B669" s="4" t="s">
        <v>2432</v>
      </c>
      <c r="C669" s="1" t="s">
        <v>171</v>
      </c>
      <c r="D669" s="1" t="s">
        <v>2839</v>
      </c>
      <c r="E669" s="5" t="s">
        <v>2680</v>
      </c>
      <c r="F669" s="1" t="e">
        <f>VLOOKUP(D669,'Planilha Global - E1'!#REF!,2,FALSE)</f>
        <v>#REF!</v>
      </c>
    </row>
    <row r="670" spans="2:6">
      <c r="B670" s="4" t="s">
        <v>2303</v>
      </c>
      <c r="C670" s="1" t="s">
        <v>171</v>
      </c>
      <c r="D670" s="1" t="s">
        <v>2840</v>
      </c>
      <c r="E670" s="5" t="s">
        <v>2680</v>
      </c>
      <c r="F670" s="1" t="e">
        <f>VLOOKUP(D670,'Planilha Global - E1'!#REF!,2,FALSE)</f>
        <v>#REF!</v>
      </c>
    </row>
    <row r="671" spans="2:6">
      <c r="B671" s="4" t="s">
        <v>2304</v>
      </c>
      <c r="C671" s="1" t="s">
        <v>171</v>
      </c>
      <c r="D671" s="1" t="s">
        <v>2841</v>
      </c>
      <c r="E671" s="5" t="s">
        <v>2680</v>
      </c>
      <c r="F671" s="1" t="e">
        <f>VLOOKUP(D671,'Planilha Global - E1'!#REF!,2,FALSE)</f>
        <v>#REF!</v>
      </c>
    </row>
    <row r="672" spans="2:6">
      <c r="B672" s="4" t="s">
        <v>2254</v>
      </c>
      <c r="C672" s="1" t="s">
        <v>171</v>
      </c>
      <c r="D672" s="1" t="s">
        <v>2842</v>
      </c>
      <c r="E672" s="5" t="s">
        <v>2680</v>
      </c>
      <c r="F672" s="1" t="e">
        <f>VLOOKUP(D672,'Planilha Global - E1'!#REF!,2,FALSE)</f>
        <v>#REF!</v>
      </c>
    </row>
    <row r="673" spans="2:6">
      <c r="B673" s="4" t="s">
        <v>2305</v>
      </c>
      <c r="C673" s="1" t="s">
        <v>171</v>
      </c>
      <c r="D673" s="1" t="s">
        <v>2843</v>
      </c>
      <c r="E673" s="5" t="s">
        <v>2680</v>
      </c>
      <c r="F673" s="1" t="e">
        <f>VLOOKUP(D673,'Planilha Global - E1'!#REF!,2,FALSE)</f>
        <v>#REF!</v>
      </c>
    </row>
    <row r="674" spans="2:6">
      <c r="B674" s="4" t="s">
        <v>2306</v>
      </c>
      <c r="C674" s="1" t="s">
        <v>171</v>
      </c>
      <c r="D674" s="1" t="s">
        <v>2844</v>
      </c>
      <c r="E674" s="5" t="s">
        <v>2680</v>
      </c>
      <c r="F674" s="1" t="e">
        <f>VLOOKUP(D674,'Planilha Global - E1'!#REF!,2,FALSE)</f>
        <v>#REF!</v>
      </c>
    </row>
    <row r="675" spans="2:6">
      <c r="B675" s="4" t="s">
        <v>2307</v>
      </c>
      <c r="C675" s="1" t="s">
        <v>171</v>
      </c>
      <c r="D675" s="1" t="s">
        <v>2845</v>
      </c>
      <c r="E675" s="5" t="s">
        <v>2680</v>
      </c>
      <c r="F675" s="1" t="e">
        <f>VLOOKUP(D675,'Planilha Global - E1'!#REF!,2,FALSE)</f>
        <v>#REF!</v>
      </c>
    </row>
    <row r="676" spans="2:6">
      <c r="B676" s="4" t="s">
        <v>2308</v>
      </c>
      <c r="C676" s="1" t="s">
        <v>171</v>
      </c>
      <c r="D676" s="1" t="s">
        <v>2846</v>
      </c>
      <c r="E676" s="5" t="s">
        <v>2680</v>
      </c>
      <c r="F676" s="1" t="e">
        <f>VLOOKUP(D676,'Planilha Global - E1'!#REF!,2,FALSE)</f>
        <v>#REF!</v>
      </c>
    </row>
    <row r="677" spans="2:6">
      <c r="B677" s="4" t="s">
        <v>2309</v>
      </c>
      <c r="C677" s="1" t="s">
        <v>171</v>
      </c>
      <c r="D677" s="1" t="s">
        <v>2847</v>
      </c>
      <c r="E677" s="5" t="s">
        <v>2680</v>
      </c>
      <c r="F677" s="1" t="e">
        <f>VLOOKUP(D677,'Planilha Global - E1'!#REF!,2,FALSE)</f>
        <v>#REF!</v>
      </c>
    </row>
    <row r="678" spans="2:6">
      <c r="B678" s="4" t="s">
        <v>2310</v>
      </c>
      <c r="C678" s="1" t="s">
        <v>171</v>
      </c>
      <c r="D678" s="1" t="s">
        <v>2848</v>
      </c>
      <c r="E678" s="5" t="s">
        <v>2680</v>
      </c>
      <c r="F678" s="1" t="e">
        <f>VLOOKUP(D678,'Planilha Global - E1'!#REF!,2,FALSE)</f>
        <v>#REF!</v>
      </c>
    </row>
    <row r="679" spans="2:6">
      <c r="B679" s="4" t="s">
        <v>2311</v>
      </c>
      <c r="C679" s="1" t="s">
        <v>171</v>
      </c>
      <c r="D679" s="1" t="s">
        <v>2849</v>
      </c>
      <c r="E679" s="5" t="s">
        <v>2680</v>
      </c>
      <c r="F679" s="1" t="e">
        <f>VLOOKUP(D679,'Planilha Global - E1'!#REF!,2,FALSE)</f>
        <v>#REF!</v>
      </c>
    </row>
    <row r="680" spans="2:6">
      <c r="B680" s="4" t="s">
        <v>2312</v>
      </c>
      <c r="C680" s="1" t="s">
        <v>171</v>
      </c>
      <c r="D680" s="1" t="s">
        <v>2850</v>
      </c>
      <c r="E680" s="5" t="s">
        <v>2680</v>
      </c>
      <c r="F680" s="1" t="e">
        <f>VLOOKUP(D680,'Planilha Global - E1'!#REF!,2,FALSE)</f>
        <v>#REF!</v>
      </c>
    </row>
    <row r="681" spans="2:6">
      <c r="B681" s="4" t="s">
        <v>2255</v>
      </c>
      <c r="C681" s="1" t="s">
        <v>171</v>
      </c>
      <c r="D681" s="1" t="s">
        <v>2851</v>
      </c>
      <c r="E681" s="5" t="s">
        <v>2680</v>
      </c>
      <c r="F681" s="1" t="e">
        <f>VLOOKUP(D681,'Planilha Global - E1'!#REF!,2,FALSE)</f>
        <v>#REF!</v>
      </c>
    </row>
    <row r="682" spans="2:6">
      <c r="B682" s="4" t="s">
        <v>2256</v>
      </c>
      <c r="C682" s="1" t="s">
        <v>171</v>
      </c>
      <c r="D682" s="1" t="s">
        <v>2852</v>
      </c>
      <c r="E682" s="5" t="s">
        <v>2680</v>
      </c>
      <c r="F682" s="1" t="e">
        <f>VLOOKUP(D682,'Planilha Global - E1'!#REF!,2,FALSE)</f>
        <v>#REF!</v>
      </c>
    </row>
    <row r="683" spans="2:6">
      <c r="B683" s="4" t="s">
        <v>2257</v>
      </c>
      <c r="C683" s="1" t="s">
        <v>171</v>
      </c>
      <c r="D683" s="1" t="s">
        <v>2853</v>
      </c>
      <c r="E683" s="5" t="s">
        <v>2680</v>
      </c>
      <c r="F683" s="1" t="e">
        <f>VLOOKUP(D683,'Planilha Global - E1'!#REF!,2,FALSE)</f>
        <v>#REF!</v>
      </c>
    </row>
    <row r="684" spans="2:6">
      <c r="B684" s="4" t="s">
        <v>2258</v>
      </c>
      <c r="C684" s="1" t="s">
        <v>171</v>
      </c>
      <c r="D684" s="1" t="s">
        <v>2854</v>
      </c>
      <c r="E684" s="5" t="s">
        <v>2680</v>
      </c>
      <c r="F684" s="1" t="e">
        <f>VLOOKUP(D684,'Planilha Global - E1'!#REF!,2,FALSE)</f>
        <v>#REF!</v>
      </c>
    </row>
    <row r="685" spans="2:6">
      <c r="B685" s="4" t="s">
        <v>2259</v>
      </c>
      <c r="C685" s="1" t="s">
        <v>171</v>
      </c>
      <c r="D685" s="1" t="s">
        <v>2855</v>
      </c>
      <c r="E685" s="5" t="s">
        <v>2680</v>
      </c>
      <c r="F685" s="1" t="e">
        <f>VLOOKUP(D685,'Planilha Global - E1'!#REF!,2,FALSE)</f>
        <v>#REF!</v>
      </c>
    </row>
    <row r="686" spans="2:6">
      <c r="B686" s="4" t="s">
        <v>2260</v>
      </c>
      <c r="C686" s="1" t="s">
        <v>171</v>
      </c>
      <c r="D686" s="1" t="s">
        <v>2856</v>
      </c>
      <c r="E686" s="5" t="s">
        <v>2680</v>
      </c>
      <c r="F686" s="1" t="e">
        <f>VLOOKUP(D686,'Planilha Global - E1'!#REF!,2,FALSE)</f>
        <v>#REF!</v>
      </c>
    </row>
    <row r="687" spans="2:6">
      <c r="B687" s="4" t="s">
        <v>2261</v>
      </c>
      <c r="C687" s="1" t="s">
        <v>171</v>
      </c>
      <c r="D687" s="1" t="s">
        <v>2857</v>
      </c>
      <c r="E687" s="5" t="s">
        <v>2680</v>
      </c>
      <c r="F687" s="1" t="e">
        <f>VLOOKUP(D687,'Planilha Global - E1'!#REF!,2,FALSE)</f>
        <v>#REF!</v>
      </c>
    </row>
    <row r="688" spans="2:6">
      <c r="B688" s="4" t="s">
        <v>2262</v>
      </c>
      <c r="C688" s="1" t="s">
        <v>171</v>
      </c>
      <c r="D688" s="1" t="s">
        <v>2858</v>
      </c>
      <c r="E688" s="5" t="s">
        <v>2680</v>
      </c>
      <c r="F688" s="1" t="e">
        <f>VLOOKUP(D688,'Planilha Global - E1'!#REF!,2,FALSE)</f>
        <v>#REF!</v>
      </c>
    </row>
    <row r="689" spans="2:6">
      <c r="B689" s="4" t="s">
        <v>2313</v>
      </c>
      <c r="C689" s="1" t="s">
        <v>171</v>
      </c>
      <c r="D689" s="1" t="s">
        <v>2859</v>
      </c>
      <c r="E689" s="5" t="s">
        <v>2680</v>
      </c>
      <c r="F689" s="1" t="e">
        <f>VLOOKUP(D689,'Planilha Global - E1'!#REF!,2,FALSE)</f>
        <v>#REF!</v>
      </c>
    </row>
    <row r="690" spans="2:6">
      <c r="B690" s="4" t="s">
        <v>2314</v>
      </c>
      <c r="C690" s="1" t="s">
        <v>171</v>
      </c>
      <c r="D690" s="1" t="s">
        <v>2860</v>
      </c>
      <c r="E690" s="5" t="s">
        <v>2680</v>
      </c>
      <c r="F690" s="1" t="e">
        <f>VLOOKUP(D690,'Planilha Global - E1'!#REF!,2,FALSE)</f>
        <v>#REF!</v>
      </c>
    </row>
    <row r="691" spans="2:6">
      <c r="B691" s="4" t="s">
        <v>2315</v>
      </c>
      <c r="C691" s="1" t="s">
        <v>171</v>
      </c>
      <c r="D691" s="1" t="s">
        <v>2861</v>
      </c>
      <c r="E691" s="5" t="s">
        <v>2680</v>
      </c>
      <c r="F691" s="1" t="e">
        <f>VLOOKUP(D691,'Planilha Global - E1'!#REF!,2,FALSE)</f>
        <v>#REF!</v>
      </c>
    </row>
    <row r="692" spans="2:6">
      <c r="B692" s="4" t="s">
        <v>2316</v>
      </c>
      <c r="C692" s="1" t="s">
        <v>171</v>
      </c>
      <c r="D692" s="1" t="s">
        <v>2862</v>
      </c>
      <c r="E692" s="5" t="s">
        <v>2680</v>
      </c>
      <c r="F692" s="1" t="e">
        <f>VLOOKUP(D692,'Planilha Global - E1'!#REF!,2,FALSE)</f>
        <v>#REF!</v>
      </c>
    </row>
    <row r="693" spans="2:6">
      <c r="B693" s="4" t="s">
        <v>2317</v>
      </c>
      <c r="C693" s="1" t="s">
        <v>171</v>
      </c>
      <c r="D693" s="1" t="s">
        <v>2863</v>
      </c>
      <c r="E693" s="5" t="s">
        <v>2680</v>
      </c>
      <c r="F693" s="1" t="e">
        <f>VLOOKUP(D693,'Planilha Global - E1'!#REF!,2,FALSE)</f>
        <v>#REF!</v>
      </c>
    </row>
    <row r="694" spans="2:6">
      <c r="B694" s="4" t="s">
        <v>2318</v>
      </c>
      <c r="C694" s="1" t="s">
        <v>171</v>
      </c>
      <c r="D694" s="1" t="s">
        <v>2864</v>
      </c>
      <c r="E694" s="5" t="s">
        <v>2680</v>
      </c>
      <c r="F694" s="1" t="e">
        <f>VLOOKUP(D694,'Planilha Global - E1'!#REF!,2,FALSE)</f>
        <v>#REF!</v>
      </c>
    </row>
    <row r="695" spans="2:6">
      <c r="B695" s="4" t="s">
        <v>2319</v>
      </c>
      <c r="C695" s="1" t="s">
        <v>171</v>
      </c>
      <c r="D695" s="1" t="s">
        <v>2865</v>
      </c>
      <c r="E695" s="5" t="s">
        <v>2680</v>
      </c>
      <c r="F695" s="1" t="e">
        <f>VLOOKUP(D695,'Planilha Global - E1'!#REF!,2,FALSE)</f>
        <v>#REF!</v>
      </c>
    </row>
    <row r="696" spans="2:6">
      <c r="B696" s="4" t="s">
        <v>2320</v>
      </c>
      <c r="C696" s="1" t="s">
        <v>171</v>
      </c>
      <c r="D696" s="1" t="s">
        <v>2866</v>
      </c>
      <c r="E696" s="5" t="s">
        <v>2680</v>
      </c>
      <c r="F696" s="1" t="e">
        <f>VLOOKUP(D696,'Planilha Global - E1'!#REF!,2,FALSE)</f>
        <v>#REF!</v>
      </c>
    </row>
    <row r="697" spans="2:6">
      <c r="B697" s="4" t="s">
        <v>2263</v>
      </c>
      <c r="C697" s="1" t="s">
        <v>164</v>
      </c>
      <c r="D697" s="1" t="s">
        <v>2867</v>
      </c>
      <c r="E697" s="5" t="s">
        <v>2680</v>
      </c>
      <c r="F697" s="1" t="e">
        <f>VLOOKUP(D697,'Planilha Global - E1'!#REF!,2,FALSE)</f>
        <v>#REF!</v>
      </c>
    </row>
    <row r="698" spans="2:6">
      <c r="B698" s="4" t="s">
        <v>2321</v>
      </c>
      <c r="C698" s="1" t="s">
        <v>164</v>
      </c>
      <c r="D698" s="1" t="s">
        <v>2868</v>
      </c>
      <c r="E698" s="5" t="s">
        <v>2680</v>
      </c>
      <c r="F698" s="1" t="e">
        <f>VLOOKUP(D698,'Planilha Global - E1'!#REF!,2,FALSE)</f>
        <v>#REF!</v>
      </c>
    </row>
    <row r="699" spans="2:6">
      <c r="B699" s="4" t="s">
        <v>2322</v>
      </c>
      <c r="C699" s="1" t="s">
        <v>164</v>
      </c>
      <c r="D699" s="1" t="s">
        <v>2869</v>
      </c>
      <c r="E699" s="5" t="s">
        <v>2680</v>
      </c>
      <c r="F699" s="1" t="e">
        <f>VLOOKUP(D699,'Planilha Global - E1'!#REF!,2,FALSE)</f>
        <v>#REF!</v>
      </c>
    </row>
    <row r="700" spans="2:6">
      <c r="B700" s="4" t="s">
        <v>2323</v>
      </c>
      <c r="C700" s="1" t="s">
        <v>164</v>
      </c>
      <c r="D700" s="1" t="s">
        <v>2870</v>
      </c>
      <c r="E700" s="5" t="s">
        <v>2680</v>
      </c>
      <c r="F700" s="1" t="e">
        <f>VLOOKUP(D700,'Planilha Global - E1'!#REF!,2,FALSE)</f>
        <v>#REF!</v>
      </c>
    </row>
    <row r="701" spans="2:6">
      <c r="B701" s="4" t="s">
        <v>2324</v>
      </c>
      <c r="C701" s="1" t="s">
        <v>164</v>
      </c>
      <c r="D701" s="1" t="s">
        <v>2871</v>
      </c>
      <c r="E701" s="5" t="s">
        <v>2680</v>
      </c>
      <c r="F701" s="1" t="e">
        <f>VLOOKUP(D701,'Planilha Global - E1'!#REF!,2,FALSE)</f>
        <v>#REF!</v>
      </c>
    </row>
    <row r="702" spans="2:6">
      <c r="B702" s="4" t="s">
        <v>2325</v>
      </c>
      <c r="C702" s="1" t="s">
        <v>164</v>
      </c>
      <c r="D702" s="1" t="s">
        <v>2872</v>
      </c>
      <c r="E702" s="5" t="s">
        <v>2680</v>
      </c>
      <c r="F702" s="1" t="e">
        <f>VLOOKUP(D702,'Planilha Global - E1'!#REF!,2,FALSE)</f>
        <v>#REF!</v>
      </c>
    </row>
    <row r="703" spans="2:6">
      <c r="B703" s="4" t="s">
        <v>2326</v>
      </c>
      <c r="C703" s="1" t="s">
        <v>164</v>
      </c>
      <c r="D703" s="1" t="s">
        <v>2873</v>
      </c>
      <c r="E703" s="5" t="s">
        <v>2680</v>
      </c>
      <c r="F703" s="1" t="e">
        <f>VLOOKUP(D703,'Planilha Global - E1'!#REF!,2,FALSE)</f>
        <v>#REF!</v>
      </c>
    </row>
    <row r="704" spans="2:6">
      <c r="B704" s="4" t="s">
        <v>2264</v>
      </c>
      <c r="C704" s="1" t="s">
        <v>171</v>
      </c>
      <c r="D704" s="1" t="s">
        <v>2874</v>
      </c>
      <c r="E704" s="5" t="s">
        <v>2680</v>
      </c>
      <c r="F704" s="1" t="e">
        <f>VLOOKUP(D704,'Planilha Global - E1'!#REF!,2,FALSE)</f>
        <v>#REF!</v>
      </c>
    </row>
    <row r="705" spans="2:6">
      <c r="B705" s="4" t="s">
        <v>2676</v>
      </c>
      <c r="C705" s="1" t="s">
        <v>171</v>
      </c>
      <c r="D705" s="1" t="s">
        <v>2875</v>
      </c>
      <c r="E705" s="5" t="s">
        <v>2680</v>
      </c>
      <c r="F705" s="1" t="e">
        <f>VLOOKUP(D705,'Planilha Global - E1'!#REF!,2,FALSE)</f>
        <v>#REF!</v>
      </c>
    </row>
    <row r="706" spans="2:6">
      <c r="B706" s="4" t="s">
        <v>2677</v>
      </c>
      <c r="C706" s="1" t="s">
        <v>171</v>
      </c>
      <c r="D706" s="1" t="s">
        <v>2876</v>
      </c>
      <c r="E706" s="5" t="s">
        <v>2680</v>
      </c>
      <c r="F706" s="1" t="e">
        <f>VLOOKUP(D706,'Planilha Global - E1'!#REF!,2,FALSE)</f>
        <v>#REF!</v>
      </c>
    </row>
    <row r="707" spans="2:6">
      <c r="B707" s="4" t="s">
        <v>2678</v>
      </c>
      <c r="C707" s="1" t="s">
        <v>171</v>
      </c>
      <c r="D707" s="1" t="s">
        <v>2877</v>
      </c>
      <c r="E707" s="5" t="s">
        <v>2680</v>
      </c>
      <c r="F707" s="1" t="e">
        <f>VLOOKUP(D707,'Planilha Global - E1'!#REF!,2,FALSE)</f>
        <v>#REF!</v>
      </c>
    </row>
    <row r="708" spans="2:6">
      <c r="B708" s="4" t="s">
        <v>2265</v>
      </c>
      <c r="C708" s="1" t="s">
        <v>171</v>
      </c>
      <c r="D708" s="1" t="s">
        <v>2878</v>
      </c>
      <c r="E708" s="5" t="s">
        <v>2680</v>
      </c>
      <c r="F708" s="1" t="e">
        <f>VLOOKUP(D708,'Planilha Global - E1'!#REF!,2,FALSE)</f>
        <v>#REF!</v>
      </c>
    </row>
    <row r="709" spans="2:6">
      <c r="B709" s="4" t="s">
        <v>2671</v>
      </c>
      <c r="C709" s="1" t="s">
        <v>164</v>
      </c>
      <c r="D709" s="1" t="s">
        <v>2879</v>
      </c>
      <c r="E709" s="5" t="s">
        <v>2680</v>
      </c>
      <c r="F709" s="1" t="e">
        <f>VLOOKUP(D709,'Planilha Global - E1'!#REF!,2,FALSE)</f>
        <v>#REF!</v>
      </c>
    </row>
    <row r="710" spans="2:6">
      <c r="B710" s="4" t="s">
        <v>2670</v>
      </c>
      <c r="C710" s="1" t="s">
        <v>171</v>
      </c>
      <c r="D710" s="1" t="s">
        <v>2880</v>
      </c>
      <c r="E710" s="5" t="s">
        <v>2680</v>
      </c>
      <c r="F710" s="1" t="e">
        <f>VLOOKUP(D710,'Planilha Global - E1'!#REF!,2,FALSE)</f>
        <v>#REF!</v>
      </c>
    </row>
    <row r="711" spans="2:6">
      <c r="B711" s="4" t="s">
        <v>2672</v>
      </c>
      <c r="C711" s="1" t="s">
        <v>171</v>
      </c>
      <c r="D711" s="1" t="s">
        <v>2881</v>
      </c>
      <c r="E711" s="5" t="s">
        <v>2680</v>
      </c>
      <c r="F711" s="1" t="e">
        <f>VLOOKUP(D711,'Planilha Global - E1'!#REF!,2,FALSE)</f>
        <v>#REF!</v>
      </c>
    </row>
    <row r="712" spans="2:6">
      <c r="B712" s="4" t="s">
        <v>3060</v>
      </c>
      <c r="C712" s="1" t="s">
        <v>164</v>
      </c>
      <c r="D712" s="1" t="s">
        <v>2882</v>
      </c>
      <c r="E712" s="5" t="s">
        <v>2680</v>
      </c>
      <c r="F712" s="1" t="e">
        <f>VLOOKUP(D712,'Planilha Global - E1'!#REF!,2,FALSE)</f>
        <v>#REF!</v>
      </c>
    </row>
    <row r="713" spans="2:6">
      <c r="B713" s="4" t="s">
        <v>2673</v>
      </c>
      <c r="C713" s="1" t="s">
        <v>171</v>
      </c>
      <c r="D713" s="1" t="s">
        <v>2883</v>
      </c>
      <c r="E713" s="5" t="s">
        <v>2680</v>
      </c>
      <c r="F713" s="1" t="e">
        <f>VLOOKUP(D713,'Planilha Global - E1'!#REF!,2,FALSE)</f>
        <v>#REF!</v>
      </c>
    </row>
    <row r="714" spans="2:6">
      <c r="B714" s="4" t="s">
        <v>2674</v>
      </c>
      <c r="C714" s="1" t="s">
        <v>171</v>
      </c>
      <c r="D714" s="1" t="s">
        <v>2884</v>
      </c>
      <c r="E714" s="5" t="s">
        <v>2680</v>
      </c>
      <c r="F714" s="1" t="e">
        <f>VLOOKUP(D714,'Planilha Global - E1'!#REF!,2,FALSE)</f>
        <v>#REF!</v>
      </c>
    </row>
    <row r="715" spans="2:6">
      <c r="B715" s="4" t="s">
        <v>2675</v>
      </c>
      <c r="C715" s="1" t="s">
        <v>171</v>
      </c>
      <c r="D715" s="1" t="s">
        <v>2885</v>
      </c>
      <c r="E715" s="5" t="s">
        <v>2680</v>
      </c>
      <c r="F715" s="1" t="e">
        <f>VLOOKUP(D715,'Planilha Global - E1'!#REF!,2,FALSE)</f>
        <v>#REF!</v>
      </c>
    </row>
    <row r="716" spans="2:6">
      <c r="B716" s="4" t="s">
        <v>3061</v>
      </c>
      <c r="C716" s="1" t="s">
        <v>171</v>
      </c>
      <c r="D716" s="1" t="s">
        <v>2886</v>
      </c>
      <c r="E716" s="5" t="s">
        <v>2680</v>
      </c>
      <c r="F716" s="1" t="e">
        <f>VLOOKUP(D716,'Planilha Global - E1'!#REF!,2,FALSE)</f>
        <v>#REF!</v>
      </c>
    </row>
    <row r="717" spans="2:6">
      <c r="B717" s="4" t="s">
        <v>2661</v>
      </c>
      <c r="C717" s="1" t="s">
        <v>171</v>
      </c>
      <c r="D717" s="1" t="s">
        <v>2887</v>
      </c>
      <c r="E717" s="5" t="s">
        <v>2680</v>
      </c>
      <c r="F717" s="1" t="e">
        <f>VLOOKUP(D717,'Planilha Global - E1'!#REF!,2,FALSE)</f>
        <v>#REF!</v>
      </c>
    </row>
    <row r="718" spans="2:6">
      <c r="B718" s="4" t="s">
        <v>2662</v>
      </c>
      <c r="C718" s="1" t="s">
        <v>171</v>
      </c>
      <c r="D718" s="1" t="s">
        <v>2888</v>
      </c>
      <c r="E718" s="5" t="s">
        <v>2680</v>
      </c>
    </row>
    <row r="719" spans="2:6">
      <c r="B719" s="4" t="s">
        <v>2663</v>
      </c>
      <c r="C719" s="1" t="s">
        <v>171</v>
      </c>
      <c r="D719" s="1" t="s">
        <v>2889</v>
      </c>
      <c r="E719" s="5" t="s">
        <v>2680</v>
      </c>
      <c r="F719" s="1" t="e">
        <f>VLOOKUP(D719,'Planilha Global - E1'!#REF!,2,FALSE)</f>
        <v>#REF!</v>
      </c>
    </row>
    <row r="720" spans="2:6">
      <c r="B720" s="4" t="s">
        <v>2664</v>
      </c>
      <c r="C720" s="1" t="s">
        <v>171</v>
      </c>
      <c r="D720" s="1" t="s">
        <v>2890</v>
      </c>
      <c r="E720" s="5" t="s">
        <v>2680</v>
      </c>
      <c r="F720" s="1" t="e">
        <f>VLOOKUP(D720,'Planilha Global - E1'!#REF!,2,FALSE)</f>
        <v>#REF!</v>
      </c>
    </row>
    <row r="721" spans="2:6">
      <c r="B721" s="4" t="s">
        <v>2665</v>
      </c>
      <c r="C721" s="1" t="s">
        <v>171</v>
      </c>
      <c r="D721" s="1" t="s">
        <v>2891</v>
      </c>
      <c r="E721" s="5" t="s">
        <v>2680</v>
      </c>
      <c r="F721" s="1" t="e">
        <f>VLOOKUP(D721,'Planilha Global - E1'!#REF!,2,FALSE)</f>
        <v>#REF!</v>
      </c>
    </row>
    <row r="722" spans="2:6">
      <c r="B722" s="4" t="s">
        <v>2666</v>
      </c>
      <c r="C722" s="1" t="s">
        <v>171</v>
      </c>
      <c r="D722" s="1" t="s">
        <v>2892</v>
      </c>
      <c r="E722" s="5" t="s">
        <v>2680</v>
      </c>
      <c r="F722" s="1" t="e">
        <f>VLOOKUP(D722,'Planilha Global - E1'!#REF!,2,FALSE)</f>
        <v>#REF!</v>
      </c>
    </row>
    <row r="723" spans="2:6">
      <c r="B723" s="4" t="s">
        <v>2667</v>
      </c>
      <c r="C723" s="1" t="s">
        <v>171</v>
      </c>
      <c r="D723" s="1" t="s">
        <v>2893</v>
      </c>
      <c r="E723" s="5" t="s">
        <v>2680</v>
      </c>
      <c r="F723" s="1" t="e">
        <f>VLOOKUP(D723,'Planilha Global - E1'!#REF!,2,FALSE)</f>
        <v>#REF!</v>
      </c>
    </row>
    <row r="724" spans="2:6">
      <c r="B724" s="4" t="s">
        <v>2668</v>
      </c>
      <c r="C724" s="1" t="s">
        <v>171</v>
      </c>
      <c r="D724" s="1" t="s">
        <v>2894</v>
      </c>
      <c r="E724" s="5" t="s">
        <v>2680</v>
      </c>
      <c r="F724" s="1" t="e">
        <f>VLOOKUP(D724,'Planilha Global - E1'!#REF!,2,FALSE)</f>
        <v>#REF!</v>
      </c>
    </row>
    <row r="725" spans="2:6">
      <c r="B725" s="4" t="s">
        <v>2669</v>
      </c>
      <c r="C725" s="1" t="s">
        <v>171</v>
      </c>
      <c r="D725" s="1" t="s">
        <v>2895</v>
      </c>
      <c r="E725" s="5" t="s">
        <v>2680</v>
      </c>
      <c r="F725" s="1" t="e">
        <f>VLOOKUP(D725,'Planilha Global - E1'!#REF!,2,FALSE)</f>
        <v>#REF!</v>
      </c>
    </row>
    <row r="726" spans="2:6">
      <c r="B726" s="4" t="s">
        <v>2327</v>
      </c>
      <c r="C726" s="1" t="s">
        <v>171</v>
      </c>
      <c r="D726" s="1" t="s">
        <v>2896</v>
      </c>
      <c r="E726" s="5" t="s">
        <v>2680</v>
      </c>
      <c r="F726" s="1" t="e">
        <f>VLOOKUP(D726,'Planilha Global - E1'!#REF!,2,FALSE)</f>
        <v>#REF!</v>
      </c>
    </row>
    <row r="727" spans="2:6">
      <c r="B727" s="4" t="s">
        <v>2266</v>
      </c>
      <c r="C727" s="1" t="s">
        <v>171</v>
      </c>
      <c r="D727" s="1" t="s">
        <v>2897</v>
      </c>
      <c r="E727" s="5" t="s">
        <v>2680</v>
      </c>
      <c r="F727" s="1" t="e">
        <f>VLOOKUP(D727,'Planilha Global - E1'!#REF!,2,FALSE)</f>
        <v>#REF!</v>
      </c>
    </row>
    <row r="728" spans="2:6">
      <c r="B728" s="4" t="s">
        <v>2328</v>
      </c>
      <c r="C728" s="1" t="s">
        <v>171</v>
      </c>
      <c r="D728" s="1" t="s">
        <v>2898</v>
      </c>
      <c r="E728" s="5" t="s">
        <v>2680</v>
      </c>
      <c r="F728" s="1" t="e">
        <f>VLOOKUP(D728,'Planilha Global - E1'!#REF!,2,FALSE)</f>
        <v>#REF!</v>
      </c>
    </row>
    <row r="729" spans="2:6">
      <c r="B729" s="4" t="s">
        <v>2329</v>
      </c>
      <c r="C729" s="1" t="s">
        <v>171</v>
      </c>
      <c r="D729" s="1" t="s">
        <v>2899</v>
      </c>
      <c r="E729" s="5" t="s">
        <v>2680</v>
      </c>
      <c r="F729" s="1" t="e">
        <f>VLOOKUP(D729,'Planilha Global - E1'!#REF!,2,FALSE)</f>
        <v>#REF!</v>
      </c>
    </row>
    <row r="730" spans="2:6">
      <c r="B730" s="4" t="s">
        <v>2267</v>
      </c>
      <c r="C730" s="1" t="s">
        <v>171</v>
      </c>
      <c r="D730" s="1" t="s">
        <v>2900</v>
      </c>
      <c r="E730" s="5" t="s">
        <v>2680</v>
      </c>
      <c r="F730" s="1" t="e">
        <f>VLOOKUP(D730,'Planilha Global - E1'!#REF!,2,FALSE)</f>
        <v>#REF!</v>
      </c>
    </row>
    <row r="731" spans="2:6">
      <c r="B731" s="4" t="s">
        <v>2268</v>
      </c>
      <c r="C731" s="1" t="s">
        <v>171</v>
      </c>
      <c r="D731" s="1" t="s">
        <v>2901</v>
      </c>
      <c r="E731" s="5" t="s">
        <v>2680</v>
      </c>
      <c r="F731" s="1" t="e">
        <f>VLOOKUP(D731,'Planilha Global - E1'!#REF!,2,FALSE)</f>
        <v>#REF!</v>
      </c>
    </row>
    <row r="732" spans="2:6">
      <c r="B732" s="4" t="s">
        <v>2269</v>
      </c>
      <c r="C732" s="1" t="s">
        <v>171</v>
      </c>
      <c r="D732" s="1" t="s">
        <v>2902</v>
      </c>
      <c r="E732" s="5" t="s">
        <v>2680</v>
      </c>
      <c r="F732" s="1" t="e">
        <f>VLOOKUP(D732,'Planilha Global - E1'!#REF!,2,FALSE)</f>
        <v>#REF!</v>
      </c>
    </row>
    <row r="733" spans="2:6">
      <c r="B733" s="4" t="s">
        <v>2270</v>
      </c>
      <c r="C733" s="1" t="s">
        <v>171</v>
      </c>
      <c r="D733" s="1" t="s">
        <v>2903</v>
      </c>
      <c r="E733" s="5" t="s">
        <v>2680</v>
      </c>
      <c r="F733" s="1" t="e">
        <f>VLOOKUP(D733,'Planilha Global - E1'!#REF!,2,FALSE)</f>
        <v>#REF!</v>
      </c>
    </row>
    <row r="734" spans="2:6">
      <c r="B734" s="4" t="s">
        <v>2330</v>
      </c>
      <c r="C734" s="1" t="s">
        <v>171</v>
      </c>
      <c r="D734" s="1" t="s">
        <v>2904</v>
      </c>
      <c r="E734" s="5" t="s">
        <v>2680</v>
      </c>
      <c r="F734" s="1" t="e">
        <f>VLOOKUP(D734,'Planilha Global - E1'!#REF!,2,FALSE)</f>
        <v>#REF!</v>
      </c>
    </row>
    <row r="735" spans="2:6">
      <c r="B735" s="4" t="s">
        <v>2331</v>
      </c>
      <c r="C735" s="1" t="s">
        <v>171</v>
      </c>
      <c r="D735" s="1" t="s">
        <v>2905</v>
      </c>
      <c r="E735" s="5" t="s">
        <v>2680</v>
      </c>
      <c r="F735" s="1" t="e">
        <f>VLOOKUP(D735,'Planilha Global - E1'!#REF!,2,FALSE)</f>
        <v>#REF!</v>
      </c>
    </row>
    <row r="736" spans="2:6">
      <c r="B736" s="4" t="s">
        <v>2332</v>
      </c>
      <c r="C736" s="1" t="s">
        <v>171</v>
      </c>
      <c r="D736" s="1" t="s">
        <v>2906</v>
      </c>
      <c r="E736" s="5" t="s">
        <v>2680</v>
      </c>
      <c r="F736" s="1" t="e">
        <f>VLOOKUP(D736,'Planilha Global - E1'!#REF!,2,FALSE)</f>
        <v>#REF!</v>
      </c>
    </row>
    <row r="737" spans="2:6">
      <c r="B737" s="4" t="s">
        <v>2333</v>
      </c>
      <c r="C737" s="1" t="s">
        <v>171</v>
      </c>
      <c r="D737" s="1" t="s">
        <v>2907</v>
      </c>
      <c r="E737" s="5" t="s">
        <v>2680</v>
      </c>
      <c r="F737" s="1" t="e">
        <f>VLOOKUP(D737,'Planilha Global - E1'!#REF!,2,FALSE)</f>
        <v>#REF!</v>
      </c>
    </row>
    <row r="738" spans="2:6">
      <c r="B738" s="4" t="s">
        <v>2334</v>
      </c>
      <c r="C738" s="1" t="s">
        <v>171</v>
      </c>
      <c r="D738" s="1" t="s">
        <v>2908</v>
      </c>
      <c r="E738" s="5" t="s">
        <v>2680</v>
      </c>
      <c r="F738" s="1" t="e">
        <f>VLOOKUP(D738,'Planilha Global - E1'!#REF!,2,FALSE)</f>
        <v>#REF!</v>
      </c>
    </row>
    <row r="739" spans="2:6">
      <c r="B739" s="4" t="s">
        <v>2271</v>
      </c>
      <c r="C739" s="1" t="s">
        <v>171</v>
      </c>
      <c r="D739" s="1" t="s">
        <v>2909</v>
      </c>
      <c r="E739" s="5" t="s">
        <v>2680</v>
      </c>
      <c r="F739" s="1" t="e">
        <f>VLOOKUP(D739,'Planilha Global - E1'!#REF!,2,FALSE)</f>
        <v>#REF!</v>
      </c>
    </row>
    <row r="740" spans="2:6">
      <c r="B740" s="4" t="s">
        <v>2272</v>
      </c>
      <c r="C740" s="1" t="s">
        <v>171</v>
      </c>
      <c r="D740" s="1" t="s">
        <v>2910</v>
      </c>
      <c r="E740" s="5" t="s">
        <v>2680</v>
      </c>
      <c r="F740" s="1" t="e">
        <f>VLOOKUP(D740,'Planilha Global - E1'!#REF!,2,FALSE)</f>
        <v>#REF!</v>
      </c>
    </row>
    <row r="741" spans="2:6">
      <c r="B741" s="4" t="s">
        <v>2273</v>
      </c>
      <c r="C741" s="1" t="s">
        <v>171</v>
      </c>
      <c r="D741" s="1" t="s">
        <v>2911</v>
      </c>
      <c r="E741" s="5" t="s">
        <v>2680</v>
      </c>
      <c r="F741" s="1" t="e">
        <f>VLOOKUP(D741,'Planilha Global - E1'!#REF!,2,FALSE)</f>
        <v>#REF!</v>
      </c>
    </row>
    <row r="742" spans="2:6">
      <c r="B742" s="4" t="s">
        <v>2274</v>
      </c>
      <c r="C742" s="1" t="s">
        <v>171</v>
      </c>
      <c r="D742" s="1" t="s">
        <v>2912</v>
      </c>
      <c r="E742" s="5" t="s">
        <v>2680</v>
      </c>
      <c r="F742" s="1" t="e">
        <f>VLOOKUP(D742,'Planilha Global - E1'!#REF!,2,FALSE)</f>
        <v>#REF!</v>
      </c>
    </row>
    <row r="743" spans="2:6">
      <c r="B743" s="4" t="s">
        <v>2275</v>
      </c>
      <c r="C743" s="1" t="s">
        <v>171</v>
      </c>
      <c r="D743" s="1" t="s">
        <v>2913</v>
      </c>
      <c r="E743" s="5" t="s">
        <v>2680</v>
      </c>
      <c r="F743" s="1" t="e">
        <f>VLOOKUP(D743,'Planilha Global - E1'!#REF!,2,FALSE)</f>
        <v>#REF!</v>
      </c>
    </row>
    <row r="744" spans="2:6">
      <c r="B744" s="4" t="s">
        <v>2276</v>
      </c>
      <c r="C744" s="1" t="s">
        <v>171</v>
      </c>
      <c r="D744" s="1" t="s">
        <v>2914</v>
      </c>
      <c r="E744" s="5" t="s">
        <v>2680</v>
      </c>
      <c r="F744" s="1" t="e">
        <f>VLOOKUP(D744,'Planilha Global - E1'!#REF!,2,FALSE)</f>
        <v>#REF!</v>
      </c>
    </row>
    <row r="745" spans="2:6">
      <c r="B745" s="4" t="s">
        <v>2277</v>
      </c>
      <c r="C745" s="1" t="s">
        <v>171</v>
      </c>
      <c r="D745" s="1" t="s">
        <v>2915</v>
      </c>
      <c r="E745" s="5" t="s">
        <v>2680</v>
      </c>
      <c r="F745" s="1" t="e">
        <f>VLOOKUP(D745,'Planilha Global - E1'!#REF!,2,FALSE)</f>
        <v>#REF!</v>
      </c>
    </row>
    <row r="746" spans="2:6">
      <c r="B746" s="4" t="s">
        <v>2278</v>
      </c>
      <c r="C746" s="1" t="s">
        <v>171</v>
      </c>
      <c r="D746" s="1" t="s">
        <v>2916</v>
      </c>
      <c r="E746" s="5" t="s">
        <v>2680</v>
      </c>
      <c r="F746" s="1" t="e">
        <f>VLOOKUP(D746,'Planilha Global - E1'!#REF!,2,FALSE)</f>
        <v>#REF!</v>
      </c>
    </row>
    <row r="747" spans="2:6">
      <c r="B747" s="4" t="s">
        <v>2279</v>
      </c>
      <c r="C747" s="1" t="s">
        <v>171</v>
      </c>
      <c r="D747" s="1" t="s">
        <v>2917</v>
      </c>
      <c r="E747" s="5" t="s">
        <v>2680</v>
      </c>
      <c r="F747" s="1" t="e">
        <f>VLOOKUP(D747,'Planilha Global - E1'!#REF!,2,FALSE)</f>
        <v>#REF!</v>
      </c>
    </row>
    <row r="748" spans="2:6">
      <c r="B748" s="4" t="s">
        <v>2280</v>
      </c>
      <c r="C748" s="1" t="s">
        <v>171</v>
      </c>
      <c r="D748" s="1" t="s">
        <v>2918</v>
      </c>
      <c r="E748" s="5" t="s">
        <v>2680</v>
      </c>
      <c r="F748" s="1" t="e">
        <f>VLOOKUP(D748,'Planilha Global - E1'!#REF!,2,FALSE)</f>
        <v>#REF!</v>
      </c>
    </row>
    <row r="749" spans="2:6">
      <c r="B749" s="4" t="s">
        <v>2433</v>
      </c>
      <c r="C749" s="1" t="s">
        <v>171</v>
      </c>
      <c r="D749" s="1" t="s">
        <v>2919</v>
      </c>
      <c r="E749" s="5" t="s">
        <v>2680</v>
      </c>
      <c r="F749" s="1" t="e">
        <f>VLOOKUP(D749,'Planilha Global - E1'!#REF!,2,FALSE)</f>
        <v>#REF!</v>
      </c>
    </row>
    <row r="750" spans="2:6">
      <c r="B750" s="4" t="s">
        <v>2434</v>
      </c>
      <c r="C750" s="1" t="s">
        <v>171</v>
      </c>
      <c r="D750" s="1" t="s">
        <v>2920</v>
      </c>
      <c r="E750" s="5" t="s">
        <v>2680</v>
      </c>
      <c r="F750" s="1" t="e">
        <f>VLOOKUP(D750,'Planilha Global - E1'!#REF!,2,FALSE)</f>
        <v>#REF!</v>
      </c>
    </row>
    <row r="751" spans="2:6">
      <c r="B751" s="4" t="s">
        <v>2435</v>
      </c>
      <c r="C751" s="1" t="s">
        <v>171</v>
      </c>
      <c r="D751" s="1" t="s">
        <v>2921</v>
      </c>
      <c r="E751" s="5" t="s">
        <v>2680</v>
      </c>
      <c r="F751" s="1" t="e">
        <f>VLOOKUP(D751,'Planilha Global - E1'!#REF!,2,FALSE)</f>
        <v>#REF!</v>
      </c>
    </row>
    <row r="752" spans="2:6">
      <c r="B752" s="4" t="s">
        <v>2281</v>
      </c>
      <c r="C752" s="1" t="s">
        <v>171</v>
      </c>
      <c r="D752" s="1" t="s">
        <v>2922</v>
      </c>
      <c r="E752" s="5" t="s">
        <v>2680</v>
      </c>
      <c r="F752" s="1" t="e">
        <f>VLOOKUP(D752,'Planilha Global - E1'!#REF!,2,FALSE)</f>
        <v>#REF!</v>
      </c>
    </row>
    <row r="753" spans="2:6">
      <c r="B753" s="4" t="s">
        <v>2436</v>
      </c>
      <c r="C753" s="1" t="s">
        <v>171</v>
      </c>
      <c r="D753" s="1" t="s">
        <v>2923</v>
      </c>
      <c r="E753" s="5" t="s">
        <v>2680</v>
      </c>
      <c r="F753" s="1" t="e">
        <f>VLOOKUP(D753,'Planilha Global - E1'!#REF!,2,FALSE)</f>
        <v>#REF!</v>
      </c>
    </row>
    <row r="754" spans="2:6">
      <c r="B754" s="4" t="s">
        <v>2335</v>
      </c>
      <c r="C754" s="1" t="s">
        <v>164</v>
      </c>
      <c r="D754" s="1" t="s">
        <v>2924</v>
      </c>
      <c r="E754" s="5" t="s">
        <v>2680</v>
      </c>
      <c r="F754" s="1" t="e">
        <f>VLOOKUP(D754,'Planilha Global - E1'!#REF!,2,FALSE)</f>
        <v>#REF!</v>
      </c>
    </row>
    <row r="755" spans="2:6">
      <c r="B755" s="4" t="s">
        <v>2336</v>
      </c>
      <c r="C755" s="1" t="s">
        <v>164</v>
      </c>
      <c r="D755" s="1" t="s">
        <v>2925</v>
      </c>
      <c r="E755" s="5" t="s">
        <v>2680</v>
      </c>
      <c r="F755" s="1" t="e">
        <f>VLOOKUP(D755,'Planilha Global - E1'!#REF!,2,FALSE)</f>
        <v>#REF!</v>
      </c>
    </row>
    <row r="756" spans="2:6">
      <c r="B756" s="4" t="s">
        <v>2337</v>
      </c>
      <c r="C756" s="1" t="s">
        <v>164</v>
      </c>
      <c r="D756" s="1" t="s">
        <v>2926</v>
      </c>
      <c r="E756" s="5" t="s">
        <v>2680</v>
      </c>
      <c r="F756" s="1" t="e">
        <f>VLOOKUP(D756,'Planilha Global - E1'!#REF!,2,FALSE)</f>
        <v>#REF!</v>
      </c>
    </row>
    <row r="757" spans="2:6">
      <c r="B757" s="4" t="s">
        <v>2338</v>
      </c>
      <c r="C757" s="1" t="s">
        <v>164</v>
      </c>
      <c r="D757" s="1" t="s">
        <v>2927</v>
      </c>
      <c r="E757" s="5" t="s">
        <v>2680</v>
      </c>
      <c r="F757" s="1" t="e">
        <f>VLOOKUP(D757,'Planilha Global - E1'!#REF!,2,FALSE)</f>
        <v>#REF!</v>
      </c>
    </row>
    <row r="758" spans="2:6">
      <c r="B758" s="4" t="s">
        <v>2339</v>
      </c>
      <c r="C758" s="1" t="s">
        <v>164</v>
      </c>
      <c r="D758" s="1" t="s">
        <v>2928</v>
      </c>
      <c r="E758" s="5" t="s">
        <v>2680</v>
      </c>
      <c r="F758" s="1" t="e">
        <f>VLOOKUP(D758,'Planilha Global - E1'!#REF!,2,FALSE)</f>
        <v>#REF!</v>
      </c>
    </row>
    <row r="759" spans="2:6">
      <c r="B759" s="4" t="s">
        <v>2340</v>
      </c>
      <c r="C759" s="1" t="s">
        <v>164</v>
      </c>
      <c r="D759" s="1" t="s">
        <v>2929</v>
      </c>
      <c r="E759" s="5" t="s">
        <v>2680</v>
      </c>
      <c r="F759" s="1" t="e">
        <f>VLOOKUP(D759,'Planilha Global - E1'!#REF!,2,FALSE)</f>
        <v>#REF!</v>
      </c>
    </row>
    <row r="760" spans="2:6">
      <c r="B760" s="4" t="s">
        <v>2341</v>
      </c>
      <c r="C760" s="1" t="s">
        <v>164</v>
      </c>
      <c r="D760" s="1" t="s">
        <v>2930</v>
      </c>
      <c r="E760" s="5" t="s">
        <v>2680</v>
      </c>
      <c r="F760" s="1" t="e">
        <f>VLOOKUP(D760,'Planilha Global - E1'!#REF!,2,FALSE)</f>
        <v>#REF!</v>
      </c>
    </row>
    <row r="761" spans="2:6">
      <c r="B761" s="4" t="s">
        <v>2342</v>
      </c>
      <c r="C761" s="1" t="s">
        <v>164</v>
      </c>
      <c r="D761" s="1" t="s">
        <v>2931</v>
      </c>
      <c r="E761" s="5" t="s">
        <v>2680</v>
      </c>
      <c r="F761" s="1" t="e">
        <f>VLOOKUP(D761,'Planilha Global - E1'!#REF!,2,FALSE)</f>
        <v>#REF!</v>
      </c>
    </row>
    <row r="762" spans="2:6">
      <c r="B762" s="4" t="s">
        <v>2343</v>
      </c>
      <c r="C762" s="1" t="s">
        <v>164</v>
      </c>
      <c r="D762" s="1" t="s">
        <v>2932</v>
      </c>
      <c r="E762" s="5" t="s">
        <v>2680</v>
      </c>
      <c r="F762" s="1" t="e">
        <f>VLOOKUP(D762,'Planilha Global - E1'!#REF!,2,FALSE)</f>
        <v>#REF!</v>
      </c>
    </row>
    <row r="763" spans="2:6">
      <c r="B763" s="4" t="s">
        <v>2344</v>
      </c>
      <c r="C763" s="1" t="s">
        <v>164</v>
      </c>
      <c r="D763" s="1" t="s">
        <v>2933</v>
      </c>
      <c r="E763" s="5" t="s">
        <v>2680</v>
      </c>
      <c r="F763" s="1" t="e">
        <f>VLOOKUP(D763,'Planilha Global - E1'!#REF!,2,FALSE)</f>
        <v>#REF!</v>
      </c>
    </row>
    <row r="764" spans="2:6">
      <c r="B764" s="4" t="s">
        <v>2345</v>
      </c>
      <c r="C764" s="1" t="s">
        <v>164</v>
      </c>
      <c r="D764" s="1" t="s">
        <v>2934</v>
      </c>
      <c r="E764" s="5" t="s">
        <v>2680</v>
      </c>
      <c r="F764" s="1" t="e">
        <f>VLOOKUP(D764,'Planilha Global - E1'!#REF!,2,FALSE)</f>
        <v>#REF!</v>
      </c>
    </row>
    <row r="765" spans="2:6">
      <c r="B765" s="4" t="s">
        <v>2282</v>
      </c>
      <c r="C765" s="1" t="s">
        <v>164</v>
      </c>
      <c r="D765" s="1" t="s">
        <v>2935</v>
      </c>
      <c r="E765" s="5" t="s">
        <v>2680</v>
      </c>
      <c r="F765" s="1" t="e">
        <f>VLOOKUP(D765,'Planilha Global - E1'!#REF!,2,FALSE)</f>
        <v>#REF!</v>
      </c>
    </row>
    <row r="766" spans="2:6">
      <c r="B766" s="4" t="s">
        <v>2283</v>
      </c>
      <c r="C766" s="1" t="s">
        <v>164</v>
      </c>
      <c r="D766" s="1" t="s">
        <v>2936</v>
      </c>
      <c r="E766" s="5" t="s">
        <v>2680</v>
      </c>
      <c r="F766" s="1" t="e">
        <f>VLOOKUP(D766,'Planilha Global - E1'!#REF!,2,FALSE)</f>
        <v>#REF!</v>
      </c>
    </row>
    <row r="767" spans="2:6">
      <c r="B767" s="4" t="s">
        <v>2284</v>
      </c>
      <c r="C767" s="1" t="s">
        <v>164</v>
      </c>
      <c r="D767" s="1" t="s">
        <v>2937</v>
      </c>
      <c r="E767" s="5" t="s">
        <v>2680</v>
      </c>
      <c r="F767" s="1" t="e">
        <f>VLOOKUP(D767,'Planilha Global - E1'!#REF!,2,FALSE)</f>
        <v>#REF!</v>
      </c>
    </row>
    <row r="768" spans="2:6">
      <c r="B768" s="4" t="s">
        <v>2285</v>
      </c>
      <c r="C768" s="1" t="s">
        <v>164</v>
      </c>
      <c r="D768" s="1" t="s">
        <v>2938</v>
      </c>
      <c r="E768" s="5" t="s">
        <v>2680</v>
      </c>
      <c r="F768" s="1" t="e">
        <f>VLOOKUP(D768,'Planilha Global - E1'!#REF!,2,FALSE)</f>
        <v>#REF!</v>
      </c>
    </row>
    <row r="769" spans="2:6">
      <c r="B769" s="4" t="s">
        <v>2286</v>
      </c>
      <c r="C769" s="1" t="s">
        <v>164</v>
      </c>
      <c r="D769" s="1" t="s">
        <v>2939</v>
      </c>
      <c r="E769" s="5" t="s">
        <v>2680</v>
      </c>
      <c r="F769" s="1" t="e">
        <f>VLOOKUP(D769,'Planilha Global - E1'!#REF!,2,FALSE)</f>
        <v>#REF!</v>
      </c>
    </row>
    <row r="770" spans="2:6">
      <c r="B770" s="4" t="s">
        <v>2287</v>
      </c>
      <c r="C770" s="1" t="s">
        <v>164</v>
      </c>
      <c r="D770" s="1" t="s">
        <v>2940</v>
      </c>
      <c r="E770" s="5" t="s">
        <v>2680</v>
      </c>
      <c r="F770" s="1" t="e">
        <f>VLOOKUP(D770,'Planilha Global - E1'!#REF!,2,FALSE)</f>
        <v>#REF!</v>
      </c>
    </row>
    <row r="771" spans="2:6">
      <c r="B771" s="4" t="s">
        <v>2288</v>
      </c>
      <c r="C771" s="1" t="s">
        <v>164</v>
      </c>
      <c r="D771" s="1" t="s">
        <v>2941</v>
      </c>
      <c r="E771" s="5" t="s">
        <v>2680</v>
      </c>
      <c r="F771" s="1" t="e">
        <f>VLOOKUP(D771,'Planilha Global - E1'!#REF!,2,FALSE)</f>
        <v>#REF!</v>
      </c>
    </row>
    <row r="772" spans="2:6">
      <c r="B772" s="4" t="s">
        <v>2289</v>
      </c>
      <c r="C772" s="1" t="s">
        <v>171</v>
      </c>
      <c r="D772" s="1" t="s">
        <v>2942</v>
      </c>
      <c r="E772" s="5" t="s">
        <v>2680</v>
      </c>
      <c r="F772" s="1" t="e">
        <f>VLOOKUP(D772,'Planilha Global - E1'!#REF!,2,FALSE)</f>
        <v>#REF!</v>
      </c>
    </row>
    <row r="773" spans="2:6">
      <c r="B773" s="4" t="s">
        <v>2290</v>
      </c>
      <c r="C773" s="1" t="s">
        <v>171</v>
      </c>
      <c r="D773" s="1" t="s">
        <v>2943</v>
      </c>
      <c r="E773" s="5" t="s">
        <v>2680</v>
      </c>
      <c r="F773" s="1" t="e">
        <f>VLOOKUP(D773,'Planilha Global - E1'!#REF!,2,FALSE)</f>
        <v>#REF!</v>
      </c>
    </row>
    <row r="774" spans="2:6">
      <c r="B774" s="4" t="s">
        <v>2291</v>
      </c>
      <c r="C774" s="1" t="s">
        <v>171</v>
      </c>
      <c r="D774" s="1" t="s">
        <v>2944</v>
      </c>
      <c r="E774" s="5" t="s">
        <v>2680</v>
      </c>
      <c r="F774" s="1" t="e">
        <f>VLOOKUP(D774,'Planilha Global - E1'!#REF!,2,FALSE)</f>
        <v>#REF!</v>
      </c>
    </row>
    <row r="775" spans="2:6">
      <c r="B775" s="4" t="s">
        <v>2292</v>
      </c>
      <c r="C775" s="1" t="s">
        <v>171</v>
      </c>
      <c r="D775" s="1" t="s">
        <v>2945</v>
      </c>
      <c r="E775" s="5" t="s">
        <v>2680</v>
      </c>
      <c r="F775" s="1" t="e">
        <f>VLOOKUP(D775,'Planilha Global - E1'!#REF!,2,FALSE)</f>
        <v>#REF!</v>
      </c>
    </row>
    <row r="776" spans="2:6">
      <c r="B776" s="4" t="s">
        <v>2293</v>
      </c>
      <c r="C776" s="1" t="s">
        <v>171</v>
      </c>
      <c r="D776" s="1" t="s">
        <v>2946</v>
      </c>
      <c r="E776" s="5" t="s">
        <v>2680</v>
      </c>
      <c r="F776" s="1" t="e">
        <f>VLOOKUP(D776,'Planilha Global - E1'!#REF!,2,FALSE)</f>
        <v>#REF!</v>
      </c>
    </row>
    <row r="777" spans="2:6">
      <c r="B777" s="4" t="s">
        <v>2294</v>
      </c>
      <c r="C777" s="1" t="s">
        <v>171</v>
      </c>
      <c r="D777" s="1" t="s">
        <v>2947</v>
      </c>
      <c r="E777" s="5" t="s">
        <v>2680</v>
      </c>
      <c r="F777" s="1" t="e">
        <f>VLOOKUP(D777,'Planilha Global - E1'!#REF!,2,FALSE)</f>
        <v>#REF!</v>
      </c>
    </row>
    <row r="778" spans="2:6">
      <c r="B778" s="4" t="s">
        <v>2295</v>
      </c>
      <c r="C778" s="1" t="s">
        <v>171</v>
      </c>
      <c r="D778" s="1" t="s">
        <v>2948</v>
      </c>
      <c r="E778" s="5" t="s">
        <v>2680</v>
      </c>
      <c r="F778" s="1" t="e">
        <f>VLOOKUP(D778,'Planilha Global - E1'!#REF!,2,FALSE)</f>
        <v>#REF!</v>
      </c>
    </row>
    <row r="779" spans="2:6">
      <c r="B779" s="4" t="s">
        <v>2296</v>
      </c>
      <c r="C779" s="1" t="s">
        <v>171</v>
      </c>
      <c r="D779" s="1" t="s">
        <v>2949</v>
      </c>
      <c r="E779" s="5" t="s">
        <v>2680</v>
      </c>
      <c r="F779" s="1" t="e">
        <f>VLOOKUP(D779,'Planilha Global - E1'!#REF!,2,FALSE)</f>
        <v>#REF!</v>
      </c>
    </row>
    <row r="780" spans="2:6">
      <c r="B780" s="4" t="s">
        <v>2297</v>
      </c>
      <c r="C780" s="1" t="s">
        <v>171</v>
      </c>
      <c r="D780" s="1" t="s">
        <v>2950</v>
      </c>
      <c r="E780" s="5" t="s">
        <v>2680</v>
      </c>
      <c r="F780" s="1" t="e">
        <f>VLOOKUP(D780,'Planilha Global - E1'!#REF!,2,FALSE)</f>
        <v>#REF!</v>
      </c>
    </row>
    <row r="781" spans="2:6">
      <c r="B781" s="4" t="s">
        <v>2298</v>
      </c>
      <c r="C781" s="1" t="s">
        <v>171</v>
      </c>
      <c r="D781" s="1" t="s">
        <v>2951</v>
      </c>
      <c r="E781" s="5" t="s">
        <v>2680</v>
      </c>
      <c r="F781" s="1" t="e">
        <f>VLOOKUP(D781,'Planilha Global - E1'!#REF!,2,FALSE)</f>
        <v>#REF!</v>
      </c>
    </row>
    <row r="782" spans="2:6">
      <c r="B782" s="4" t="s">
        <v>2299</v>
      </c>
      <c r="C782" s="1" t="s">
        <v>171</v>
      </c>
      <c r="D782" s="1" t="s">
        <v>2952</v>
      </c>
      <c r="E782" s="5" t="s">
        <v>2680</v>
      </c>
      <c r="F782" s="1" t="e">
        <f>VLOOKUP(D782,'Planilha Global - E1'!#REF!,2,FALSE)</f>
        <v>#REF!</v>
      </c>
    </row>
    <row r="783" spans="2:6">
      <c r="B783" s="4" t="s">
        <v>2300</v>
      </c>
      <c r="C783" s="1" t="s">
        <v>171</v>
      </c>
      <c r="D783" s="1" t="s">
        <v>2953</v>
      </c>
      <c r="E783" s="5" t="s">
        <v>2680</v>
      </c>
      <c r="F783" s="1" t="e">
        <f>VLOOKUP(D783,'Planilha Global - E1'!#REF!,2,FALSE)</f>
        <v>#REF!</v>
      </c>
    </row>
    <row r="784" spans="2:6">
      <c r="B784" s="4" t="s">
        <v>2301</v>
      </c>
      <c r="C784" s="1" t="s">
        <v>171</v>
      </c>
      <c r="D784" s="1" t="s">
        <v>2954</v>
      </c>
      <c r="E784" s="5" t="s">
        <v>2680</v>
      </c>
      <c r="F784" s="1" t="e">
        <f>VLOOKUP(D784,'Planilha Global - E1'!#REF!,2,FALSE)</f>
        <v>#REF!</v>
      </c>
    </row>
    <row r="785" spans="2:6">
      <c r="B785" s="4" t="s">
        <v>2302</v>
      </c>
      <c r="C785" s="1" t="s">
        <v>171</v>
      </c>
      <c r="D785" s="1" t="s">
        <v>2955</v>
      </c>
      <c r="E785" s="5" t="s">
        <v>2680</v>
      </c>
      <c r="F785" s="1" t="e">
        <f>VLOOKUP(D785,'Planilha Global - E1'!#REF!,2,FALSE)</f>
        <v>#REF!</v>
      </c>
    </row>
    <row r="786" spans="2:6">
      <c r="B786" s="4" t="s">
        <v>3062</v>
      </c>
      <c r="C786" s="1" t="s">
        <v>171</v>
      </c>
      <c r="D786" s="1" t="s">
        <v>2956</v>
      </c>
      <c r="E786" s="5" t="s">
        <v>2680</v>
      </c>
      <c r="F786" s="1" t="e">
        <f>VLOOKUP(D786,'Planilha Global - E1'!#REF!,2,FALSE)</f>
        <v>#REF!</v>
      </c>
    </row>
    <row r="787" spans="2:6">
      <c r="B787" s="4" t="s">
        <v>3063</v>
      </c>
      <c r="C787" s="1" t="s">
        <v>171</v>
      </c>
      <c r="D787" s="1" t="s">
        <v>2957</v>
      </c>
      <c r="E787" s="5" t="s">
        <v>2680</v>
      </c>
      <c r="F787" s="1" t="e">
        <f>VLOOKUP(D787,'Planilha Global - E1'!#REF!,2,FALSE)</f>
        <v>#REF!</v>
      </c>
    </row>
    <row r="788" spans="2:6">
      <c r="B788" s="4" t="s">
        <v>3064</v>
      </c>
      <c r="C788" s="1" t="s">
        <v>171</v>
      </c>
      <c r="D788" s="1" t="s">
        <v>2958</v>
      </c>
      <c r="E788" s="5" t="s">
        <v>2680</v>
      </c>
      <c r="F788" s="1" t="e">
        <f>VLOOKUP(D788,'Planilha Global - E1'!#REF!,2,FALSE)</f>
        <v>#REF!</v>
      </c>
    </row>
    <row r="789" spans="2:6">
      <c r="B789" s="4" t="s">
        <v>3065</v>
      </c>
      <c r="C789" s="1" t="s">
        <v>171</v>
      </c>
      <c r="D789" s="1" t="s">
        <v>2959</v>
      </c>
      <c r="E789" s="5" t="s">
        <v>2680</v>
      </c>
      <c r="F789" s="1" t="e">
        <f>VLOOKUP(D789,'Planilha Global - E1'!#REF!,2,FALSE)</f>
        <v>#REF!</v>
      </c>
    </row>
    <row r="790" spans="2:6">
      <c r="B790" s="4" t="s">
        <v>3066</v>
      </c>
      <c r="C790" s="1" t="s">
        <v>171</v>
      </c>
      <c r="D790" s="1" t="s">
        <v>2960</v>
      </c>
      <c r="E790" s="5" t="s">
        <v>2680</v>
      </c>
      <c r="F790" s="1" t="e">
        <f>VLOOKUP(D790,'Planilha Global - E1'!#REF!,2,FALSE)</f>
        <v>#REF!</v>
      </c>
    </row>
    <row r="791" spans="2:6">
      <c r="B791" s="4" t="s">
        <v>3067</v>
      </c>
      <c r="C791" s="1" t="s">
        <v>171</v>
      </c>
      <c r="D791" s="1" t="s">
        <v>2961</v>
      </c>
      <c r="E791" s="5" t="s">
        <v>2680</v>
      </c>
      <c r="F791" s="1" t="e">
        <f>VLOOKUP(D791,'Planilha Global - E1'!#REF!,2,FALSE)</f>
        <v>#REF!</v>
      </c>
    </row>
    <row r="792" spans="2:6">
      <c r="B792" s="4" t="s">
        <v>3068</v>
      </c>
      <c r="C792" s="1" t="s">
        <v>171</v>
      </c>
      <c r="D792" s="1" t="s">
        <v>2962</v>
      </c>
      <c r="E792" s="5" t="s">
        <v>2680</v>
      </c>
      <c r="F792" s="1" t="e">
        <f>VLOOKUP(D792,'Planilha Global - E1'!#REF!,2,FALSE)</f>
        <v>#REF!</v>
      </c>
    </row>
    <row r="793" spans="2:6">
      <c r="B793" s="4" t="s">
        <v>3069</v>
      </c>
      <c r="C793" s="1" t="s">
        <v>171</v>
      </c>
      <c r="D793" s="1" t="s">
        <v>2963</v>
      </c>
      <c r="E793" s="5" t="s">
        <v>2680</v>
      </c>
      <c r="F793" s="1" t="e">
        <f>VLOOKUP(D793,'Planilha Global - E1'!#REF!,2,FALSE)</f>
        <v>#REF!</v>
      </c>
    </row>
    <row r="794" spans="2:6">
      <c r="B794" s="4" t="s">
        <v>3070</v>
      </c>
      <c r="C794" s="1" t="s">
        <v>171</v>
      </c>
      <c r="D794" s="1" t="s">
        <v>2964</v>
      </c>
      <c r="E794" s="5" t="s">
        <v>2680</v>
      </c>
      <c r="F794" s="1" t="e">
        <f>VLOOKUP(D794,'Planilha Global - E1'!#REF!,2,FALSE)</f>
        <v>#REF!</v>
      </c>
    </row>
    <row r="795" spans="2:6">
      <c r="B795" s="4" t="s">
        <v>3071</v>
      </c>
      <c r="C795" s="1" t="s">
        <v>171</v>
      </c>
      <c r="D795" s="1" t="s">
        <v>2965</v>
      </c>
      <c r="E795" s="5" t="s">
        <v>2680</v>
      </c>
      <c r="F795" s="1" t="e">
        <f>VLOOKUP(D795,'Planilha Global - E1'!#REF!,2,FALSE)</f>
        <v>#REF!</v>
      </c>
    </row>
    <row r="796" spans="2:6">
      <c r="B796" s="4" t="s">
        <v>3072</v>
      </c>
      <c r="C796" s="1" t="s">
        <v>171</v>
      </c>
      <c r="D796" s="1" t="s">
        <v>3073</v>
      </c>
      <c r="E796" s="5" t="s">
        <v>2680</v>
      </c>
      <c r="F796" s="1" t="e">
        <f>VLOOKUP(D796,'Planilha Global - E1'!#REF!,2,FALSE)</f>
        <v>#REF!</v>
      </c>
    </row>
    <row r="797" spans="2:6">
      <c r="B797" s="4" t="s">
        <v>3074</v>
      </c>
      <c r="C797" s="1" t="s">
        <v>171</v>
      </c>
      <c r="D797" s="1" t="s">
        <v>3075</v>
      </c>
      <c r="E797" s="5" t="s">
        <v>2680</v>
      </c>
      <c r="F797" s="1" t="e">
        <f>VLOOKUP(D797,'Planilha Global - E1'!#REF!,2,FALSE)</f>
        <v>#REF!</v>
      </c>
    </row>
    <row r="798" spans="2:6">
      <c r="B798" s="4" t="s">
        <v>2610</v>
      </c>
      <c r="C798" s="1" t="s">
        <v>164</v>
      </c>
      <c r="D798" s="1" t="s">
        <v>2966</v>
      </c>
      <c r="E798" s="5" t="s">
        <v>2680</v>
      </c>
      <c r="F798" s="1" t="e">
        <f>VLOOKUP(D798,'Planilha Global - E1'!#REF!,2,FALSE)</f>
        <v>#REF!</v>
      </c>
    </row>
    <row r="799" spans="2:6">
      <c r="B799" s="4" t="s">
        <v>2611</v>
      </c>
      <c r="C799" s="1" t="s">
        <v>171</v>
      </c>
      <c r="D799" s="1" t="s">
        <v>2967</v>
      </c>
      <c r="E799" s="5" t="s">
        <v>2680</v>
      </c>
      <c r="F799" s="1" t="e">
        <f>VLOOKUP(D799,'Planilha Global - E1'!#REF!,2,FALSE)</f>
        <v>#REF!</v>
      </c>
    </row>
    <row r="800" spans="2:6">
      <c r="B800" s="4" t="s">
        <v>2627</v>
      </c>
      <c r="C800" s="1" t="s">
        <v>171</v>
      </c>
      <c r="D800" s="1" t="s">
        <v>2968</v>
      </c>
      <c r="E800" s="5" t="s">
        <v>2680</v>
      </c>
      <c r="F800" s="1" t="e">
        <f>VLOOKUP(D800,'Planilha Global - E1'!#REF!,2,FALSE)</f>
        <v>#REF!</v>
      </c>
    </row>
    <row r="801" spans="2:6">
      <c r="B801" s="4" t="s">
        <v>2628</v>
      </c>
      <c r="C801" s="1" t="s">
        <v>171</v>
      </c>
      <c r="D801" s="1" t="s">
        <v>2969</v>
      </c>
      <c r="E801" s="5" t="s">
        <v>2680</v>
      </c>
      <c r="F801" s="1" t="e">
        <f>VLOOKUP(D801,'Planilha Global - E1'!#REF!,2,FALSE)</f>
        <v>#REF!</v>
      </c>
    </row>
    <row r="802" spans="2:6">
      <c r="B802" s="4" t="s">
        <v>2629</v>
      </c>
      <c r="C802" s="1" t="s">
        <v>171</v>
      </c>
      <c r="D802" s="1" t="s">
        <v>2970</v>
      </c>
      <c r="E802" s="5" t="s">
        <v>2680</v>
      </c>
      <c r="F802" s="1" t="e">
        <f>VLOOKUP(D802,'Planilha Global - E1'!#REF!,2,FALSE)</f>
        <v>#REF!</v>
      </c>
    </row>
    <row r="803" spans="2:6">
      <c r="B803" s="4" t="s">
        <v>2630</v>
      </c>
      <c r="C803" s="1" t="s">
        <v>171</v>
      </c>
      <c r="D803" s="1" t="s">
        <v>2971</v>
      </c>
      <c r="E803" s="5" t="s">
        <v>2680</v>
      </c>
      <c r="F803" s="1" t="e">
        <f>VLOOKUP(D803,'Planilha Global - E1'!#REF!,2,FALSE)</f>
        <v>#REF!</v>
      </c>
    </row>
    <row r="804" spans="2:6">
      <c r="B804" s="4" t="s">
        <v>2631</v>
      </c>
      <c r="C804" s="1" t="s">
        <v>171</v>
      </c>
      <c r="D804" s="1" t="s">
        <v>2972</v>
      </c>
      <c r="E804" s="5" t="s">
        <v>2680</v>
      </c>
      <c r="F804" s="1" t="e">
        <f>VLOOKUP(D804,'Planilha Global - E1'!#REF!,2,FALSE)</f>
        <v>#REF!</v>
      </c>
    </row>
    <row r="805" spans="2:6">
      <c r="B805" s="4" t="s">
        <v>2632</v>
      </c>
      <c r="C805" s="1" t="s">
        <v>171</v>
      </c>
      <c r="D805" s="1" t="s">
        <v>2973</v>
      </c>
      <c r="E805" s="5" t="s">
        <v>2680</v>
      </c>
      <c r="F805" s="1" t="e">
        <f>VLOOKUP(D805,'Planilha Global - E1'!#REF!,2,FALSE)</f>
        <v>#REF!</v>
      </c>
    </row>
    <row r="806" spans="2:6">
      <c r="B806" s="4" t="s">
        <v>2633</v>
      </c>
      <c r="C806" s="1" t="s">
        <v>171</v>
      </c>
      <c r="D806" s="1" t="s">
        <v>2974</v>
      </c>
      <c r="E806" s="5" t="s">
        <v>2680</v>
      </c>
      <c r="F806" s="1" t="e">
        <f>VLOOKUP(D806,'Planilha Global - E1'!#REF!,2,FALSE)</f>
        <v>#REF!</v>
      </c>
    </row>
    <row r="807" spans="2:6">
      <c r="B807" s="4" t="s">
        <v>2634</v>
      </c>
      <c r="C807" s="1" t="s">
        <v>171</v>
      </c>
      <c r="D807" s="1" t="s">
        <v>2975</v>
      </c>
      <c r="E807" s="5" t="s">
        <v>2680</v>
      </c>
      <c r="F807" s="1" t="e">
        <f>VLOOKUP(D807,'Planilha Global - E1'!#REF!,2,FALSE)</f>
        <v>#REF!</v>
      </c>
    </row>
    <row r="808" spans="2:6">
      <c r="B808" s="4" t="s">
        <v>2635</v>
      </c>
      <c r="C808" s="1" t="s">
        <v>171</v>
      </c>
      <c r="D808" s="1" t="s">
        <v>2976</v>
      </c>
      <c r="E808" s="5" t="s">
        <v>2680</v>
      </c>
      <c r="F808" s="1" t="e">
        <f>VLOOKUP(D808,'Planilha Global - E1'!#REF!,2,FALSE)</f>
        <v>#REF!</v>
      </c>
    </row>
    <row r="809" spans="2:6">
      <c r="B809" s="4" t="s">
        <v>2612</v>
      </c>
      <c r="C809" s="1" t="s">
        <v>171</v>
      </c>
      <c r="D809" s="1" t="s">
        <v>2977</v>
      </c>
      <c r="E809" s="5" t="s">
        <v>2680</v>
      </c>
      <c r="F809" s="1" t="e">
        <f>VLOOKUP(D809,'Planilha Global - E1'!#REF!,2,FALSE)</f>
        <v>#REF!</v>
      </c>
    </row>
    <row r="810" spans="2:6">
      <c r="B810" s="4" t="s">
        <v>2636</v>
      </c>
      <c r="C810" s="1" t="s">
        <v>171</v>
      </c>
      <c r="D810" s="1" t="s">
        <v>2978</v>
      </c>
      <c r="E810" s="5" t="s">
        <v>2680</v>
      </c>
      <c r="F810" s="1" t="e">
        <f>VLOOKUP(D810,'Planilha Global - E1'!#REF!,2,FALSE)</f>
        <v>#REF!</v>
      </c>
    </row>
    <row r="811" spans="2:6">
      <c r="B811" s="4" t="s">
        <v>2644</v>
      </c>
      <c r="C811" s="1" t="s">
        <v>1273</v>
      </c>
      <c r="D811" s="1" t="s">
        <v>2979</v>
      </c>
      <c r="E811" s="5" t="s">
        <v>2680</v>
      </c>
      <c r="F811" s="1" t="e">
        <f>VLOOKUP(D811,'Planilha Global - E1'!#REF!,2,FALSE)</f>
        <v>#REF!</v>
      </c>
    </row>
    <row r="812" spans="2:6">
      <c r="B812" s="4" t="s">
        <v>2646</v>
      </c>
      <c r="C812" s="1" t="s">
        <v>171</v>
      </c>
      <c r="D812" s="1" t="s">
        <v>2980</v>
      </c>
      <c r="E812" s="5" t="s">
        <v>2680</v>
      </c>
      <c r="F812" s="1" t="e">
        <f>VLOOKUP(D812,'Planilha Global - E1'!#REF!,2,FALSE)</f>
        <v>#REF!</v>
      </c>
    </row>
    <row r="813" spans="2:6">
      <c r="B813" s="4" t="s">
        <v>2645</v>
      </c>
      <c r="C813" s="1" t="s">
        <v>171</v>
      </c>
      <c r="D813" s="1" t="s">
        <v>2981</v>
      </c>
      <c r="E813" s="5" t="s">
        <v>2680</v>
      </c>
      <c r="F813" s="1" t="e">
        <f>VLOOKUP(D813,'Planilha Global - E1'!#REF!,2,FALSE)</f>
        <v>#REF!</v>
      </c>
    </row>
    <row r="814" spans="2:6">
      <c r="B814" s="4" t="s">
        <v>2647</v>
      </c>
      <c r="C814" s="1" t="s">
        <v>171</v>
      </c>
      <c r="D814" s="1" t="s">
        <v>2982</v>
      </c>
      <c r="E814" s="5" t="s">
        <v>2680</v>
      </c>
      <c r="F814" s="1" t="e">
        <f>VLOOKUP(D814,'Planilha Global - E1'!#REF!,2,FALSE)</f>
        <v>#REF!</v>
      </c>
    </row>
    <row r="815" spans="2:6">
      <c r="B815" s="4" t="s">
        <v>2648</v>
      </c>
      <c r="C815" s="1" t="s">
        <v>171</v>
      </c>
      <c r="D815" s="1" t="s">
        <v>2983</v>
      </c>
      <c r="E815" s="5" t="s">
        <v>2680</v>
      </c>
      <c r="F815" s="1" t="e">
        <f>VLOOKUP(D815,'Planilha Global - E1'!#REF!,2,FALSE)</f>
        <v>#REF!</v>
      </c>
    </row>
    <row r="816" spans="2:6">
      <c r="B816" s="4" t="s">
        <v>2649</v>
      </c>
      <c r="C816" s="1" t="s">
        <v>171</v>
      </c>
      <c r="D816" s="1" t="s">
        <v>2984</v>
      </c>
      <c r="E816" s="5" t="s">
        <v>2680</v>
      </c>
      <c r="F816" s="1" t="e">
        <f>VLOOKUP(D816,'Planilha Global - E1'!#REF!,2,FALSE)</f>
        <v>#REF!</v>
      </c>
    </row>
    <row r="817" spans="2:6">
      <c r="B817" s="4" t="s">
        <v>2650</v>
      </c>
      <c r="C817" s="1" t="s">
        <v>171</v>
      </c>
      <c r="D817" s="1" t="s">
        <v>2985</v>
      </c>
      <c r="E817" s="5" t="s">
        <v>2680</v>
      </c>
      <c r="F817" s="1" t="e">
        <f>VLOOKUP(D817,'Planilha Global - E1'!#REF!,2,FALSE)</f>
        <v>#REF!</v>
      </c>
    </row>
    <row r="818" spans="2:6">
      <c r="B818" s="4" t="s">
        <v>2651</v>
      </c>
      <c r="C818" s="1" t="s">
        <v>171</v>
      </c>
      <c r="D818" s="1" t="s">
        <v>2986</v>
      </c>
      <c r="E818" s="5" t="s">
        <v>2680</v>
      </c>
      <c r="F818" s="1" t="e">
        <f>VLOOKUP(D818,'Planilha Global - E1'!#REF!,2,FALSE)</f>
        <v>#REF!</v>
      </c>
    </row>
    <row r="819" spans="2:6">
      <c r="B819" s="4" t="s">
        <v>2652</v>
      </c>
      <c r="C819" s="1" t="s">
        <v>171</v>
      </c>
      <c r="D819" s="1" t="s">
        <v>2987</v>
      </c>
      <c r="E819" s="5" t="s">
        <v>2680</v>
      </c>
      <c r="F819" s="1" t="e">
        <f>VLOOKUP(D819,'Planilha Global - E1'!#REF!,2,FALSE)</f>
        <v>#REF!</v>
      </c>
    </row>
    <row r="820" spans="2:6">
      <c r="B820" s="4" t="s">
        <v>2653</v>
      </c>
      <c r="C820" s="1" t="s">
        <v>171</v>
      </c>
      <c r="D820" s="1" t="s">
        <v>2988</v>
      </c>
      <c r="E820" s="5" t="s">
        <v>2680</v>
      </c>
      <c r="F820" s="1" t="e">
        <f>VLOOKUP(D820,'Planilha Global - E1'!#REF!,2,FALSE)</f>
        <v>#REF!</v>
      </c>
    </row>
    <row r="821" spans="2:6">
      <c r="B821" s="4" t="s">
        <v>2613</v>
      </c>
      <c r="C821" s="1" t="s">
        <v>171</v>
      </c>
      <c r="D821" s="1" t="s">
        <v>2989</v>
      </c>
      <c r="E821" s="5" t="s">
        <v>2680</v>
      </c>
      <c r="F821" s="1" t="e">
        <f>VLOOKUP(D821,'Planilha Global - E1'!#REF!,2,FALSE)</f>
        <v>#REF!</v>
      </c>
    </row>
    <row r="822" spans="2:6">
      <c r="B822" s="4" t="s">
        <v>2614</v>
      </c>
      <c r="C822" s="1" t="s">
        <v>171</v>
      </c>
      <c r="D822" s="1" t="s">
        <v>2990</v>
      </c>
      <c r="E822" s="5" t="s">
        <v>2680</v>
      </c>
      <c r="F822" s="1" t="e">
        <f>VLOOKUP(D822,'Planilha Global - E1'!#REF!,2,FALSE)</f>
        <v>#REF!</v>
      </c>
    </row>
    <row r="823" spans="2:6">
      <c r="B823" s="4" t="s">
        <v>2615</v>
      </c>
      <c r="C823" s="1" t="s">
        <v>171</v>
      </c>
      <c r="D823" s="1" t="s">
        <v>2991</v>
      </c>
      <c r="E823" s="5" t="s">
        <v>2680</v>
      </c>
      <c r="F823" s="1" t="e">
        <f>VLOOKUP(D823,'Planilha Global - E1'!#REF!,2,FALSE)</f>
        <v>#REF!</v>
      </c>
    </row>
    <row r="824" spans="2:6">
      <c r="B824" s="4" t="s">
        <v>2616</v>
      </c>
      <c r="C824" s="1" t="s">
        <v>171</v>
      </c>
      <c r="D824" s="1" t="s">
        <v>2992</v>
      </c>
      <c r="E824" s="5" t="s">
        <v>2680</v>
      </c>
      <c r="F824" s="1" t="e">
        <f>VLOOKUP(D824,'Planilha Global - E1'!#REF!,2,FALSE)</f>
        <v>#REF!</v>
      </c>
    </row>
    <row r="825" spans="2:6">
      <c r="B825" s="4" t="s">
        <v>2617</v>
      </c>
      <c r="C825" s="1" t="s">
        <v>171</v>
      </c>
      <c r="D825" s="1" t="s">
        <v>2993</v>
      </c>
      <c r="E825" s="5" t="s">
        <v>2680</v>
      </c>
      <c r="F825" s="1" t="e">
        <f>VLOOKUP(D825,'Planilha Global - E1'!#REF!,2,FALSE)</f>
        <v>#REF!</v>
      </c>
    </row>
    <row r="826" spans="2:6">
      <c r="B826" s="4" t="s">
        <v>2618</v>
      </c>
      <c r="C826" s="1" t="s">
        <v>171</v>
      </c>
      <c r="D826" s="1" t="s">
        <v>2994</v>
      </c>
      <c r="E826" s="5" t="s">
        <v>2680</v>
      </c>
      <c r="F826" s="1" t="e">
        <f>VLOOKUP(D826,'Planilha Global - E1'!#REF!,2,FALSE)</f>
        <v>#REF!</v>
      </c>
    </row>
    <row r="827" spans="2:6">
      <c r="B827" s="4" t="s">
        <v>2619</v>
      </c>
      <c r="C827" s="1" t="s">
        <v>171</v>
      </c>
      <c r="D827" s="1" t="s">
        <v>2995</v>
      </c>
      <c r="E827" s="5" t="s">
        <v>2680</v>
      </c>
      <c r="F827" s="1" t="e">
        <f>VLOOKUP(D827,'Planilha Global - E1'!#REF!,2,FALSE)</f>
        <v>#REF!</v>
      </c>
    </row>
    <row r="828" spans="2:6">
      <c r="B828" s="4" t="s">
        <v>2620</v>
      </c>
      <c r="C828" s="1" t="s">
        <v>171</v>
      </c>
      <c r="D828" s="1" t="s">
        <v>2996</v>
      </c>
      <c r="E828" s="5" t="s">
        <v>2680</v>
      </c>
      <c r="F828" s="1" t="e">
        <f>VLOOKUP(D828,'Planilha Global - E1'!#REF!,2,FALSE)</f>
        <v>#REF!</v>
      </c>
    </row>
    <row r="829" spans="2:6">
      <c r="B829" s="4" t="s">
        <v>2621</v>
      </c>
      <c r="C829" s="1" t="s">
        <v>171</v>
      </c>
      <c r="D829" s="1" t="s">
        <v>2997</v>
      </c>
      <c r="E829" s="5" t="s">
        <v>2680</v>
      </c>
      <c r="F829" s="1" t="e">
        <f>VLOOKUP(D829,'Planilha Global - E1'!#REF!,2,FALSE)</f>
        <v>#REF!</v>
      </c>
    </row>
    <row r="830" spans="2:6">
      <c r="B830" s="4" t="s">
        <v>2622</v>
      </c>
      <c r="C830" s="1" t="s">
        <v>171</v>
      </c>
      <c r="D830" s="1" t="s">
        <v>2998</v>
      </c>
      <c r="E830" s="5" t="s">
        <v>2680</v>
      </c>
      <c r="F830" s="1" t="e">
        <f>VLOOKUP(D830,'Planilha Global - E1'!#REF!,2,FALSE)</f>
        <v>#REF!</v>
      </c>
    </row>
    <row r="831" spans="2:6">
      <c r="B831" s="4" t="s">
        <v>2623</v>
      </c>
      <c r="C831" s="1" t="s">
        <v>171</v>
      </c>
      <c r="D831" s="1" t="s">
        <v>2999</v>
      </c>
      <c r="E831" s="5" t="s">
        <v>2680</v>
      </c>
      <c r="F831" s="1" t="e">
        <f>VLOOKUP(D831,'Planilha Global - E1'!#REF!,2,FALSE)</f>
        <v>#REF!</v>
      </c>
    </row>
    <row r="832" spans="2:6">
      <c r="B832" s="4" t="s">
        <v>2624</v>
      </c>
      <c r="C832" s="1" t="s">
        <v>171</v>
      </c>
      <c r="D832" s="1" t="s">
        <v>3000</v>
      </c>
      <c r="E832" s="5" t="s">
        <v>2680</v>
      </c>
      <c r="F832" s="1" t="e">
        <f>VLOOKUP(D832,'Planilha Global - E1'!#REF!,2,FALSE)</f>
        <v>#REF!</v>
      </c>
    </row>
    <row r="833" spans="2:6">
      <c r="B833" s="4" t="s">
        <v>2625</v>
      </c>
      <c r="C833" s="1" t="s">
        <v>171</v>
      </c>
      <c r="D833" s="1" t="s">
        <v>3001</v>
      </c>
      <c r="E833" s="5" t="s">
        <v>2680</v>
      </c>
      <c r="F833" s="1" t="e">
        <f>VLOOKUP(D833,'Planilha Global - E1'!#REF!,2,FALSE)</f>
        <v>#REF!</v>
      </c>
    </row>
    <row r="834" spans="2:6">
      <c r="B834" s="4" t="s">
        <v>2626</v>
      </c>
      <c r="C834" s="1" t="s">
        <v>171</v>
      </c>
      <c r="D834" s="1" t="s">
        <v>3002</v>
      </c>
      <c r="E834" s="5" t="s">
        <v>2680</v>
      </c>
      <c r="F834" s="1" t="e">
        <f>VLOOKUP(D834,'Planilha Global - E1'!#REF!,2,FALSE)</f>
        <v>#REF!</v>
      </c>
    </row>
    <row r="835" spans="2:6">
      <c r="B835" s="4" t="s">
        <v>2437</v>
      </c>
      <c r="C835" s="1" t="s">
        <v>171</v>
      </c>
      <c r="D835" s="1" t="s">
        <v>3003</v>
      </c>
      <c r="E835" s="5" t="s">
        <v>2680</v>
      </c>
      <c r="F835" s="1" t="e">
        <f>VLOOKUP(D835,'Planilha Global - E1'!#REF!,2,FALSE)</f>
        <v>#REF!</v>
      </c>
    </row>
    <row r="836" spans="2:6">
      <c r="B836" s="4" t="s">
        <v>2438</v>
      </c>
      <c r="C836" s="1" t="s">
        <v>171</v>
      </c>
      <c r="D836" s="1" t="s">
        <v>3004</v>
      </c>
      <c r="E836" s="5" t="s">
        <v>2680</v>
      </c>
      <c r="F836" s="1" t="e">
        <f>VLOOKUP(D836,'Planilha Global - E1'!#REF!,2,FALSE)</f>
        <v>#REF!</v>
      </c>
    </row>
    <row r="837" spans="2:6">
      <c r="B837" s="4" t="s">
        <v>2439</v>
      </c>
      <c r="C837" s="1" t="s">
        <v>171</v>
      </c>
      <c r="D837" s="1" t="s">
        <v>3005</v>
      </c>
      <c r="E837" s="5" t="s">
        <v>2680</v>
      </c>
      <c r="F837" s="1" t="e">
        <f>VLOOKUP(D837,'Planilha Global - E1'!#REF!,2,FALSE)</f>
        <v>#REF!</v>
      </c>
    </row>
    <row r="838" spans="2:6">
      <c r="B838" s="4" t="s">
        <v>2440</v>
      </c>
      <c r="C838" s="1" t="s">
        <v>171</v>
      </c>
      <c r="D838" s="1" t="s">
        <v>3006</v>
      </c>
      <c r="E838" s="5" t="s">
        <v>2680</v>
      </c>
      <c r="F838" s="1" t="e">
        <f>VLOOKUP(D838,'Planilha Global - E1'!#REF!,2,FALSE)</f>
        <v>#REF!</v>
      </c>
    </row>
    <row r="839" spans="2:6">
      <c r="B839" s="4" t="s">
        <v>2441</v>
      </c>
      <c r="C839" s="1" t="s">
        <v>171</v>
      </c>
      <c r="D839" s="1" t="s">
        <v>3007</v>
      </c>
      <c r="E839" s="5" t="s">
        <v>2680</v>
      </c>
      <c r="F839" s="1" t="e">
        <f>VLOOKUP(D839,'Planilha Global - E1'!#REF!,2,FALSE)</f>
        <v>#REF!</v>
      </c>
    </row>
    <row r="840" spans="2:6">
      <c r="B840" s="4" t="s">
        <v>2442</v>
      </c>
      <c r="C840" s="1" t="s">
        <v>171</v>
      </c>
      <c r="D840" s="1" t="s">
        <v>3008</v>
      </c>
      <c r="E840" s="5" t="s">
        <v>2680</v>
      </c>
      <c r="F840" s="1" t="e">
        <f>VLOOKUP(D840,'Planilha Global - E1'!#REF!,2,FALSE)</f>
        <v>#REF!</v>
      </c>
    </row>
    <row r="841" spans="2:6">
      <c r="B841" s="4" t="s">
        <v>2443</v>
      </c>
      <c r="C841" s="1" t="s">
        <v>171</v>
      </c>
      <c r="D841" s="1" t="s">
        <v>3009</v>
      </c>
      <c r="E841" s="5" t="s">
        <v>2680</v>
      </c>
      <c r="F841" s="1" t="e">
        <f>VLOOKUP(D841,'Planilha Global - E1'!#REF!,2,FALSE)</f>
        <v>#REF!</v>
      </c>
    </row>
    <row r="842" spans="2:6">
      <c r="B842" s="4" t="s">
        <v>2444</v>
      </c>
      <c r="C842" s="1" t="s">
        <v>171</v>
      </c>
      <c r="D842" s="1" t="s">
        <v>3010</v>
      </c>
      <c r="E842" s="5" t="s">
        <v>2680</v>
      </c>
      <c r="F842" s="1" t="e">
        <f>VLOOKUP(D842,'Planilha Global - E1'!#REF!,2,FALSE)</f>
        <v>#REF!</v>
      </c>
    </row>
    <row r="843" spans="2:6">
      <c r="B843" s="4" t="s">
        <v>2445</v>
      </c>
      <c r="C843" s="1" t="s">
        <v>171</v>
      </c>
      <c r="D843" s="1" t="s">
        <v>3011</v>
      </c>
      <c r="E843" s="5" t="s">
        <v>2680</v>
      </c>
      <c r="F843" s="1" t="e">
        <f>VLOOKUP(D843,'Planilha Global - E1'!#REF!,2,FALSE)</f>
        <v>#REF!</v>
      </c>
    </row>
    <row r="844" spans="2:6">
      <c r="B844" s="4" t="s">
        <v>2446</v>
      </c>
      <c r="C844" s="1" t="s">
        <v>171</v>
      </c>
      <c r="D844" s="1" t="s">
        <v>3012</v>
      </c>
      <c r="E844" s="5" t="s">
        <v>2680</v>
      </c>
      <c r="F844" s="1" t="e">
        <f>VLOOKUP(D844,'Planilha Global - E1'!#REF!,2,FALSE)</f>
        <v>#REF!</v>
      </c>
    </row>
    <row r="845" spans="2:6">
      <c r="B845" s="4" t="s">
        <v>2447</v>
      </c>
      <c r="C845" s="1" t="s">
        <v>171</v>
      </c>
      <c r="D845" s="1" t="s">
        <v>3013</v>
      </c>
      <c r="E845" s="5" t="s">
        <v>2680</v>
      </c>
      <c r="F845" s="1" t="e">
        <f>VLOOKUP(D845,'Planilha Global - E1'!#REF!,2,FALSE)</f>
        <v>#REF!</v>
      </c>
    </row>
    <row r="846" spans="2:6">
      <c r="B846" s="4" t="s">
        <v>2448</v>
      </c>
      <c r="C846" s="1" t="s">
        <v>171</v>
      </c>
      <c r="D846" s="1" t="s">
        <v>3014</v>
      </c>
      <c r="E846" s="5" t="s">
        <v>2680</v>
      </c>
      <c r="F846" s="1" t="e">
        <f>VLOOKUP(D846,'Planilha Global - E1'!#REF!,2,FALSE)</f>
        <v>#REF!</v>
      </c>
    </row>
    <row r="847" spans="2:6">
      <c r="B847" s="4" t="s">
        <v>2449</v>
      </c>
      <c r="C847" s="1" t="s">
        <v>171</v>
      </c>
      <c r="D847" s="1" t="s">
        <v>3015</v>
      </c>
      <c r="E847" s="5" t="s">
        <v>2680</v>
      </c>
      <c r="F847" s="1" t="e">
        <f>VLOOKUP(D847,'Planilha Global - E1'!#REF!,2,FALSE)</f>
        <v>#REF!</v>
      </c>
    </row>
    <row r="848" spans="2:6">
      <c r="B848" s="4" t="s">
        <v>2450</v>
      </c>
      <c r="C848" s="1" t="s">
        <v>171</v>
      </c>
      <c r="D848" s="1" t="s">
        <v>3016</v>
      </c>
      <c r="E848" s="5" t="s">
        <v>2680</v>
      </c>
      <c r="F848" s="1" t="e">
        <f>VLOOKUP(D848,'Planilha Global - E1'!#REF!,2,FALSE)</f>
        <v>#REF!</v>
      </c>
    </row>
    <row r="849" spans="2:6">
      <c r="B849" s="4" t="s">
        <v>2451</v>
      </c>
      <c r="C849" s="1" t="s">
        <v>171</v>
      </c>
      <c r="D849" s="1" t="s">
        <v>3017</v>
      </c>
      <c r="E849" s="5" t="s">
        <v>2680</v>
      </c>
      <c r="F849" s="1" t="e">
        <f>VLOOKUP(D849,'Planilha Global - E1'!#REF!,2,FALSE)</f>
        <v>#REF!</v>
      </c>
    </row>
    <row r="850" spans="2:6">
      <c r="B850" s="4" t="s">
        <v>2452</v>
      </c>
      <c r="C850" s="1" t="s">
        <v>171</v>
      </c>
      <c r="D850" s="1" t="s">
        <v>3018</v>
      </c>
      <c r="E850" s="5" t="s">
        <v>2680</v>
      </c>
      <c r="F850" s="1" t="e">
        <f>VLOOKUP(D850,'Planilha Global - E1'!#REF!,2,FALSE)</f>
        <v>#REF!</v>
      </c>
    </row>
    <row r="851" spans="2:6">
      <c r="B851" s="4" t="s">
        <v>2453</v>
      </c>
      <c r="C851" s="1" t="s">
        <v>171</v>
      </c>
      <c r="D851" s="1" t="s">
        <v>3019</v>
      </c>
      <c r="E851" s="5" t="s">
        <v>2680</v>
      </c>
      <c r="F851" s="1" t="e">
        <f>VLOOKUP(D851,'Planilha Global - E1'!#REF!,2,FALSE)</f>
        <v>#REF!</v>
      </c>
    </row>
    <row r="852" spans="2:6">
      <c r="B852" s="4" t="s">
        <v>2454</v>
      </c>
      <c r="C852" s="1" t="s">
        <v>171</v>
      </c>
      <c r="D852" s="1" t="s">
        <v>3020</v>
      </c>
      <c r="E852" s="5" t="s">
        <v>2680</v>
      </c>
      <c r="F852" s="1" t="e">
        <f>VLOOKUP(D852,'Planilha Global - E1'!#REF!,2,FALSE)</f>
        <v>#REF!</v>
      </c>
    </row>
    <row r="853" spans="2:6">
      <c r="B853" s="4" t="s">
        <v>2455</v>
      </c>
      <c r="C853" s="1" t="s">
        <v>171</v>
      </c>
      <c r="D853" s="1" t="s">
        <v>3021</v>
      </c>
      <c r="E853" s="5" t="s">
        <v>2680</v>
      </c>
      <c r="F853" s="1" t="e">
        <f>VLOOKUP(D853,'Planilha Global - E1'!#REF!,2,FALSE)</f>
        <v>#REF!</v>
      </c>
    </row>
    <row r="854" spans="2:6">
      <c r="B854" s="4" t="s">
        <v>2456</v>
      </c>
      <c r="C854" s="1" t="s">
        <v>171</v>
      </c>
      <c r="D854" s="1" t="s">
        <v>3022</v>
      </c>
      <c r="E854" s="5" t="s">
        <v>2680</v>
      </c>
      <c r="F854" s="1" t="e">
        <f>VLOOKUP(D854,'Planilha Global - E1'!#REF!,2,FALSE)</f>
        <v>#REF!</v>
      </c>
    </row>
    <row r="855" spans="2:6">
      <c r="B855" s="4" t="s">
        <v>2457</v>
      </c>
      <c r="C855" s="1" t="s">
        <v>164</v>
      </c>
      <c r="D855" s="1" t="s">
        <v>3023</v>
      </c>
      <c r="E855" s="5" t="s">
        <v>2680</v>
      </c>
      <c r="F855" s="1" t="e">
        <f>VLOOKUP(D855,'Planilha Global - E1'!#REF!,2,FALSE)</f>
        <v>#REF!</v>
      </c>
    </row>
    <row r="856" spans="2:6">
      <c r="B856" s="4" t="s">
        <v>2458</v>
      </c>
      <c r="C856" s="1" t="s">
        <v>164</v>
      </c>
      <c r="D856" s="1" t="s">
        <v>3024</v>
      </c>
      <c r="E856" s="5" t="s">
        <v>2680</v>
      </c>
      <c r="F856" s="1" t="e">
        <f>VLOOKUP(D856,'Planilha Global - E1'!#REF!,2,FALSE)</f>
        <v>#REF!</v>
      </c>
    </row>
    <row r="857" spans="2:6">
      <c r="B857" s="4" t="s">
        <v>2459</v>
      </c>
      <c r="C857" s="1" t="s">
        <v>164</v>
      </c>
      <c r="D857" s="1" t="s">
        <v>3025</v>
      </c>
      <c r="E857" s="5" t="s">
        <v>2680</v>
      </c>
      <c r="F857" s="1" t="e">
        <f>VLOOKUP(D857,'Planilha Global - E1'!#REF!,2,FALSE)</f>
        <v>#REF!</v>
      </c>
    </row>
    <row r="858" spans="2:6">
      <c r="B858" s="4" t="s">
        <v>2460</v>
      </c>
      <c r="C858" s="1" t="s">
        <v>164</v>
      </c>
      <c r="D858" s="1" t="s">
        <v>3026</v>
      </c>
      <c r="E858" s="5" t="s">
        <v>2680</v>
      </c>
      <c r="F858" s="1" t="e">
        <f>VLOOKUP(D858,'Planilha Global - E1'!#REF!,2,FALSE)</f>
        <v>#REF!</v>
      </c>
    </row>
    <row r="859" spans="2:6">
      <c r="B859" s="4" t="s">
        <v>2461</v>
      </c>
      <c r="C859" s="1" t="s">
        <v>164</v>
      </c>
      <c r="D859" s="1" t="s">
        <v>3027</v>
      </c>
      <c r="E859" s="5" t="s">
        <v>2680</v>
      </c>
      <c r="F859" s="1" t="e">
        <f>VLOOKUP(D859,'Planilha Global - E1'!#REF!,2,FALSE)</f>
        <v>#REF!</v>
      </c>
    </row>
    <row r="860" spans="2:6">
      <c r="B860" s="4" t="s">
        <v>2462</v>
      </c>
      <c r="C860" s="1" t="s">
        <v>164</v>
      </c>
      <c r="D860" s="1" t="s">
        <v>3028</v>
      </c>
      <c r="E860" s="5" t="s">
        <v>2680</v>
      </c>
      <c r="F860" s="1" t="e">
        <f>VLOOKUP(D860,'Planilha Global - E1'!#REF!,2,FALSE)</f>
        <v>#REF!</v>
      </c>
    </row>
    <row r="861" spans="2:6">
      <c r="B861" s="4" t="s">
        <v>2463</v>
      </c>
      <c r="C861" s="1" t="s">
        <v>164</v>
      </c>
      <c r="D861" s="1" t="s">
        <v>3029</v>
      </c>
      <c r="E861" s="5" t="s">
        <v>2680</v>
      </c>
      <c r="F861" s="1" t="e">
        <f>VLOOKUP(D861,'Planilha Global - E1'!#REF!,2,FALSE)</f>
        <v>#REF!</v>
      </c>
    </row>
    <row r="862" spans="2:6">
      <c r="B862" s="4" t="s">
        <v>2464</v>
      </c>
      <c r="C862" s="1" t="s">
        <v>164</v>
      </c>
      <c r="D862" s="1" t="s">
        <v>3030</v>
      </c>
      <c r="E862" s="5" t="s">
        <v>2680</v>
      </c>
      <c r="F862" s="1" t="e">
        <f>VLOOKUP(D862,'Planilha Global - E1'!#REF!,2,FALSE)</f>
        <v>#REF!</v>
      </c>
    </row>
    <row r="863" spans="2:6">
      <c r="B863" s="4" t="s">
        <v>2465</v>
      </c>
      <c r="C863" s="1" t="s">
        <v>164</v>
      </c>
      <c r="D863" s="1" t="s">
        <v>3031</v>
      </c>
      <c r="E863" s="5" t="s">
        <v>2680</v>
      </c>
      <c r="F863" s="1" t="e">
        <f>VLOOKUP(D863,'Planilha Global - E1'!#REF!,2,FALSE)</f>
        <v>#REF!</v>
      </c>
    </row>
    <row r="864" spans="2:6">
      <c r="B864" s="4" t="s">
        <v>2466</v>
      </c>
      <c r="C864" s="1" t="s">
        <v>164</v>
      </c>
      <c r="D864" s="1" t="s">
        <v>3032</v>
      </c>
      <c r="E864" s="5" t="s">
        <v>2680</v>
      </c>
      <c r="F864" s="1" t="e">
        <f>VLOOKUP(D864,'Planilha Global - E1'!#REF!,2,FALSE)</f>
        <v>#REF!</v>
      </c>
    </row>
    <row r="865" spans="2:6">
      <c r="B865" s="4" t="s">
        <v>2467</v>
      </c>
      <c r="C865" s="1" t="s">
        <v>180</v>
      </c>
      <c r="D865" s="1" t="s">
        <v>3033</v>
      </c>
      <c r="E865" s="5" t="s">
        <v>2680</v>
      </c>
      <c r="F865" s="1" t="e">
        <f>VLOOKUP(D865,'Planilha Global - E1'!#REF!,2,FALSE)</f>
        <v>#REF!</v>
      </c>
    </row>
    <row r="866" spans="2:6">
      <c r="B866" s="4" t="s">
        <v>2468</v>
      </c>
      <c r="C866" s="1" t="s">
        <v>163</v>
      </c>
      <c r="D866" s="1" t="s">
        <v>3034</v>
      </c>
      <c r="E866" s="5" t="s">
        <v>2680</v>
      </c>
      <c r="F866" s="1" t="e">
        <f>VLOOKUP(D866,'Planilha Global - E1'!#REF!,2,FALSE)</f>
        <v>#REF!</v>
      </c>
    </row>
    <row r="867" spans="2:6">
      <c r="B867" s="4" t="s">
        <v>2469</v>
      </c>
      <c r="C867" s="1" t="s">
        <v>171</v>
      </c>
      <c r="D867" s="1" t="s">
        <v>3035</v>
      </c>
      <c r="E867" s="5" t="s">
        <v>2680</v>
      </c>
      <c r="F867" s="1" t="e">
        <f>VLOOKUP(D867,'Planilha Global - E1'!#REF!,2,FALSE)</f>
        <v>#REF!</v>
      </c>
    </row>
    <row r="868" spans="2:6">
      <c r="B868" s="4" t="s">
        <v>2470</v>
      </c>
      <c r="C868" s="1" t="s">
        <v>171</v>
      </c>
      <c r="D868" s="1" t="s">
        <v>3036</v>
      </c>
      <c r="E868" s="5" t="s">
        <v>2680</v>
      </c>
      <c r="F868" s="1" t="e">
        <f>VLOOKUP(D868,'Planilha Global - E1'!#REF!,2,FALSE)</f>
        <v>#REF!</v>
      </c>
    </row>
    <row r="869" spans="2:6">
      <c r="B869" s="4" t="s">
        <v>2471</v>
      </c>
      <c r="C869" s="1" t="s">
        <v>171</v>
      </c>
      <c r="D869" s="1" t="s">
        <v>3037</v>
      </c>
      <c r="E869" s="5" t="s">
        <v>2680</v>
      </c>
      <c r="F869" s="1" t="e">
        <f>VLOOKUP(D869,'Planilha Global - E1'!#REF!,2,FALSE)</f>
        <v>#REF!</v>
      </c>
    </row>
    <row r="870" spans="2:6">
      <c r="B870" s="4" t="s">
        <v>2472</v>
      </c>
      <c r="C870" s="1" t="s">
        <v>171</v>
      </c>
      <c r="D870" s="1" t="s">
        <v>3038</v>
      </c>
      <c r="E870" s="5" t="s">
        <v>2680</v>
      </c>
      <c r="F870" s="1" t="e">
        <f>VLOOKUP(D870,'Planilha Global - E1'!#REF!,2,FALSE)</f>
        <v>#REF!</v>
      </c>
    </row>
    <row r="871" spans="2:6">
      <c r="B871" s="4" t="s">
        <v>2473</v>
      </c>
      <c r="C871" s="1" t="s">
        <v>171</v>
      </c>
      <c r="D871" s="1" t="s">
        <v>3039</v>
      </c>
      <c r="E871" s="5" t="s">
        <v>2680</v>
      </c>
      <c r="F871" s="1" t="e">
        <f>VLOOKUP(D871,'Planilha Global - E1'!#REF!,2,FALSE)</f>
        <v>#REF!</v>
      </c>
    </row>
    <row r="872" spans="2:6">
      <c r="B872" s="4" t="s">
        <v>2474</v>
      </c>
      <c r="C872" s="1" t="s">
        <v>171</v>
      </c>
      <c r="D872" s="1" t="s">
        <v>3040</v>
      </c>
      <c r="E872" s="5" t="s">
        <v>2680</v>
      </c>
      <c r="F872" s="1" t="e">
        <f>VLOOKUP(D872,'Planilha Global - E1'!#REF!,2,FALSE)</f>
        <v>#REF!</v>
      </c>
    </row>
    <row r="873" spans="2:6">
      <c r="B873" s="4" t="s">
        <v>2475</v>
      </c>
      <c r="C873" s="1" t="s">
        <v>171</v>
      </c>
      <c r="D873" s="1" t="s">
        <v>3041</v>
      </c>
      <c r="E873" s="5" t="s">
        <v>2680</v>
      </c>
      <c r="F873" s="1" t="e">
        <f>VLOOKUP(D873,'Planilha Global - E1'!#REF!,2,FALSE)</f>
        <v>#REF!</v>
      </c>
    </row>
    <row r="874" spans="2:6">
      <c r="B874" s="4" t="s">
        <v>2476</v>
      </c>
      <c r="C874" s="1" t="s">
        <v>171</v>
      </c>
      <c r="D874" s="1" t="s">
        <v>3042</v>
      </c>
      <c r="E874" s="5" t="s">
        <v>2680</v>
      </c>
      <c r="F874" s="1" t="e">
        <f>VLOOKUP(D874,'Planilha Global - E1'!#REF!,2,FALSE)</f>
        <v>#REF!</v>
      </c>
    </row>
    <row r="875" spans="2:6">
      <c r="B875" s="4" t="s">
        <v>2477</v>
      </c>
      <c r="C875" s="1" t="s">
        <v>171</v>
      </c>
      <c r="D875" s="1" t="s">
        <v>3043</v>
      </c>
      <c r="E875" s="5" t="s">
        <v>2680</v>
      </c>
      <c r="F875" s="1" t="e">
        <f>VLOOKUP(D875,'Planilha Global - E1'!#REF!,2,FALSE)</f>
        <v>#REF!</v>
      </c>
    </row>
    <row r="876" spans="2:6">
      <c r="B876" s="4" t="s">
        <v>2478</v>
      </c>
      <c r="C876" s="1" t="s">
        <v>171</v>
      </c>
      <c r="D876" s="1" t="s">
        <v>3044</v>
      </c>
      <c r="E876" s="5" t="s">
        <v>2680</v>
      </c>
      <c r="F876" s="1" t="e">
        <f>VLOOKUP(D876,'Planilha Global - E1'!#REF!,2,FALSE)</f>
        <v>#REF!</v>
      </c>
    </row>
    <row r="877" spans="2:6">
      <c r="B877" s="4" t="s">
        <v>2479</v>
      </c>
      <c r="C877" s="1" t="s">
        <v>171</v>
      </c>
      <c r="D877" s="1" t="s">
        <v>3045</v>
      </c>
      <c r="E877" s="5" t="s">
        <v>2680</v>
      </c>
      <c r="F877" s="1" t="e">
        <f>VLOOKUP(D877,'Planilha Global - E1'!#REF!,2,FALSE)</f>
        <v>#REF!</v>
      </c>
    </row>
    <row r="878" spans="2:6">
      <c r="B878" s="4" t="s">
        <v>2251</v>
      </c>
      <c r="C878" s="1" t="s">
        <v>171</v>
      </c>
      <c r="D878" s="1" t="s">
        <v>3046</v>
      </c>
      <c r="E878" s="5" t="s">
        <v>2680</v>
      </c>
      <c r="F878" s="1" t="e">
        <f>VLOOKUP(D878,'Planilha Global - E1'!#REF!,2,FALSE)</f>
        <v>#REF!</v>
      </c>
    </row>
    <row r="879" spans="2:6">
      <c r="B879" s="4" t="s">
        <v>2252</v>
      </c>
      <c r="C879" s="1" t="s">
        <v>171</v>
      </c>
      <c r="D879" s="1" t="s">
        <v>3047</v>
      </c>
      <c r="E879" s="5" t="s">
        <v>2680</v>
      </c>
      <c r="F879" s="1" t="e">
        <f>VLOOKUP(D879,'Planilha Global - E1'!#REF!,2,FALSE)</f>
        <v>#REF!</v>
      </c>
    </row>
    <row r="880" spans="2:6">
      <c r="B880" s="4" t="s">
        <v>2250</v>
      </c>
      <c r="C880" s="1" t="s">
        <v>171</v>
      </c>
      <c r="D880" s="1" t="s">
        <v>3048</v>
      </c>
      <c r="E880" s="5" t="s">
        <v>2680</v>
      </c>
      <c r="F880" s="1" t="e">
        <f>VLOOKUP(D880,'Planilha Global - E1'!#REF!,2,FALSE)</f>
        <v>#REF!</v>
      </c>
    </row>
    <row r="881" spans="2:6">
      <c r="B881" s="4" t="s">
        <v>2249</v>
      </c>
      <c r="C881" s="1" t="s">
        <v>171</v>
      </c>
      <c r="D881" s="1" t="s">
        <v>3049</v>
      </c>
      <c r="E881" s="5" t="s">
        <v>2680</v>
      </c>
      <c r="F881" s="1" t="e">
        <f>VLOOKUP(D881,'Planilha Global - E1'!#REF!,2,FALSE)</f>
        <v>#REF!</v>
      </c>
    </row>
    <row r="882" spans="2:6">
      <c r="B882" s="4" t="s">
        <v>2248</v>
      </c>
      <c r="C882" s="1" t="s">
        <v>171</v>
      </c>
      <c r="D882" s="1" t="s">
        <v>3050</v>
      </c>
      <c r="E882" s="5" t="s">
        <v>2680</v>
      </c>
      <c r="F882" s="1" t="e">
        <f>VLOOKUP(D882,'Planilha Global - E1'!#REF!,2,FALSE)</f>
        <v>#REF!</v>
      </c>
    </row>
    <row r="883" spans="2:6">
      <c r="B883" s="4" t="s">
        <v>2245</v>
      </c>
      <c r="C883" s="1" t="s">
        <v>171</v>
      </c>
      <c r="D883" s="1" t="s">
        <v>3051</v>
      </c>
      <c r="E883" s="5" t="s">
        <v>2680</v>
      </c>
      <c r="F883" s="1" t="e">
        <f>VLOOKUP(D883,'Planilha Global - E1'!#REF!,2,FALSE)</f>
        <v>#REF!</v>
      </c>
    </row>
    <row r="884" spans="2:6">
      <c r="B884" s="4" t="s">
        <v>2244</v>
      </c>
      <c r="C884" s="1" t="s">
        <v>171</v>
      </c>
      <c r="D884" s="1" t="s">
        <v>3052</v>
      </c>
      <c r="E884" s="5" t="s">
        <v>2680</v>
      </c>
      <c r="F884" s="1" t="e">
        <f>VLOOKUP(D884,'Planilha Global - E1'!#REF!,2,FALSE)</f>
        <v>#REF!</v>
      </c>
    </row>
    <row r="885" spans="2:6">
      <c r="B885" s="4" t="s">
        <v>2246</v>
      </c>
      <c r="C885" s="1" t="s">
        <v>171</v>
      </c>
      <c r="D885" s="1" t="s">
        <v>3053</v>
      </c>
      <c r="E885" s="5" t="s">
        <v>2680</v>
      </c>
      <c r="F885" s="1" t="e">
        <f>VLOOKUP(D885,'Planilha Global - E1'!#REF!,2,FALSE)</f>
        <v>#REF!</v>
      </c>
    </row>
    <row r="886" spans="2:6">
      <c r="B886" s="4" t="s">
        <v>2247</v>
      </c>
      <c r="C886" s="1" t="s">
        <v>171</v>
      </c>
      <c r="D886" s="1" t="s">
        <v>3054</v>
      </c>
      <c r="E886" s="5" t="s">
        <v>2680</v>
      </c>
      <c r="F886" s="1" t="e">
        <f>VLOOKUP(D886,'Planilha Global - E1'!#REF!,2,FALSE)</f>
        <v>#REF!</v>
      </c>
    </row>
    <row r="887" spans="2:6">
      <c r="B887" s="4" t="s">
        <v>2585</v>
      </c>
      <c r="C887" s="1" t="s">
        <v>171</v>
      </c>
      <c r="D887" s="1" t="s">
        <v>3055</v>
      </c>
      <c r="E887" s="5" t="s">
        <v>2680</v>
      </c>
      <c r="F887" s="1" t="e">
        <f>VLOOKUP(D887,'Planilha Global - E1'!#REF!,2,FALSE)</f>
        <v>#REF!</v>
      </c>
    </row>
    <row r="888" spans="2:6">
      <c r="B888" s="4" t="s">
        <v>2586</v>
      </c>
      <c r="C888" s="1" t="s">
        <v>171</v>
      </c>
      <c r="D888" s="1" t="s">
        <v>3056</v>
      </c>
      <c r="E888" s="5" t="s">
        <v>2680</v>
      </c>
      <c r="F888" s="1" t="e">
        <f>VLOOKUP(D888,'Planilha Global - E1'!#REF!,2,FALSE)</f>
        <v>#REF!</v>
      </c>
    </row>
    <row r="889" spans="2:6">
      <c r="B889" s="4" t="s">
        <v>2146</v>
      </c>
      <c r="C889" s="1" t="s">
        <v>163</v>
      </c>
      <c r="D889" s="1" t="s">
        <v>3057</v>
      </c>
      <c r="E889" s="5" t="s">
        <v>2680</v>
      </c>
      <c r="F889" s="1" t="e">
        <f>VLOOKUP(D889,'Planilha Global - E1'!#REF!,2,FALSE)</f>
        <v>#REF!</v>
      </c>
    </row>
    <row r="890" spans="2:6">
      <c r="B890" s="4" t="s">
        <v>2606</v>
      </c>
      <c r="C890" s="1" t="s">
        <v>171</v>
      </c>
      <c r="D890" s="1" t="s">
        <v>3058</v>
      </c>
      <c r="E890" s="5" t="s">
        <v>2680</v>
      </c>
      <c r="F890" s="1" t="e">
        <f>VLOOKUP(D890,'Planilha Global - E1'!#REF!,2,FALSE)</f>
        <v>#REF!</v>
      </c>
    </row>
    <row r="891" spans="2:6">
      <c r="B891" s="4" t="s">
        <v>3076</v>
      </c>
      <c r="C891" s="1" t="s">
        <v>171</v>
      </c>
      <c r="D891" s="1" t="s">
        <v>3082</v>
      </c>
      <c r="E891" s="5" t="s">
        <v>2680</v>
      </c>
      <c r="F891" s="1" t="e">
        <f>VLOOKUP(D891,'Planilha Global - E1'!#REF!,2,FALSE)</f>
        <v>#REF!</v>
      </c>
    </row>
    <row r="892" spans="2:6">
      <c r="B892" s="4" t="s">
        <v>3077</v>
      </c>
      <c r="C892" s="1" t="s">
        <v>171</v>
      </c>
      <c r="D892" s="1" t="s">
        <v>3083</v>
      </c>
      <c r="E892" s="5" t="s">
        <v>2680</v>
      </c>
      <c r="F892" s="1" t="e">
        <f>VLOOKUP(D892,'Planilha Global - E1'!#REF!,2,FALSE)</f>
        <v>#REF!</v>
      </c>
    </row>
    <row r="893" spans="2:6">
      <c r="B893" s="4" t="s">
        <v>3078</v>
      </c>
      <c r="C893" s="1" t="s">
        <v>156</v>
      </c>
      <c r="D893" s="1" t="s">
        <v>3084</v>
      </c>
      <c r="E893" s="5" t="s">
        <v>2680</v>
      </c>
      <c r="F893" s="1" t="e">
        <f>VLOOKUP(D893,'Planilha Global - E1'!#REF!,2,FALSE)</f>
        <v>#REF!</v>
      </c>
    </row>
    <row r="894" spans="2:6">
      <c r="B894" s="4" t="s">
        <v>3091</v>
      </c>
      <c r="C894" s="1" t="s">
        <v>171</v>
      </c>
      <c r="D894" s="1" t="s">
        <v>3093</v>
      </c>
      <c r="E894" s="5" t="s">
        <v>2680</v>
      </c>
      <c r="F894" s="1" t="e">
        <f>VLOOKUP(D894,'Planilha Global - E1'!#REF!,2,FALSE)</f>
        <v>#REF!</v>
      </c>
    </row>
    <row r="895" spans="2:6">
      <c r="B895" s="4" t="s">
        <v>3092</v>
      </c>
      <c r="C895" s="1" t="s">
        <v>171</v>
      </c>
      <c r="D895" s="1" t="s">
        <v>3094</v>
      </c>
      <c r="E895" s="5" t="s">
        <v>2680</v>
      </c>
      <c r="F895" s="1" t="e">
        <f>VLOOKUP(D895,'Planilha Global - E1'!#REF!,2,FALSE)</f>
        <v>#REF!</v>
      </c>
    </row>
    <row r="897" spans="2:5">
      <c r="B897" s="4" t="s">
        <v>478</v>
      </c>
      <c r="C897" s="1" t="s">
        <v>1383</v>
      </c>
      <c r="D897" s="1" t="s">
        <v>1382</v>
      </c>
      <c r="E897" s="1" t="s">
        <v>1755</v>
      </c>
    </row>
    <row r="898" spans="2:5">
      <c r="B898" s="4" t="s">
        <v>1714</v>
      </c>
      <c r="C898" s="1" t="s">
        <v>1320</v>
      </c>
      <c r="D898" s="1" t="s">
        <v>1495</v>
      </c>
      <c r="E898" s="1" t="s">
        <v>1755</v>
      </c>
    </row>
    <row r="899" spans="2:5">
      <c r="B899" s="4" t="s">
        <v>1756</v>
      </c>
      <c r="C899" s="1" t="s">
        <v>171</v>
      </c>
      <c r="D899" s="1" t="s">
        <v>1689</v>
      </c>
      <c r="E899" s="1" t="s">
        <v>1755</v>
      </c>
    </row>
    <row r="900" spans="2:5">
      <c r="B900" s="4" t="s">
        <v>1757</v>
      </c>
      <c r="C900" s="1" t="s">
        <v>164</v>
      </c>
      <c r="D900" s="1" t="s">
        <v>1434</v>
      </c>
      <c r="E900" s="1" t="s">
        <v>1755</v>
      </c>
    </row>
    <row r="901" spans="2:5">
      <c r="B901" s="4" t="s">
        <v>1715</v>
      </c>
      <c r="C901" s="1" t="s">
        <v>163</v>
      </c>
      <c r="D901" s="1" t="s">
        <v>1450</v>
      </c>
      <c r="E901" s="1" t="s">
        <v>1755</v>
      </c>
    </row>
    <row r="902" spans="2:5">
      <c r="B902" s="4" t="s">
        <v>1716</v>
      </c>
      <c r="C902" s="1" t="s">
        <v>163</v>
      </c>
      <c r="D902" s="1" t="s">
        <v>1422</v>
      </c>
      <c r="E902" s="1" t="s">
        <v>1755</v>
      </c>
    </row>
    <row r="903" spans="2:5">
      <c r="B903" s="4" t="s">
        <v>1717</v>
      </c>
      <c r="C903" s="1" t="s">
        <v>163</v>
      </c>
      <c r="D903" s="1" t="s">
        <v>1440</v>
      </c>
      <c r="E903" s="1" t="s">
        <v>1755</v>
      </c>
    </row>
    <row r="904" spans="2:5">
      <c r="B904" s="4" t="s">
        <v>1718</v>
      </c>
      <c r="C904" s="1" t="s">
        <v>163</v>
      </c>
      <c r="D904" s="1" t="s">
        <v>1426</v>
      </c>
      <c r="E904" s="1" t="s">
        <v>1755</v>
      </c>
    </row>
    <row r="905" spans="2:5">
      <c r="B905" s="4" t="s">
        <v>1719</v>
      </c>
      <c r="C905" s="1" t="s">
        <v>171</v>
      </c>
      <c r="D905" s="1" t="s">
        <v>1638</v>
      </c>
      <c r="E905" s="1" t="s">
        <v>1755</v>
      </c>
    </row>
    <row r="906" spans="2:5">
      <c r="B906" s="4" t="s">
        <v>1720</v>
      </c>
      <c r="C906" s="1" t="s">
        <v>163</v>
      </c>
      <c r="D906" s="1" t="s">
        <v>1564</v>
      </c>
      <c r="E906" s="1" t="s">
        <v>1755</v>
      </c>
    </row>
    <row r="907" spans="2:5">
      <c r="B907" s="4" t="s">
        <v>1721</v>
      </c>
      <c r="C907" s="1" t="s">
        <v>164</v>
      </c>
      <c r="D907" s="1" t="s">
        <v>1377</v>
      </c>
      <c r="E907" s="1" t="s">
        <v>1755</v>
      </c>
    </row>
    <row r="908" spans="2:5">
      <c r="B908" s="4" t="s">
        <v>1758</v>
      </c>
      <c r="C908" s="1" t="s">
        <v>164</v>
      </c>
      <c r="D908" s="1" t="s">
        <v>1361</v>
      </c>
      <c r="E908" s="1" t="s">
        <v>1755</v>
      </c>
    </row>
    <row r="909" spans="2:5">
      <c r="B909" s="4" t="s">
        <v>1759</v>
      </c>
      <c r="C909" s="1" t="s">
        <v>164</v>
      </c>
      <c r="D909" s="1" t="s">
        <v>1490</v>
      </c>
      <c r="E909" s="1" t="s">
        <v>1755</v>
      </c>
    </row>
    <row r="910" spans="2:5">
      <c r="B910" s="4" t="s">
        <v>1722</v>
      </c>
      <c r="C910" s="1" t="s">
        <v>176</v>
      </c>
      <c r="D910" s="1" t="s">
        <v>733</v>
      </c>
      <c r="E910" s="1" t="s">
        <v>2655</v>
      </c>
    </row>
    <row r="911" spans="2:5">
      <c r="B911" s="4" t="s">
        <v>1760</v>
      </c>
      <c r="C911" s="1" t="s">
        <v>164</v>
      </c>
      <c r="D911" s="1" t="s">
        <v>1462</v>
      </c>
      <c r="E911" s="1" t="s">
        <v>1755</v>
      </c>
    </row>
    <row r="912" spans="2:5">
      <c r="B912" s="4" t="s">
        <v>1761</v>
      </c>
      <c r="C912" s="1" t="s">
        <v>180</v>
      </c>
      <c r="D912" s="1" t="s">
        <v>1444</v>
      </c>
      <c r="E912" s="1" t="s">
        <v>1755</v>
      </c>
    </row>
    <row r="913" spans="2:5">
      <c r="B913" s="4" t="s">
        <v>1762</v>
      </c>
      <c r="C913" s="1" t="s">
        <v>180</v>
      </c>
      <c r="D913" s="1" t="s">
        <v>1347</v>
      </c>
      <c r="E913" s="1" t="s">
        <v>1755</v>
      </c>
    </row>
    <row r="914" spans="2:5">
      <c r="B914" s="4" t="s">
        <v>1763</v>
      </c>
      <c r="C914" s="1" t="s">
        <v>180</v>
      </c>
      <c r="D914" s="1" t="s">
        <v>1349</v>
      </c>
      <c r="E914" s="1" t="s">
        <v>1755</v>
      </c>
    </row>
    <row r="915" spans="2:5">
      <c r="B915" s="4" t="s">
        <v>1764</v>
      </c>
      <c r="C915" s="1" t="s">
        <v>180</v>
      </c>
      <c r="D915" s="1" t="s">
        <v>1332</v>
      </c>
      <c r="E915" s="1" t="s">
        <v>1755</v>
      </c>
    </row>
    <row r="916" spans="2:5">
      <c r="B916" s="4" t="s">
        <v>1765</v>
      </c>
      <c r="C916" s="1" t="s">
        <v>171</v>
      </c>
      <c r="D916" s="1" t="s">
        <v>1374</v>
      </c>
      <c r="E916" s="1" t="s">
        <v>1755</v>
      </c>
    </row>
    <row r="917" spans="2:5">
      <c r="B917" s="4" t="s">
        <v>1766</v>
      </c>
      <c r="C917" s="1" t="s">
        <v>180</v>
      </c>
      <c r="D917" s="1" t="s">
        <v>1437</v>
      </c>
      <c r="E917" s="1" t="s">
        <v>1755</v>
      </c>
    </row>
    <row r="918" spans="2:5">
      <c r="B918" s="4" t="s">
        <v>1767</v>
      </c>
      <c r="C918" s="1" t="s">
        <v>180</v>
      </c>
      <c r="D918" s="1" t="s">
        <v>1372</v>
      </c>
      <c r="E918" s="1" t="s">
        <v>1755</v>
      </c>
    </row>
    <row r="919" spans="2:5">
      <c r="B919" s="4" t="s">
        <v>1768</v>
      </c>
      <c r="C919" s="1" t="s">
        <v>180</v>
      </c>
      <c r="D919" s="1" t="s">
        <v>1391</v>
      </c>
      <c r="E919" s="1" t="s">
        <v>1755</v>
      </c>
    </row>
    <row r="920" spans="2:5">
      <c r="B920" s="4" t="s">
        <v>1769</v>
      </c>
      <c r="C920" s="1" t="s">
        <v>180</v>
      </c>
      <c r="D920" s="1" t="s">
        <v>1359</v>
      </c>
      <c r="E920" s="1" t="s">
        <v>1755</v>
      </c>
    </row>
    <row r="921" spans="2:5">
      <c r="B921" s="4" t="s">
        <v>1770</v>
      </c>
      <c r="C921" s="1" t="s">
        <v>176</v>
      </c>
      <c r="D921" s="1" t="s">
        <v>1316</v>
      </c>
      <c r="E921" s="1" t="s">
        <v>1755</v>
      </c>
    </row>
    <row r="922" spans="2:5">
      <c r="B922" s="4" t="s">
        <v>1771</v>
      </c>
      <c r="C922" s="1" t="s">
        <v>180</v>
      </c>
      <c r="D922" s="1" t="s">
        <v>1334</v>
      </c>
      <c r="E922" s="1" t="s">
        <v>1755</v>
      </c>
    </row>
    <row r="923" spans="2:5">
      <c r="B923" s="4" t="s">
        <v>1772</v>
      </c>
      <c r="C923" s="1" t="s">
        <v>180</v>
      </c>
      <c r="D923" s="1" t="s">
        <v>1373</v>
      </c>
      <c r="E923" s="1" t="s">
        <v>1755</v>
      </c>
    </row>
    <row r="924" spans="2:5">
      <c r="B924" s="4" t="s">
        <v>1773</v>
      </c>
      <c r="C924" s="1" t="s">
        <v>180</v>
      </c>
      <c r="D924" s="1" t="s">
        <v>1343</v>
      </c>
      <c r="E924" s="1" t="s">
        <v>1755</v>
      </c>
    </row>
    <row r="925" spans="2:5">
      <c r="B925" s="4" t="s">
        <v>1774</v>
      </c>
      <c r="C925" s="1" t="s">
        <v>180</v>
      </c>
      <c r="D925" s="1" t="s">
        <v>1376</v>
      </c>
      <c r="E925" s="1" t="s">
        <v>1755</v>
      </c>
    </row>
    <row r="926" spans="2:5">
      <c r="B926" s="4" t="s">
        <v>1775</v>
      </c>
      <c r="C926" s="1" t="s">
        <v>180</v>
      </c>
      <c r="D926" s="1" t="s">
        <v>1324</v>
      </c>
      <c r="E926" s="1" t="s">
        <v>1755</v>
      </c>
    </row>
    <row r="927" spans="2:5">
      <c r="B927" s="4" t="s">
        <v>1776</v>
      </c>
      <c r="C927" s="1" t="s">
        <v>180</v>
      </c>
      <c r="D927" s="1" t="s">
        <v>1339</v>
      </c>
      <c r="E927" s="1" t="s">
        <v>1755</v>
      </c>
    </row>
    <row r="928" spans="2:5">
      <c r="B928" s="4" t="s">
        <v>1777</v>
      </c>
      <c r="C928" s="1" t="s">
        <v>180</v>
      </c>
      <c r="D928" s="1" t="s">
        <v>1351</v>
      </c>
      <c r="E928" s="1" t="s">
        <v>1755</v>
      </c>
    </row>
    <row r="929" spans="2:5">
      <c r="B929" s="4" t="s">
        <v>1778</v>
      </c>
      <c r="C929" s="1" t="s">
        <v>180</v>
      </c>
      <c r="D929" s="1" t="s">
        <v>1371</v>
      </c>
      <c r="E929" s="1" t="s">
        <v>1755</v>
      </c>
    </row>
    <row r="930" spans="2:5">
      <c r="B930" s="4" t="s">
        <v>1779</v>
      </c>
      <c r="C930" s="1" t="s">
        <v>180</v>
      </c>
      <c r="D930" s="1" t="s">
        <v>1416</v>
      </c>
      <c r="E930" s="1" t="s">
        <v>1755</v>
      </c>
    </row>
    <row r="931" spans="2:5">
      <c r="B931" s="4" t="s">
        <v>1780</v>
      </c>
      <c r="C931" s="1" t="s">
        <v>180</v>
      </c>
      <c r="D931" s="1" t="s">
        <v>1354</v>
      </c>
      <c r="E931" s="1" t="s">
        <v>1755</v>
      </c>
    </row>
    <row r="932" spans="2:5">
      <c r="B932" s="4" t="s">
        <v>1781</v>
      </c>
      <c r="C932" s="1" t="s">
        <v>180</v>
      </c>
      <c r="D932" s="1" t="s">
        <v>1317</v>
      </c>
      <c r="E932" s="1" t="s">
        <v>1755</v>
      </c>
    </row>
    <row r="933" spans="2:5">
      <c r="B933" s="4" t="s">
        <v>1782</v>
      </c>
      <c r="C933" s="1" t="s">
        <v>180</v>
      </c>
      <c r="D933" s="1" t="s">
        <v>1321</v>
      </c>
      <c r="E933" s="1" t="s">
        <v>1755</v>
      </c>
    </row>
    <row r="934" spans="2:5">
      <c r="B934" s="4" t="s">
        <v>1783</v>
      </c>
      <c r="C934" s="1" t="s">
        <v>180</v>
      </c>
      <c r="D934" s="1" t="s">
        <v>1338</v>
      </c>
      <c r="E934" s="1" t="s">
        <v>1755</v>
      </c>
    </row>
    <row r="935" spans="2:5">
      <c r="B935" s="4" t="s">
        <v>1784</v>
      </c>
      <c r="C935" s="1" t="s">
        <v>180</v>
      </c>
      <c r="D935" s="1" t="s">
        <v>1341</v>
      </c>
      <c r="E935" s="1" t="s">
        <v>1755</v>
      </c>
    </row>
    <row r="936" spans="2:5">
      <c r="B936" s="4" t="s">
        <v>1785</v>
      </c>
      <c r="C936" s="1" t="s">
        <v>180</v>
      </c>
      <c r="D936" s="1" t="s">
        <v>1520</v>
      </c>
      <c r="E936" s="1" t="s">
        <v>1755</v>
      </c>
    </row>
    <row r="937" spans="2:5">
      <c r="B937" s="4" t="s">
        <v>1786</v>
      </c>
      <c r="C937" s="1" t="s">
        <v>163</v>
      </c>
      <c r="D937" s="1" t="s">
        <v>1412</v>
      </c>
      <c r="E937" s="1" t="s">
        <v>1755</v>
      </c>
    </row>
    <row r="938" spans="2:5">
      <c r="B938" s="4" t="s">
        <v>1787</v>
      </c>
      <c r="C938" s="1" t="s">
        <v>163</v>
      </c>
      <c r="D938" s="1" t="s">
        <v>1340</v>
      </c>
      <c r="E938" s="1" t="s">
        <v>1755</v>
      </c>
    </row>
    <row r="939" spans="2:5">
      <c r="B939" s="4" t="s">
        <v>1788</v>
      </c>
      <c r="C939" s="1" t="s">
        <v>163</v>
      </c>
      <c r="D939" s="1" t="s">
        <v>1400</v>
      </c>
      <c r="E939" s="1" t="s">
        <v>1755</v>
      </c>
    </row>
    <row r="940" spans="2:5">
      <c r="B940" s="4" t="s">
        <v>1789</v>
      </c>
      <c r="C940" s="1" t="s">
        <v>163</v>
      </c>
      <c r="D940" s="1" t="s">
        <v>1563</v>
      </c>
      <c r="E940" s="1" t="s">
        <v>1755</v>
      </c>
    </row>
    <row r="941" spans="2:5">
      <c r="B941" s="4" t="s">
        <v>1790</v>
      </c>
      <c r="C941" s="1" t="s">
        <v>171</v>
      </c>
      <c r="D941" s="1" t="s">
        <v>1621</v>
      </c>
      <c r="E941" s="1" t="s">
        <v>1755</v>
      </c>
    </row>
    <row r="942" spans="2:5">
      <c r="B942" s="4" t="s">
        <v>1791</v>
      </c>
      <c r="C942" s="1" t="s">
        <v>171</v>
      </c>
      <c r="D942" s="1" t="s">
        <v>1664</v>
      </c>
      <c r="E942" s="1" t="s">
        <v>1755</v>
      </c>
    </row>
    <row r="943" spans="2:5">
      <c r="B943" s="4" t="s">
        <v>1792</v>
      </c>
      <c r="C943" s="1" t="s">
        <v>171</v>
      </c>
      <c r="D943" s="1" t="s">
        <v>1567</v>
      </c>
      <c r="E943" s="1" t="s">
        <v>1755</v>
      </c>
    </row>
    <row r="944" spans="2:5">
      <c r="B944" s="4" t="s">
        <v>1793</v>
      </c>
      <c r="C944" s="1" t="s">
        <v>171</v>
      </c>
      <c r="D944" s="1" t="s">
        <v>1537</v>
      </c>
      <c r="E944" s="1" t="s">
        <v>1755</v>
      </c>
    </row>
    <row r="945" spans="2:5">
      <c r="B945" s="4" t="s">
        <v>1794</v>
      </c>
      <c r="C945" s="1" t="s">
        <v>171</v>
      </c>
      <c r="D945" s="1" t="s">
        <v>1551</v>
      </c>
      <c r="E945" s="1" t="s">
        <v>1755</v>
      </c>
    </row>
    <row r="946" spans="2:5">
      <c r="B946" s="4" t="s">
        <v>1795</v>
      </c>
      <c r="C946" s="1" t="s">
        <v>171</v>
      </c>
      <c r="D946" s="1" t="s">
        <v>1595</v>
      </c>
      <c r="E946" s="1" t="s">
        <v>1755</v>
      </c>
    </row>
    <row r="947" spans="2:5">
      <c r="B947" s="4" t="s">
        <v>1796</v>
      </c>
      <c r="C947" s="1" t="s">
        <v>171</v>
      </c>
      <c r="D947" s="1" t="s">
        <v>1443</v>
      </c>
      <c r="E947" s="1" t="s">
        <v>1755</v>
      </c>
    </row>
    <row r="948" spans="2:5">
      <c r="B948" s="4" t="s">
        <v>1797</v>
      </c>
      <c r="C948" s="1" t="s">
        <v>171</v>
      </c>
      <c r="D948" s="1" t="s">
        <v>1574</v>
      </c>
      <c r="E948" s="1" t="s">
        <v>1755</v>
      </c>
    </row>
    <row r="949" spans="2:5">
      <c r="B949" s="4" t="s">
        <v>1798</v>
      </c>
      <c r="C949" s="1" t="s">
        <v>171</v>
      </c>
      <c r="D949" s="1" t="s">
        <v>1694</v>
      </c>
      <c r="E949" s="1" t="s">
        <v>1755</v>
      </c>
    </row>
    <row r="950" spans="2:5">
      <c r="B950" s="4" t="s">
        <v>1799</v>
      </c>
      <c r="C950" s="1" t="s">
        <v>171</v>
      </c>
      <c r="D950" s="1" t="s">
        <v>1645</v>
      </c>
      <c r="E950" s="1" t="s">
        <v>1755</v>
      </c>
    </row>
    <row r="951" spans="2:5">
      <c r="B951" s="4" t="s">
        <v>1800</v>
      </c>
      <c r="C951" s="1" t="s">
        <v>171</v>
      </c>
      <c r="D951" s="1" t="s">
        <v>1500</v>
      </c>
      <c r="E951" s="1" t="s">
        <v>1755</v>
      </c>
    </row>
    <row r="952" spans="2:5">
      <c r="B952" s="4" t="s">
        <v>1801</v>
      </c>
      <c r="C952" s="1" t="s">
        <v>171</v>
      </c>
      <c r="D952" s="1" t="s">
        <v>1636</v>
      </c>
      <c r="E952" s="1" t="s">
        <v>1755</v>
      </c>
    </row>
    <row r="953" spans="2:5">
      <c r="B953" s="4" t="s">
        <v>1802</v>
      </c>
      <c r="C953" s="1" t="s">
        <v>171</v>
      </c>
      <c r="D953" s="1" t="s">
        <v>1565</v>
      </c>
      <c r="E953" s="1" t="s">
        <v>1755</v>
      </c>
    </row>
    <row r="954" spans="2:5">
      <c r="B954" s="4" t="s">
        <v>1803</v>
      </c>
      <c r="C954" s="1" t="s">
        <v>171</v>
      </c>
      <c r="D954" s="1" t="s">
        <v>1514</v>
      </c>
      <c r="E954" s="1" t="s">
        <v>1755</v>
      </c>
    </row>
    <row r="955" spans="2:5">
      <c r="B955" s="4" t="s">
        <v>1804</v>
      </c>
      <c r="C955" s="1" t="s">
        <v>171</v>
      </c>
      <c r="D955" s="1" t="s">
        <v>1366</v>
      </c>
      <c r="E955" s="1" t="s">
        <v>1755</v>
      </c>
    </row>
    <row r="956" spans="2:5">
      <c r="B956" s="4" t="s">
        <v>1805</v>
      </c>
      <c r="C956" s="1" t="s">
        <v>171</v>
      </c>
      <c r="D956" s="1" t="s">
        <v>1486</v>
      </c>
      <c r="E956" s="1" t="s">
        <v>1755</v>
      </c>
    </row>
    <row r="957" spans="2:5">
      <c r="B957" s="4" t="s">
        <v>1806</v>
      </c>
      <c r="C957" s="1" t="s">
        <v>171</v>
      </c>
      <c r="D957" s="1" t="s">
        <v>1477</v>
      </c>
      <c r="E957" s="1" t="s">
        <v>1755</v>
      </c>
    </row>
    <row r="958" spans="2:5">
      <c r="B958" s="4" t="s">
        <v>1807</v>
      </c>
      <c r="C958" s="1" t="s">
        <v>171</v>
      </c>
      <c r="D958" s="1" t="s">
        <v>1552</v>
      </c>
      <c r="E958" s="1" t="s">
        <v>1755</v>
      </c>
    </row>
    <row r="959" spans="2:5">
      <c r="B959" s="4" t="s">
        <v>1808</v>
      </c>
      <c r="C959" s="1" t="s">
        <v>171</v>
      </c>
      <c r="D959" s="1" t="s">
        <v>1690</v>
      </c>
      <c r="E959" s="1" t="s">
        <v>1755</v>
      </c>
    </row>
    <row r="960" spans="2:5">
      <c r="B960" s="4" t="s">
        <v>1809</v>
      </c>
      <c r="C960" s="1" t="s">
        <v>171</v>
      </c>
      <c r="D960" s="1" t="s">
        <v>1511</v>
      </c>
      <c r="E960" s="1" t="s">
        <v>1755</v>
      </c>
    </row>
    <row r="961" spans="2:5">
      <c r="B961" s="4" t="s">
        <v>1810</v>
      </c>
      <c r="C961" s="1" t="s">
        <v>171</v>
      </c>
      <c r="D961" s="1" t="s">
        <v>1342</v>
      </c>
      <c r="E961" s="1" t="s">
        <v>1755</v>
      </c>
    </row>
    <row r="962" spans="2:5">
      <c r="B962" s="4" t="s">
        <v>1811</v>
      </c>
      <c r="C962" s="1" t="s">
        <v>171</v>
      </c>
      <c r="D962" s="1" t="s">
        <v>1466</v>
      </c>
      <c r="E962" s="1" t="s">
        <v>1755</v>
      </c>
    </row>
    <row r="963" spans="2:5">
      <c r="B963" s="4" t="s">
        <v>1812</v>
      </c>
      <c r="C963" s="1" t="s">
        <v>171</v>
      </c>
      <c r="D963" s="1" t="s">
        <v>1501</v>
      </c>
      <c r="E963" s="1" t="s">
        <v>1755</v>
      </c>
    </row>
    <row r="964" spans="2:5">
      <c r="B964" s="4" t="s">
        <v>1813</v>
      </c>
      <c r="C964" s="1" t="s">
        <v>171</v>
      </c>
      <c r="D964" s="1" t="s">
        <v>1327</v>
      </c>
      <c r="E964" s="1" t="s">
        <v>1755</v>
      </c>
    </row>
    <row r="965" spans="2:5">
      <c r="B965" s="4" t="s">
        <v>1814</v>
      </c>
      <c r="C965" s="1" t="s">
        <v>171</v>
      </c>
      <c r="D965" s="1" t="s">
        <v>1329</v>
      </c>
      <c r="E965" s="1" t="s">
        <v>1755</v>
      </c>
    </row>
    <row r="966" spans="2:5">
      <c r="B966" s="4" t="s">
        <v>1815</v>
      </c>
      <c r="C966" s="1" t="s">
        <v>171</v>
      </c>
      <c r="D966" s="1" t="s">
        <v>1446</v>
      </c>
      <c r="E966" s="1" t="s">
        <v>1755</v>
      </c>
    </row>
    <row r="967" spans="2:5">
      <c r="B967" s="4" t="s">
        <v>1816</v>
      </c>
      <c r="C967" s="1" t="s">
        <v>171</v>
      </c>
      <c r="D967" s="1" t="s">
        <v>1497</v>
      </c>
      <c r="E967" s="1" t="s">
        <v>1755</v>
      </c>
    </row>
    <row r="968" spans="2:5">
      <c r="B968" s="4" t="s">
        <v>1817</v>
      </c>
      <c r="C968" s="1" t="s">
        <v>171</v>
      </c>
      <c r="D968" s="1" t="s">
        <v>1488</v>
      </c>
      <c r="E968" s="1" t="s">
        <v>1755</v>
      </c>
    </row>
    <row r="969" spans="2:5">
      <c r="B969" s="4" t="s">
        <v>1818</v>
      </c>
      <c r="C969" s="1" t="s">
        <v>171</v>
      </c>
      <c r="D969" s="1" t="s">
        <v>1483</v>
      </c>
      <c r="E969" s="1" t="s">
        <v>1755</v>
      </c>
    </row>
    <row r="970" spans="2:5">
      <c r="B970" s="4" t="s">
        <v>1819</v>
      </c>
      <c r="C970" s="1" t="s">
        <v>171</v>
      </c>
      <c r="D970" s="1" t="s">
        <v>1671</v>
      </c>
      <c r="E970" s="1" t="s">
        <v>1755</v>
      </c>
    </row>
    <row r="971" spans="2:5">
      <c r="B971" s="4" t="s">
        <v>1820</v>
      </c>
      <c r="C971" s="1" t="s">
        <v>171</v>
      </c>
      <c r="D971" s="1" t="s">
        <v>1675</v>
      </c>
      <c r="E971" s="1" t="s">
        <v>1755</v>
      </c>
    </row>
    <row r="972" spans="2:5">
      <c r="B972" s="4" t="s">
        <v>1821</v>
      </c>
      <c r="C972" s="1" t="s">
        <v>171</v>
      </c>
      <c r="D972" s="1" t="s">
        <v>1679</v>
      </c>
      <c r="E972" s="1" t="s">
        <v>1755</v>
      </c>
    </row>
    <row r="973" spans="2:5">
      <c r="B973" s="4" t="s">
        <v>1822</v>
      </c>
      <c r="C973" s="1" t="s">
        <v>171</v>
      </c>
      <c r="D973" s="1" t="s">
        <v>1677</v>
      </c>
      <c r="E973" s="1" t="s">
        <v>1755</v>
      </c>
    </row>
    <row r="974" spans="2:5">
      <c r="B974" s="4" t="s">
        <v>1823</v>
      </c>
      <c r="C974" s="1" t="s">
        <v>171</v>
      </c>
      <c r="D974" s="1" t="s">
        <v>1493</v>
      </c>
      <c r="E974" s="1" t="s">
        <v>1755</v>
      </c>
    </row>
    <row r="975" spans="2:5">
      <c r="B975" s="4" t="s">
        <v>1824</v>
      </c>
      <c r="C975" s="1" t="s">
        <v>171</v>
      </c>
      <c r="D975" s="1" t="s">
        <v>1577</v>
      </c>
      <c r="E975" s="1" t="s">
        <v>1755</v>
      </c>
    </row>
    <row r="976" spans="2:5">
      <c r="B976" s="4" t="s">
        <v>1825</v>
      </c>
      <c r="C976" s="1" t="s">
        <v>171</v>
      </c>
      <c r="D976" s="1" t="s">
        <v>1605</v>
      </c>
      <c r="E976" s="1" t="s">
        <v>1755</v>
      </c>
    </row>
    <row r="977" spans="2:5">
      <c r="B977" s="4" t="s">
        <v>1826</v>
      </c>
      <c r="C977" s="1" t="s">
        <v>171</v>
      </c>
      <c r="D977" s="1" t="s">
        <v>1630</v>
      </c>
      <c r="E977" s="1" t="s">
        <v>1755</v>
      </c>
    </row>
    <row r="978" spans="2:5">
      <c r="B978" s="4" t="s">
        <v>1827</v>
      </c>
      <c r="C978" s="1" t="s">
        <v>171</v>
      </c>
      <c r="D978" s="1" t="s">
        <v>1685</v>
      </c>
      <c r="E978" s="1" t="s">
        <v>1755</v>
      </c>
    </row>
    <row r="979" spans="2:5">
      <c r="B979" s="4" t="s">
        <v>1828</v>
      </c>
      <c r="C979" s="1" t="s">
        <v>171</v>
      </c>
      <c r="D979" s="1" t="s">
        <v>1650</v>
      </c>
      <c r="E979" s="1" t="s">
        <v>1755</v>
      </c>
    </row>
    <row r="980" spans="2:5">
      <c r="B980" s="4" t="s">
        <v>1829</v>
      </c>
      <c r="C980" s="1" t="s">
        <v>171</v>
      </c>
      <c r="D980" s="1" t="s">
        <v>1401</v>
      </c>
      <c r="E980" s="1" t="s">
        <v>1755</v>
      </c>
    </row>
    <row r="981" spans="2:5">
      <c r="B981" s="4" t="s">
        <v>1830</v>
      </c>
      <c r="C981" s="1" t="s">
        <v>171</v>
      </c>
      <c r="D981" s="1" t="s">
        <v>1409</v>
      </c>
      <c r="E981" s="1" t="s">
        <v>1755</v>
      </c>
    </row>
    <row r="982" spans="2:5">
      <c r="B982" s="4" t="s">
        <v>1831</v>
      </c>
      <c r="C982" s="1" t="s">
        <v>171</v>
      </c>
      <c r="D982" s="1" t="s">
        <v>1402</v>
      </c>
      <c r="E982" s="1" t="s">
        <v>1755</v>
      </c>
    </row>
    <row r="983" spans="2:5">
      <c r="B983" s="4" t="s">
        <v>1832</v>
      </c>
      <c r="C983" s="1" t="s">
        <v>171</v>
      </c>
      <c r="D983" s="1" t="s">
        <v>1570</v>
      </c>
      <c r="E983" s="1" t="s">
        <v>1755</v>
      </c>
    </row>
    <row r="984" spans="2:5">
      <c r="B984" s="4" t="s">
        <v>1833</v>
      </c>
      <c r="C984" s="1" t="s">
        <v>171</v>
      </c>
      <c r="D984" s="1" t="s">
        <v>1452</v>
      </c>
      <c r="E984" s="1" t="s">
        <v>1755</v>
      </c>
    </row>
    <row r="985" spans="2:5">
      <c r="B985" s="4" t="s">
        <v>1834</v>
      </c>
      <c r="C985" s="1" t="s">
        <v>171</v>
      </c>
      <c r="D985" s="1" t="s">
        <v>1657</v>
      </c>
      <c r="E985" s="1" t="s">
        <v>1755</v>
      </c>
    </row>
    <row r="986" spans="2:5">
      <c r="B986" s="4" t="s">
        <v>1835</v>
      </c>
      <c r="C986" s="1" t="s">
        <v>171</v>
      </c>
      <c r="D986" s="1" t="s">
        <v>1684</v>
      </c>
      <c r="E986" s="1" t="s">
        <v>1755</v>
      </c>
    </row>
    <row r="987" spans="2:5">
      <c r="B987" s="4" t="s">
        <v>1836</v>
      </c>
      <c r="C987" s="1" t="s">
        <v>171</v>
      </c>
      <c r="D987" s="1" t="s">
        <v>1588</v>
      </c>
      <c r="E987" s="1" t="s">
        <v>1755</v>
      </c>
    </row>
    <row r="988" spans="2:5">
      <c r="B988" s="4" t="s">
        <v>1837</v>
      </c>
      <c r="C988" s="1" t="s">
        <v>171</v>
      </c>
      <c r="D988" s="1" t="s">
        <v>1410</v>
      </c>
      <c r="E988" s="1" t="s">
        <v>1755</v>
      </c>
    </row>
    <row r="989" spans="2:5">
      <c r="B989" s="4" t="s">
        <v>1838</v>
      </c>
      <c r="C989" s="1" t="s">
        <v>171</v>
      </c>
      <c r="D989" s="1" t="s">
        <v>1535</v>
      </c>
      <c r="E989" s="1" t="s">
        <v>1755</v>
      </c>
    </row>
    <row r="990" spans="2:5">
      <c r="B990" s="4" t="s">
        <v>1839</v>
      </c>
      <c r="C990" s="1" t="s">
        <v>171</v>
      </c>
      <c r="D990" s="1" t="s">
        <v>1688</v>
      </c>
      <c r="E990" s="1" t="s">
        <v>1755</v>
      </c>
    </row>
    <row r="991" spans="2:5">
      <c r="B991" s="4" t="s">
        <v>1840</v>
      </c>
      <c r="C991" s="1" t="s">
        <v>171</v>
      </c>
      <c r="D991" s="1" t="s">
        <v>1632</v>
      </c>
      <c r="E991" s="1" t="s">
        <v>1755</v>
      </c>
    </row>
    <row r="992" spans="2:5">
      <c r="B992" s="4" t="s">
        <v>1841</v>
      </c>
      <c r="C992" s="1" t="s">
        <v>171</v>
      </c>
      <c r="D992" s="1" t="s">
        <v>1589</v>
      </c>
      <c r="E992" s="1" t="s">
        <v>1755</v>
      </c>
    </row>
    <row r="993" spans="2:5">
      <c r="B993" s="4" t="s">
        <v>1842</v>
      </c>
      <c r="C993" s="1" t="s">
        <v>171</v>
      </c>
      <c r="D993" s="1" t="s">
        <v>1647</v>
      </c>
      <c r="E993" s="1" t="s">
        <v>1755</v>
      </c>
    </row>
    <row r="994" spans="2:5">
      <c r="B994" s="4" t="s">
        <v>1843</v>
      </c>
      <c r="C994" s="1" t="s">
        <v>171</v>
      </c>
      <c r="D994" s="1" t="s">
        <v>1656</v>
      </c>
      <c r="E994" s="1" t="s">
        <v>1755</v>
      </c>
    </row>
    <row r="995" spans="2:5">
      <c r="B995" s="4" t="s">
        <v>1844</v>
      </c>
      <c r="C995" s="1" t="s">
        <v>171</v>
      </c>
      <c r="D995" s="1" t="s">
        <v>1562</v>
      </c>
      <c r="E995" s="1" t="s">
        <v>1755</v>
      </c>
    </row>
    <row r="996" spans="2:5">
      <c r="B996" s="4" t="s">
        <v>1845</v>
      </c>
      <c r="C996" s="1" t="s">
        <v>171</v>
      </c>
      <c r="D996" s="1" t="s">
        <v>1669</v>
      </c>
      <c r="E996" s="1" t="s">
        <v>1755</v>
      </c>
    </row>
    <row r="997" spans="2:5">
      <c r="B997" s="4" t="s">
        <v>1846</v>
      </c>
      <c r="C997" s="1" t="s">
        <v>171</v>
      </c>
      <c r="D997" s="1" t="s">
        <v>1667</v>
      </c>
      <c r="E997" s="1" t="s">
        <v>1755</v>
      </c>
    </row>
    <row r="998" spans="2:5">
      <c r="B998" s="4" t="s">
        <v>1847</v>
      </c>
      <c r="C998" s="1" t="s">
        <v>171</v>
      </c>
      <c r="D998" s="1" t="s">
        <v>1668</v>
      </c>
      <c r="E998" s="1" t="s">
        <v>1755</v>
      </c>
    </row>
    <row r="999" spans="2:5">
      <c r="B999" s="4" t="s">
        <v>1848</v>
      </c>
      <c r="C999" s="1" t="s">
        <v>171</v>
      </c>
      <c r="D999" s="1" t="s">
        <v>1633</v>
      </c>
      <c r="E999" s="1" t="s">
        <v>1755</v>
      </c>
    </row>
    <row r="1000" spans="2:5">
      <c r="B1000" s="4" t="s">
        <v>1849</v>
      </c>
      <c r="C1000" s="1" t="s">
        <v>171</v>
      </c>
      <c r="D1000" s="1" t="s">
        <v>1582</v>
      </c>
      <c r="E1000" s="1" t="s">
        <v>1755</v>
      </c>
    </row>
    <row r="1001" spans="2:5">
      <c r="B1001" s="4" t="s">
        <v>1850</v>
      </c>
      <c r="C1001" s="1" t="s">
        <v>171</v>
      </c>
      <c r="D1001" s="1" t="s">
        <v>1542</v>
      </c>
      <c r="E1001" s="1" t="s">
        <v>1755</v>
      </c>
    </row>
    <row r="1002" spans="2:5">
      <c r="B1002" s="4" t="s">
        <v>1851</v>
      </c>
      <c r="C1002" s="1" t="s">
        <v>171</v>
      </c>
      <c r="D1002" s="1" t="s">
        <v>1580</v>
      </c>
      <c r="E1002" s="1" t="s">
        <v>1755</v>
      </c>
    </row>
    <row r="1003" spans="2:5">
      <c r="B1003" s="4" t="s">
        <v>1852</v>
      </c>
      <c r="C1003" s="1" t="s">
        <v>171</v>
      </c>
      <c r="D1003" s="1" t="s">
        <v>1499</v>
      </c>
      <c r="E1003" s="1" t="s">
        <v>1755</v>
      </c>
    </row>
    <row r="1004" spans="2:5">
      <c r="B1004" s="4" t="s">
        <v>1853</v>
      </c>
      <c r="C1004" s="1" t="s">
        <v>171</v>
      </c>
      <c r="D1004" s="1" t="s">
        <v>1648</v>
      </c>
      <c r="E1004" s="1" t="s">
        <v>1755</v>
      </c>
    </row>
    <row r="1005" spans="2:5">
      <c r="B1005" s="4" t="s">
        <v>1854</v>
      </c>
      <c r="C1005" s="1" t="s">
        <v>171</v>
      </c>
      <c r="D1005" s="1" t="s">
        <v>1584</v>
      </c>
      <c r="E1005" s="1" t="s">
        <v>1755</v>
      </c>
    </row>
    <row r="1006" spans="2:5">
      <c r="B1006" s="4" t="s">
        <v>1855</v>
      </c>
      <c r="C1006" s="1" t="s">
        <v>171</v>
      </c>
      <c r="D1006" s="1" t="s">
        <v>1532</v>
      </c>
      <c r="E1006" s="1" t="s">
        <v>1755</v>
      </c>
    </row>
    <row r="1007" spans="2:5">
      <c r="B1007" s="4" t="s">
        <v>1856</v>
      </c>
      <c r="C1007" s="1" t="s">
        <v>171</v>
      </c>
      <c r="D1007" s="1" t="s">
        <v>1635</v>
      </c>
      <c r="E1007" s="1" t="s">
        <v>1755</v>
      </c>
    </row>
    <row r="1008" spans="2:5">
      <c r="B1008" s="4" t="s">
        <v>1857</v>
      </c>
      <c r="C1008" s="1" t="s">
        <v>171</v>
      </c>
      <c r="D1008" s="1" t="s">
        <v>1468</v>
      </c>
      <c r="E1008" s="1" t="s">
        <v>1755</v>
      </c>
    </row>
    <row r="1009" spans="2:5">
      <c r="B1009" s="4" t="s">
        <v>1858</v>
      </c>
      <c r="C1009" s="1" t="s">
        <v>171</v>
      </c>
      <c r="D1009" s="1" t="s">
        <v>1480</v>
      </c>
      <c r="E1009" s="1" t="s">
        <v>1755</v>
      </c>
    </row>
    <row r="1010" spans="2:5">
      <c r="B1010" s="4" t="s">
        <v>1859</v>
      </c>
      <c r="C1010" s="1" t="s">
        <v>171</v>
      </c>
      <c r="D1010" s="1" t="s">
        <v>1403</v>
      </c>
      <c r="E1010" s="1" t="s">
        <v>1755</v>
      </c>
    </row>
    <row r="1011" spans="2:5">
      <c r="B1011" s="4" t="s">
        <v>1860</v>
      </c>
      <c r="C1011" s="1" t="s">
        <v>171</v>
      </c>
      <c r="D1011" s="1" t="s">
        <v>1629</v>
      </c>
      <c r="E1011" s="1" t="s">
        <v>1755</v>
      </c>
    </row>
    <row r="1012" spans="2:5">
      <c r="B1012" s="4" t="s">
        <v>1861</v>
      </c>
      <c r="C1012" s="1" t="s">
        <v>171</v>
      </c>
      <c r="D1012" s="1" t="s">
        <v>1484</v>
      </c>
      <c r="E1012" s="1" t="s">
        <v>1755</v>
      </c>
    </row>
    <row r="1013" spans="2:5">
      <c r="B1013" s="4" t="s">
        <v>1862</v>
      </c>
      <c r="C1013" s="1" t="s">
        <v>171</v>
      </c>
      <c r="D1013" s="1" t="s">
        <v>1508</v>
      </c>
      <c r="E1013" s="1" t="s">
        <v>1755</v>
      </c>
    </row>
    <row r="1014" spans="2:5">
      <c r="B1014" s="4" t="s">
        <v>1863</v>
      </c>
      <c r="C1014" s="1" t="s">
        <v>171</v>
      </c>
      <c r="D1014" s="1" t="s">
        <v>1451</v>
      </c>
      <c r="E1014" s="1" t="s">
        <v>1755</v>
      </c>
    </row>
    <row r="1015" spans="2:5">
      <c r="B1015" s="4" t="s">
        <v>1864</v>
      </c>
      <c r="C1015" s="1" t="s">
        <v>171</v>
      </c>
      <c r="D1015" s="1" t="s">
        <v>1618</v>
      </c>
      <c r="E1015" s="1" t="s">
        <v>1755</v>
      </c>
    </row>
    <row r="1016" spans="2:5">
      <c r="B1016" s="4" t="s">
        <v>1865</v>
      </c>
      <c r="C1016" s="1" t="s">
        <v>171</v>
      </c>
      <c r="D1016" s="1" t="s">
        <v>1662</v>
      </c>
      <c r="E1016" s="1" t="s">
        <v>1755</v>
      </c>
    </row>
    <row r="1017" spans="2:5">
      <c r="B1017" s="4" t="s">
        <v>1866</v>
      </c>
      <c r="C1017" s="1" t="s">
        <v>171</v>
      </c>
      <c r="D1017" s="1" t="s">
        <v>1559</v>
      </c>
      <c r="E1017" s="1" t="s">
        <v>1755</v>
      </c>
    </row>
    <row r="1018" spans="2:5">
      <c r="B1018" s="4" t="s">
        <v>1867</v>
      </c>
      <c r="C1018" s="1" t="s">
        <v>171</v>
      </c>
      <c r="D1018" s="1" t="s">
        <v>1457</v>
      </c>
      <c r="E1018" s="1" t="s">
        <v>1755</v>
      </c>
    </row>
    <row r="1019" spans="2:5">
      <c r="B1019" s="4" t="s">
        <v>1868</v>
      </c>
      <c r="C1019" s="1" t="s">
        <v>171</v>
      </c>
      <c r="D1019" s="1" t="s">
        <v>1417</v>
      </c>
      <c r="E1019" s="1" t="s">
        <v>1755</v>
      </c>
    </row>
    <row r="1020" spans="2:5">
      <c r="B1020" s="4" t="s">
        <v>1869</v>
      </c>
      <c r="C1020" s="1" t="s">
        <v>171</v>
      </c>
      <c r="D1020" s="1" t="s">
        <v>1475</v>
      </c>
      <c r="E1020" s="1" t="s">
        <v>1755</v>
      </c>
    </row>
    <row r="1021" spans="2:5">
      <c r="B1021" s="4" t="s">
        <v>1870</v>
      </c>
      <c r="C1021" s="1" t="s">
        <v>171</v>
      </c>
      <c r="D1021" s="1" t="s">
        <v>1598</v>
      </c>
      <c r="E1021" s="1" t="s">
        <v>1755</v>
      </c>
    </row>
    <row r="1022" spans="2:5">
      <c r="B1022" s="4" t="s">
        <v>1871</v>
      </c>
      <c r="C1022" s="1" t="s">
        <v>171</v>
      </c>
      <c r="D1022" s="1" t="s">
        <v>1625</v>
      </c>
      <c r="E1022" s="1" t="s">
        <v>1755</v>
      </c>
    </row>
    <row r="1023" spans="2:5">
      <c r="B1023" s="4" t="s">
        <v>1872</v>
      </c>
      <c r="C1023" s="1" t="s">
        <v>171</v>
      </c>
      <c r="D1023" s="1" t="s">
        <v>1581</v>
      </c>
      <c r="E1023" s="1" t="s">
        <v>1755</v>
      </c>
    </row>
    <row r="1024" spans="2:5">
      <c r="B1024" s="4" t="s">
        <v>1873</v>
      </c>
      <c r="C1024" s="1" t="s">
        <v>171</v>
      </c>
      <c r="D1024" s="1" t="s">
        <v>1609</v>
      </c>
      <c r="E1024" s="1" t="s">
        <v>1755</v>
      </c>
    </row>
    <row r="1025" spans="2:5">
      <c r="B1025" s="4" t="s">
        <v>1874</v>
      </c>
      <c r="C1025" s="1" t="s">
        <v>171</v>
      </c>
      <c r="D1025" s="1" t="s">
        <v>1469</v>
      </c>
      <c r="E1025" s="1" t="s">
        <v>1755</v>
      </c>
    </row>
    <row r="1026" spans="2:5">
      <c r="B1026" s="4" t="s">
        <v>1875</v>
      </c>
      <c r="C1026" s="1" t="s">
        <v>171</v>
      </c>
      <c r="D1026" s="1" t="s">
        <v>1610</v>
      </c>
      <c r="E1026" s="1" t="s">
        <v>1755</v>
      </c>
    </row>
    <row r="1027" spans="2:5">
      <c r="B1027" s="4" t="s">
        <v>1876</v>
      </c>
      <c r="C1027" s="1" t="s">
        <v>171</v>
      </c>
      <c r="D1027" s="1" t="s">
        <v>1599</v>
      </c>
      <c r="E1027" s="1" t="s">
        <v>1755</v>
      </c>
    </row>
    <row r="1028" spans="2:5">
      <c r="B1028" s="4" t="s">
        <v>1877</v>
      </c>
      <c r="C1028" s="1" t="s">
        <v>171</v>
      </c>
      <c r="D1028" s="1" t="s">
        <v>1411</v>
      </c>
      <c r="E1028" s="1" t="s">
        <v>1755</v>
      </c>
    </row>
    <row r="1029" spans="2:5">
      <c r="B1029" s="4" t="s">
        <v>1878</v>
      </c>
      <c r="C1029" s="1" t="s">
        <v>171</v>
      </c>
      <c r="D1029" s="1" t="s">
        <v>1518</v>
      </c>
      <c r="E1029" s="1" t="s">
        <v>1755</v>
      </c>
    </row>
    <row r="1030" spans="2:5">
      <c r="B1030" s="4" t="s">
        <v>1879</v>
      </c>
      <c r="C1030" s="1" t="s">
        <v>171</v>
      </c>
      <c r="D1030" s="1" t="s">
        <v>1460</v>
      </c>
      <c r="E1030" s="1" t="s">
        <v>1755</v>
      </c>
    </row>
    <row r="1031" spans="2:5">
      <c r="B1031" s="4" t="s">
        <v>1880</v>
      </c>
      <c r="C1031" s="1" t="s">
        <v>171</v>
      </c>
      <c r="D1031" s="1" t="s">
        <v>1378</v>
      </c>
      <c r="E1031" s="1" t="s">
        <v>1755</v>
      </c>
    </row>
    <row r="1032" spans="2:5">
      <c r="B1032" s="4" t="s">
        <v>1881</v>
      </c>
      <c r="C1032" s="1" t="s">
        <v>171</v>
      </c>
      <c r="D1032" s="1" t="s">
        <v>1414</v>
      </c>
      <c r="E1032" s="1" t="s">
        <v>1755</v>
      </c>
    </row>
    <row r="1033" spans="2:5">
      <c r="B1033" s="4" t="s">
        <v>1882</v>
      </c>
      <c r="C1033" s="1" t="s">
        <v>171</v>
      </c>
      <c r="D1033" s="1" t="s">
        <v>1423</v>
      </c>
      <c r="E1033" s="1" t="s">
        <v>1755</v>
      </c>
    </row>
    <row r="1034" spans="2:5">
      <c r="B1034" s="4" t="s">
        <v>1883</v>
      </c>
      <c r="C1034" s="1" t="s">
        <v>171</v>
      </c>
      <c r="D1034" s="1" t="s">
        <v>1572</v>
      </c>
      <c r="E1034" s="1" t="s">
        <v>1755</v>
      </c>
    </row>
    <row r="1035" spans="2:5">
      <c r="B1035" s="4" t="s">
        <v>1884</v>
      </c>
      <c r="C1035" s="1" t="s">
        <v>171</v>
      </c>
      <c r="D1035" s="1" t="s">
        <v>1641</v>
      </c>
      <c r="E1035" s="1" t="s">
        <v>1755</v>
      </c>
    </row>
    <row r="1036" spans="2:5">
      <c r="B1036" s="4" t="s">
        <v>1885</v>
      </c>
      <c r="C1036" s="1" t="s">
        <v>171</v>
      </c>
      <c r="D1036" s="1" t="s">
        <v>1530</v>
      </c>
      <c r="E1036" s="1" t="s">
        <v>1755</v>
      </c>
    </row>
    <row r="1037" spans="2:5">
      <c r="B1037" s="4" t="s">
        <v>1886</v>
      </c>
      <c r="C1037" s="1" t="s">
        <v>171</v>
      </c>
      <c r="D1037" s="1" t="s">
        <v>1544</v>
      </c>
      <c r="E1037" s="1" t="s">
        <v>1755</v>
      </c>
    </row>
    <row r="1038" spans="2:5">
      <c r="B1038" s="4" t="s">
        <v>1887</v>
      </c>
      <c r="C1038" s="1" t="s">
        <v>171</v>
      </c>
      <c r="D1038" s="1" t="s">
        <v>1519</v>
      </c>
      <c r="E1038" s="1" t="s">
        <v>1755</v>
      </c>
    </row>
    <row r="1039" spans="2:5">
      <c r="B1039" s="4" t="s">
        <v>1888</v>
      </c>
      <c r="C1039" s="1" t="s">
        <v>171</v>
      </c>
      <c r="D1039" s="1" t="s">
        <v>1531</v>
      </c>
      <c r="E1039" s="1" t="s">
        <v>1755</v>
      </c>
    </row>
    <row r="1040" spans="2:5">
      <c r="B1040" s="4" t="s">
        <v>1889</v>
      </c>
      <c r="C1040" s="1" t="s">
        <v>171</v>
      </c>
      <c r="D1040" s="1" t="s">
        <v>1524</v>
      </c>
      <c r="E1040" s="1" t="s">
        <v>1755</v>
      </c>
    </row>
    <row r="1041" spans="2:5">
      <c r="B1041" s="4" t="s">
        <v>1890</v>
      </c>
      <c r="C1041" s="1" t="s">
        <v>163</v>
      </c>
      <c r="D1041" s="1" t="s">
        <v>1335</v>
      </c>
      <c r="E1041" s="1" t="s">
        <v>1755</v>
      </c>
    </row>
    <row r="1042" spans="2:5">
      <c r="B1042" s="4" t="s">
        <v>1891</v>
      </c>
      <c r="C1042" s="1" t="s">
        <v>163</v>
      </c>
      <c r="D1042" s="1" t="s">
        <v>1345</v>
      </c>
      <c r="E1042" s="1" t="s">
        <v>1755</v>
      </c>
    </row>
    <row r="1043" spans="2:5">
      <c r="B1043" s="4" t="s">
        <v>1892</v>
      </c>
      <c r="C1043" s="1" t="s">
        <v>171</v>
      </c>
      <c r="D1043" s="1" t="s">
        <v>1380</v>
      </c>
      <c r="E1043" s="1" t="s">
        <v>1755</v>
      </c>
    </row>
    <row r="1044" spans="2:5">
      <c r="B1044" s="4" t="s">
        <v>1893</v>
      </c>
      <c r="C1044" s="1" t="s">
        <v>171</v>
      </c>
      <c r="D1044" s="1" t="s">
        <v>1358</v>
      </c>
      <c r="E1044" s="1" t="s">
        <v>1755</v>
      </c>
    </row>
    <row r="1045" spans="2:5">
      <c r="B1045" s="4" t="s">
        <v>1894</v>
      </c>
      <c r="C1045" s="1" t="s">
        <v>171</v>
      </c>
      <c r="D1045" s="1" t="s">
        <v>1333</v>
      </c>
      <c r="E1045" s="1" t="s">
        <v>1755</v>
      </c>
    </row>
    <row r="1046" spans="2:5">
      <c r="B1046" s="4" t="s">
        <v>1895</v>
      </c>
      <c r="C1046" s="1" t="s">
        <v>171</v>
      </c>
      <c r="D1046" s="1" t="s">
        <v>1529</v>
      </c>
      <c r="E1046" s="1" t="s">
        <v>1755</v>
      </c>
    </row>
    <row r="1047" spans="2:5">
      <c r="B1047" s="4" t="s">
        <v>1896</v>
      </c>
      <c r="C1047" s="1" t="s">
        <v>171</v>
      </c>
      <c r="D1047" s="1" t="s">
        <v>1533</v>
      </c>
      <c r="E1047" s="1" t="s">
        <v>1755</v>
      </c>
    </row>
    <row r="1048" spans="2:5">
      <c r="B1048" s="4" t="s">
        <v>1897</v>
      </c>
      <c r="C1048" s="1" t="s">
        <v>171</v>
      </c>
      <c r="D1048" s="1" t="s">
        <v>1512</v>
      </c>
      <c r="E1048" s="1" t="s">
        <v>1755</v>
      </c>
    </row>
    <row r="1049" spans="2:5">
      <c r="B1049" s="4" t="s">
        <v>1898</v>
      </c>
      <c r="C1049" s="1" t="s">
        <v>171</v>
      </c>
      <c r="D1049" s="1" t="s">
        <v>1331</v>
      </c>
      <c r="E1049" s="1" t="s">
        <v>1755</v>
      </c>
    </row>
    <row r="1050" spans="2:5">
      <c r="B1050" s="4" t="s">
        <v>1899</v>
      </c>
      <c r="C1050" s="1" t="s">
        <v>171</v>
      </c>
      <c r="D1050" s="1" t="s">
        <v>1591</v>
      </c>
      <c r="E1050" s="1" t="s">
        <v>1755</v>
      </c>
    </row>
    <row r="1051" spans="2:5">
      <c r="B1051" s="4" t="s">
        <v>1900</v>
      </c>
      <c r="C1051" s="1" t="s">
        <v>171</v>
      </c>
      <c r="D1051" s="1" t="s">
        <v>1425</v>
      </c>
      <c r="E1051" s="1" t="s">
        <v>1755</v>
      </c>
    </row>
    <row r="1052" spans="2:5">
      <c r="B1052" s="4" t="s">
        <v>1901</v>
      </c>
      <c r="C1052" s="1" t="s">
        <v>171</v>
      </c>
      <c r="D1052" s="1" t="s">
        <v>1390</v>
      </c>
      <c r="E1052" s="1" t="s">
        <v>1755</v>
      </c>
    </row>
    <row r="1053" spans="2:5">
      <c r="B1053" s="4" t="s">
        <v>1902</v>
      </c>
      <c r="C1053" s="1" t="s">
        <v>171</v>
      </c>
      <c r="D1053" s="1" t="s">
        <v>1590</v>
      </c>
      <c r="E1053" s="1" t="s">
        <v>1755</v>
      </c>
    </row>
    <row r="1054" spans="2:5">
      <c r="B1054" s="4" t="s">
        <v>1903</v>
      </c>
      <c r="C1054" s="1" t="s">
        <v>171</v>
      </c>
      <c r="D1054" s="1" t="s">
        <v>1435</v>
      </c>
      <c r="E1054" s="1" t="s">
        <v>1755</v>
      </c>
    </row>
    <row r="1055" spans="2:5">
      <c r="B1055" s="4" t="s">
        <v>1904</v>
      </c>
      <c r="C1055" s="1" t="s">
        <v>171</v>
      </c>
      <c r="D1055" s="1" t="s">
        <v>1604</v>
      </c>
      <c r="E1055" s="1" t="s">
        <v>1755</v>
      </c>
    </row>
    <row r="1056" spans="2:5">
      <c r="B1056" s="4" t="s">
        <v>1905</v>
      </c>
      <c r="C1056" s="1" t="s">
        <v>171</v>
      </c>
      <c r="D1056" s="1" t="s">
        <v>1616</v>
      </c>
      <c r="E1056" s="1" t="s">
        <v>1755</v>
      </c>
    </row>
    <row r="1057" spans="2:5">
      <c r="B1057" s="4" t="s">
        <v>1906</v>
      </c>
      <c r="C1057" s="1" t="s">
        <v>171</v>
      </c>
      <c r="D1057" s="1" t="s">
        <v>1448</v>
      </c>
      <c r="E1057" s="1" t="s">
        <v>1755</v>
      </c>
    </row>
    <row r="1058" spans="2:5">
      <c r="B1058" s="4" t="s">
        <v>1907</v>
      </c>
      <c r="C1058" s="1" t="s">
        <v>171</v>
      </c>
      <c r="D1058" s="1" t="s">
        <v>1548</v>
      </c>
      <c r="E1058" s="1" t="s">
        <v>1755</v>
      </c>
    </row>
    <row r="1059" spans="2:5">
      <c r="B1059" s="4" t="s">
        <v>1908</v>
      </c>
      <c r="C1059" s="1" t="s">
        <v>171</v>
      </c>
      <c r="D1059" s="1" t="s">
        <v>1478</v>
      </c>
      <c r="E1059" s="1" t="s">
        <v>1755</v>
      </c>
    </row>
    <row r="1060" spans="2:5">
      <c r="B1060" s="4" t="s">
        <v>1909</v>
      </c>
      <c r="C1060" s="1" t="s">
        <v>163</v>
      </c>
      <c r="D1060" s="1" t="s">
        <v>1592</v>
      </c>
      <c r="E1060" s="1" t="s">
        <v>1755</v>
      </c>
    </row>
    <row r="1061" spans="2:5">
      <c r="B1061" s="4" t="s">
        <v>1910</v>
      </c>
      <c r="C1061" s="1" t="s">
        <v>164</v>
      </c>
      <c r="D1061" s="1" t="s">
        <v>1558</v>
      </c>
      <c r="E1061" s="1" t="s">
        <v>1755</v>
      </c>
    </row>
    <row r="1062" spans="2:5">
      <c r="B1062" s="4" t="s">
        <v>1911</v>
      </c>
      <c r="C1062" s="1" t="s">
        <v>163</v>
      </c>
      <c r="D1062" s="1" t="s">
        <v>1386</v>
      </c>
      <c r="E1062" s="1" t="s">
        <v>1755</v>
      </c>
    </row>
    <row r="1063" spans="2:5">
      <c r="B1063" s="4" t="s">
        <v>1912</v>
      </c>
      <c r="C1063" s="1" t="s">
        <v>171</v>
      </c>
      <c r="D1063" s="1" t="s">
        <v>1603</v>
      </c>
      <c r="E1063" s="1" t="s">
        <v>1755</v>
      </c>
    </row>
    <row r="1064" spans="2:5">
      <c r="B1064" s="4" t="s">
        <v>1913</v>
      </c>
      <c r="C1064" s="1" t="s">
        <v>171</v>
      </c>
      <c r="D1064" s="1" t="s">
        <v>1646</v>
      </c>
      <c r="E1064" s="1" t="s">
        <v>1755</v>
      </c>
    </row>
    <row r="1065" spans="2:5">
      <c r="B1065" s="4" t="s">
        <v>1914</v>
      </c>
      <c r="C1065" s="1" t="s">
        <v>171</v>
      </c>
      <c r="D1065" s="1" t="s">
        <v>1617</v>
      </c>
      <c r="E1065" s="1" t="s">
        <v>1755</v>
      </c>
    </row>
    <row r="1066" spans="2:5">
      <c r="B1066" s="4" t="s">
        <v>1915</v>
      </c>
      <c r="C1066" s="1" t="s">
        <v>171</v>
      </c>
      <c r="D1066" s="1" t="s">
        <v>1560</v>
      </c>
      <c r="E1066" s="1" t="s">
        <v>1755</v>
      </c>
    </row>
    <row r="1067" spans="2:5">
      <c r="B1067" s="4" t="s">
        <v>1916</v>
      </c>
      <c r="C1067" s="1" t="s">
        <v>171</v>
      </c>
      <c r="D1067" s="1" t="s">
        <v>1672</v>
      </c>
      <c r="E1067" s="1" t="s">
        <v>1755</v>
      </c>
    </row>
    <row r="1068" spans="2:5">
      <c r="B1068" s="4" t="s">
        <v>1917</v>
      </c>
      <c r="C1068" s="1" t="s">
        <v>171</v>
      </c>
      <c r="D1068" s="1" t="s">
        <v>1644</v>
      </c>
      <c r="E1068" s="1" t="s">
        <v>1755</v>
      </c>
    </row>
    <row r="1069" spans="2:5">
      <c r="B1069" s="4" t="s">
        <v>1918</v>
      </c>
      <c r="C1069" s="1" t="s">
        <v>171</v>
      </c>
      <c r="D1069" s="1" t="s">
        <v>1678</v>
      </c>
      <c r="E1069" s="1" t="s">
        <v>1755</v>
      </c>
    </row>
    <row r="1070" spans="2:5">
      <c r="B1070" s="4" t="s">
        <v>1919</v>
      </c>
      <c r="C1070" s="1" t="s">
        <v>171</v>
      </c>
      <c r="D1070" s="1" t="s">
        <v>1527</v>
      </c>
      <c r="E1070" s="1" t="s">
        <v>1755</v>
      </c>
    </row>
    <row r="1071" spans="2:5">
      <c r="B1071" s="4" t="s">
        <v>1920</v>
      </c>
      <c r="C1071" s="1" t="s">
        <v>171</v>
      </c>
      <c r="D1071" s="1" t="s">
        <v>1608</v>
      </c>
      <c r="E1071" s="1" t="s">
        <v>1755</v>
      </c>
    </row>
    <row r="1072" spans="2:5">
      <c r="B1072" s="4" t="s">
        <v>1921</v>
      </c>
      <c r="C1072" s="1" t="s">
        <v>171</v>
      </c>
      <c r="D1072" s="1" t="s">
        <v>1363</v>
      </c>
      <c r="E1072" s="1" t="s">
        <v>1755</v>
      </c>
    </row>
    <row r="1073" spans="2:5">
      <c r="B1073" s="4" t="s">
        <v>1922</v>
      </c>
      <c r="C1073" s="1" t="s">
        <v>171</v>
      </c>
      <c r="D1073" s="1" t="s">
        <v>1624</v>
      </c>
      <c r="E1073" s="1" t="s">
        <v>1755</v>
      </c>
    </row>
    <row r="1074" spans="2:5">
      <c r="B1074" s="4" t="s">
        <v>1923</v>
      </c>
      <c r="C1074" s="1" t="s">
        <v>171</v>
      </c>
      <c r="D1074" s="1" t="s">
        <v>1449</v>
      </c>
      <c r="E1074" s="1" t="s">
        <v>1755</v>
      </c>
    </row>
    <row r="1075" spans="2:5">
      <c r="B1075" s="4" t="s">
        <v>1924</v>
      </c>
      <c r="C1075" s="1" t="s">
        <v>171</v>
      </c>
      <c r="D1075" s="1" t="s">
        <v>1615</v>
      </c>
      <c r="E1075" s="1" t="s">
        <v>1755</v>
      </c>
    </row>
    <row r="1076" spans="2:5">
      <c r="B1076" s="4" t="s">
        <v>1925</v>
      </c>
      <c r="C1076" s="1" t="s">
        <v>171</v>
      </c>
      <c r="D1076" s="1" t="s">
        <v>1545</v>
      </c>
      <c r="E1076" s="1" t="s">
        <v>1755</v>
      </c>
    </row>
    <row r="1077" spans="2:5">
      <c r="B1077" s="4" t="s">
        <v>1926</v>
      </c>
      <c r="C1077" s="1" t="s">
        <v>171</v>
      </c>
      <c r="D1077" s="1" t="s">
        <v>1627</v>
      </c>
      <c r="E1077" s="1" t="s">
        <v>1755</v>
      </c>
    </row>
    <row r="1078" spans="2:5">
      <c r="B1078" s="4" t="s">
        <v>1927</v>
      </c>
      <c r="C1078" s="1" t="s">
        <v>171</v>
      </c>
      <c r="D1078" s="1" t="s">
        <v>1620</v>
      </c>
      <c r="E1078" s="1" t="s">
        <v>1755</v>
      </c>
    </row>
    <row r="1079" spans="2:5">
      <c r="B1079" s="4" t="s">
        <v>1928</v>
      </c>
      <c r="C1079" s="1" t="s">
        <v>171</v>
      </c>
      <c r="D1079" s="1" t="s">
        <v>1666</v>
      </c>
      <c r="E1079" s="1" t="s">
        <v>1755</v>
      </c>
    </row>
    <row r="1080" spans="2:5">
      <c r="B1080" s="4" t="s">
        <v>1929</v>
      </c>
      <c r="C1080" s="1" t="s">
        <v>163</v>
      </c>
      <c r="D1080" s="1" t="s">
        <v>1458</v>
      </c>
      <c r="E1080" s="1" t="s">
        <v>1755</v>
      </c>
    </row>
    <row r="1081" spans="2:5">
      <c r="B1081" s="4" t="s">
        <v>1930</v>
      </c>
      <c r="C1081" s="1" t="s">
        <v>163</v>
      </c>
      <c r="D1081" s="1" t="s">
        <v>1538</v>
      </c>
      <c r="E1081" s="1" t="s">
        <v>1755</v>
      </c>
    </row>
    <row r="1082" spans="2:5">
      <c r="B1082" s="4" t="s">
        <v>1931</v>
      </c>
      <c r="C1082" s="1" t="s">
        <v>163</v>
      </c>
      <c r="D1082" s="1" t="s">
        <v>1602</v>
      </c>
      <c r="E1082" s="1" t="s">
        <v>1755</v>
      </c>
    </row>
    <row r="1083" spans="2:5">
      <c r="B1083" s="4" t="s">
        <v>1932</v>
      </c>
      <c r="C1083" s="1" t="s">
        <v>171</v>
      </c>
      <c r="D1083" s="1" t="s">
        <v>1676</v>
      </c>
      <c r="E1083" s="1" t="s">
        <v>1755</v>
      </c>
    </row>
    <row r="1084" spans="2:5">
      <c r="B1084" s="4" t="s">
        <v>1933</v>
      </c>
      <c r="C1084" s="1" t="s">
        <v>171</v>
      </c>
      <c r="D1084" s="1" t="s">
        <v>1660</v>
      </c>
      <c r="E1084" s="1" t="s">
        <v>1755</v>
      </c>
    </row>
    <row r="1085" spans="2:5">
      <c r="B1085" s="4" t="s">
        <v>1934</v>
      </c>
      <c r="C1085" s="1" t="s">
        <v>171</v>
      </c>
      <c r="D1085" s="1" t="s">
        <v>1649</v>
      </c>
      <c r="E1085" s="1" t="s">
        <v>1755</v>
      </c>
    </row>
    <row r="1086" spans="2:5">
      <c r="B1086" s="4" t="s">
        <v>1935</v>
      </c>
      <c r="C1086" s="1" t="s">
        <v>171</v>
      </c>
      <c r="D1086" s="1" t="s">
        <v>1496</v>
      </c>
      <c r="E1086" s="1" t="s">
        <v>1755</v>
      </c>
    </row>
    <row r="1087" spans="2:5">
      <c r="B1087" s="4" t="s">
        <v>1936</v>
      </c>
      <c r="C1087" s="1" t="s">
        <v>171</v>
      </c>
      <c r="D1087" s="1" t="s">
        <v>1655</v>
      </c>
      <c r="E1087" s="1" t="s">
        <v>1755</v>
      </c>
    </row>
    <row r="1088" spans="2:5">
      <c r="B1088" s="4" t="s">
        <v>1937</v>
      </c>
      <c r="C1088" s="1" t="s">
        <v>171</v>
      </c>
      <c r="D1088" s="1" t="s">
        <v>1626</v>
      </c>
      <c r="E1088" s="1" t="s">
        <v>1755</v>
      </c>
    </row>
    <row r="1089" spans="2:5">
      <c r="B1089" s="4" t="s">
        <v>1938</v>
      </c>
      <c r="C1089" s="1" t="s">
        <v>171</v>
      </c>
      <c r="D1089" s="1" t="s">
        <v>1586</v>
      </c>
      <c r="E1089" s="1" t="s">
        <v>1755</v>
      </c>
    </row>
    <row r="1090" spans="2:5">
      <c r="B1090" s="4" t="s">
        <v>1939</v>
      </c>
      <c r="C1090" s="1" t="s">
        <v>171</v>
      </c>
      <c r="D1090" s="1" t="s">
        <v>1585</v>
      </c>
      <c r="E1090" s="1" t="s">
        <v>1755</v>
      </c>
    </row>
    <row r="1091" spans="2:5">
      <c r="B1091" s="4" t="s">
        <v>1940</v>
      </c>
      <c r="C1091" s="1" t="s">
        <v>171</v>
      </c>
      <c r="D1091" s="1" t="s">
        <v>1640</v>
      </c>
      <c r="E1091" s="1" t="s">
        <v>1755</v>
      </c>
    </row>
    <row r="1092" spans="2:5">
      <c r="B1092" s="4" t="s">
        <v>1941</v>
      </c>
      <c r="C1092" s="1" t="s">
        <v>171</v>
      </c>
      <c r="D1092" s="1" t="s">
        <v>1622</v>
      </c>
      <c r="E1092" s="1" t="s">
        <v>1755</v>
      </c>
    </row>
    <row r="1093" spans="2:5">
      <c r="B1093" s="4" t="s">
        <v>1942</v>
      </c>
      <c r="C1093" s="1" t="s">
        <v>171</v>
      </c>
      <c r="D1093" s="1" t="s">
        <v>1427</v>
      </c>
      <c r="E1093" s="1" t="s">
        <v>1755</v>
      </c>
    </row>
    <row r="1094" spans="2:5">
      <c r="B1094" s="4" t="s">
        <v>1943</v>
      </c>
      <c r="C1094" s="1" t="s">
        <v>171</v>
      </c>
      <c r="D1094" s="1" t="s">
        <v>1654</v>
      </c>
      <c r="E1094" s="1" t="s">
        <v>1755</v>
      </c>
    </row>
    <row r="1095" spans="2:5">
      <c r="B1095" s="4" t="s">
        <v>1944</v>
      </c>
      <c r="C1095" s="1" t="s">
        <v>171</v>
      </c>
      <c r="D1095" s="1" t="s">
        <v>1628</v>
      </c>
      <c r="E1095" s="1" t="s">
        <v>1755</v>
      </c>
    </row>
    <row r="1096" spans="2:5">
      <c r="B1096" s="4" t="s">
        <v>1945</v>
      </c>
      <c r="C1096" s="1" t="s">
        <v>171</v>
      </c>
      <c r="D1096" s="1" t="s">
        <v>1639</v>
      </c>
      <c r="E1096" s="1" t="s">
        <v>1755</v>
      </c>
    </row>
    <row r="1097" spans="2:5">
      <c r="B1097" s="4" t="s">
        <v>1946</v>
      </c>
      <c r="C1097" s="1" t="s">
        <v>171</v>
      </c>
      <c r="D1097" s="1" t="s">
        <v>1673</v>
      </c>
      <c r="E1097" s="1" t="s">
        <v>1755</v>
      </c>
    </row>
    <row r="1098" spans="2:5">
      <c r="B1098" s="4" t="s">
        <v>1947</v>
      </c>
      <c r="C1098" s="1" t="s">
        <v>163</v>
      </c>
      <c r="D1098" s="1" t="s">
        <v>1439</v>
      </c>
      <c r="E1098" s="1" t="s">
        <v>1755</v>
      </c>
    </row>
    <row r="1099" spans="2:5">
      <c r="B1099" s="4" t="s">
        <v>1948</v>
      </c>
      <c r="C1099" s="1" t="s">
        <v>163</v>
      </c>
      <c r="D1099" s="1" t="s">
        <v>1481</v>
      </c>
      <c r="E1099" s="1" t="s">
        <v>1755</v>
      </c>
    </row>
    <row r="1100" spans="2:5">
      <c r="B1100" s="4" t="s">
        <v>1949</v>
      </c>
      <c r="C1100" s="1" t="s">
        <v>163</v>
      </c>
      <c r="D1100" s="1" t="s">
        <v>1651</v>
      </c>
      <c r="E1100" s="1" t="s">
        <v>1755</v>
      </c>
    </row>
    <row r="1101" spans="2:5">
      <c r="B1101" s="4" t="s">
        <v>1950</v>
      </c>
      <c r="C1101" s="1" t="s">
        <v>163</v>
      </c>
      <c r="D1101" s="1" t="s">
        <v>1389</v>
      </c>
      <c r="E1101" s="1" t="s">
        <v>1755</v>
      </c>
    </row>
    <row r="1102" spans="2:5">
      <c r="B1102" s="4" t="s">
        <v>1951</v>
      </c>
      <c r="C1102" s="1" t="s">
        <v>163</v>
      </c>
      <c r="D1102" s="1" t="s">
        <v>1459</v>
      </c>
      <c r="E1102" s="1" t="s">
        <v>1755</v>
      </c>
    </row>
    <row r="1103" spans="2:5">
      <c r="B1103" s="4" t="s">
        <v>1729</v>
      </c>
      <c r="C1103" s="1" t="s">
        <v>180</v>
      </c>
      <c r="D1103" s="1" t="s">
        <v>1328</v>
      </c>
      <c r="E1103" s="1" t="s">
        <v>1755</v>
      </c>
    </row>
    <row r="1104" spans="2:5">
      <c r="B1104" s="4" t="s">
        <v>1730</v>
      </c>
      <c r="C1104" s="1" t="s">
        <v>163</v>
      </c>
      <c r="D1104" s="1" t="s">
        <v>1388</v>
      </c>
      <c r="E1104" s="1" t="s">
        <v>1755</v>
      </c>
    </row>
    <row r="1105" spans="2:5">
      <c r="B1105" s="4" t="s">
        <v>1731</v>
      </c>
      <c r="C1105" s="1" t="s">
        <v>163</v>
      </c>
      <c r="D1105" s="1" t="s">
        <v>1336</v>
      </c>
      <c r="E1105" s="1" t="s">
        <v>1755</v>
      </c>
    </row>
    <row r="1106" spans="2:5">
      <c r="B1106" s="4" t="s">
        <v>1952</v>
      </c>
      <c r="C1106" s="1" t="s">
        <v>164</v>
      </c>
      <c r="D1106" s="1" t="s">
        <v>1553</v>
      </c>
      <c r="E1106" s="1" t="s">
        <v>1755</v>
      </c>
    </row>
    <row r="1107" spans="2:5">
      <c r="B1107" s="4" t="s">
        <v>1953</v>
      </c>
      <c r="C1107" s="1" t="s">
        <v>164</v>
      </c>
      <c r="D1107" s="1" t="s">
        <v>1487</v>
      </c>
      <c r="E1107" s="1" t="s">
        <v>1755</v>
      </c>
    </row>
    <row r="1108" spans="2:5">
      <c r="B1108" s="4" t="s">
        <v>1954</v>
      </c>
      <c r="C1108" s="1" t="s">
        <v>164</v>
      </c>
      <c r="D1108" s="1" t="s">
        <v>1398</v>
      </c>
      <c r="E1108" s="1" t="s">
        <v>1755</v>
      </c>
    </row>
    <row r="1109" spans="2:5">
      <c r="B1109" s="4" t="s">
        <v>1955</v>
      </c>
      <c r="C1109" s="1" t="s">
        <v>163</v>
      </c>
      <c r="D1109" s="1" t="s">
        <v>1404</v>
      </c>
      <c r="E1109" s="1" t="s">
        <v>1755</v>
      </c>
    </row>
    <row r="1110" spans="2:5">
      <c r="B1110" s="4" t="s">
        <v>1956</v>
      </c>
      <c r="C1110" s="1" t="s">
        <v>163</v>
      </c>
      <c r="D1110" s="1" t="s">
        <v>1330</v>
      </c>
      <c r="E1110" s="1" t="s">
        <v>1755</v>
      </c>
    </row>
    <row r="1111" spans="2:5">
      <c r="B1111" s="4" t="s">
        <v>1957</v>
      </c>
      <c r="C1111" s="1" t="s">
        <v>163</v>
      </c>
      <c r="D1111" s="1" t="s">
        <v>1442</v>
      </c>
      <c r="E1111" s="1" t="s">
        <v>1755</v>
      </c>
    </row>
    <row r="1112" spans="2:5">
      <c r="B1112" s="4" t="s">
        <v>1958</v>
      </c>
      <c r="C1112" s="1" t="s">
        <v>163</v>
      </c>
      <c r="D1112" s="1" t="s">
        <v>1505</v>
      </c>
      <c r="E1112" s="1" t="s">
        <v>1755</v>
      </c>
    </row>
    <row r="1113" spans="2:5">
      <c r="B1113" s="4" t="s">
        <v>1959</v>
      </c>
      <c r="C1113" s="1" t="s">
        <v>163</v>
      </c>
      <c r="D1113" s="1" t="s">
        <v>1463</v>
      </c>
      <c r="E1113" s="1" t="s">
        <v>1755</v>
      </c>
    </row>
    <row r="1114" spans="2:5">
      <c r="B1114" s="4" t="s">
        <v>1960</v>
      </c>
      <c r="C1114" s="1" t="s">
        <v>163</v>
      </c>
      <c r="D1114" s="1" t="s">
        <v>1521</v>
      </c>
      <c r="E1114" s="1" t="s">
        <v>1755</v>
      </c>
    </row>
    <row r="1115" spans="2:5">
      <c r="B1115" s="4" t="s">
        <v>1961</v>
      </c>
      <c r="C1115" s="1" t="s">
        <v>163</v>
      </c>
      <c r="D1115" s="1" t="s">
        <v>1502</v>
      </c>
      <c r="E1115" s="1" t="s">
        <v>1755</v>
      </c>
    </row>
    <row r="1116" spans="2:5">
      <c r="B1116" s="4" t="s">
        <v>1962</v>
      </c>
      <c r="C1116" s="1" t="s">
        <v>163</v>
      </c>
      <c r="D1116" s="1" t="s">
        <v>1453</v>
      </c>
      <c r="E1116" s="1" t="s">
        <v>1755</v>
      </c>
    </row>
    <row r="1117" spans="2:5">
      <c r="B1117" s="4" t="s">
        <v>1963</v>
      </c>
      <c r="C1117" s="1" t="s">
        <v>164</v>
      </c>
      <c r="D1117" s="1" t="s">
        <v>1549</v>
      </c>
      <c r="E1117" s="1" t="s">
        <v>1755</v>
      </c>
    </row>
    <row r="1118" spans="2:5">
      <c r="B1118" s="4" t="s">
        <v>1964</v>
      </c>
      <c r="C1118" s="1" t="s">
        <v>163</v>
      </c>
      <c r="D1118" s="1" t="s">
        <v>1352</v>
      </c>
      <c r="E1118" s="1" t="s">
        <v>1755</v>
      </c>
    </row>
    <row r="1119" spans="2:5">
      <c r="B1119" s="4" t="s">
        <v>1965</v>
      </c>
      <c r="C1119" s="1" t="s">
        <v>163</v>
      </c>
      <c r="D1119" s="1" t="s">
        <v>1381</v>
      </c>
      <c r="E1119" s="1" t="s">
        <v>1755</v>
      </c>
    </row>
    <row r="1120" spans="2:5">
      <c r="B1120" s="4" t="s">
        <v>1966</v>
      </c>
      <c r="C1120" s="1" t="s">
        <v>163</v>
      </c>
      <c r="D1120" s="1" t="s">
        <v>1353</v>
      </c>
      <c r="E1120" s="1" t="s">
        <v>1755</v>
      </c>
    </row>
    <row r="1121" spans="2:5">
      <c r="B1121" s="4" t="s">
        <v>1967</v>
      </c>
      <c r="C1121" s="1" t="s">
        <v>163</v>
      </c>
      <c r="D1121" s="1" t="s">
        <v>1318</v>
      </c>
      <c r="E1121" s="1" t="s">
        <v>1755</v>
      </c>
    </row>
    <row r="1122" spans="2:5">
      <c r="B1122" s="4" t="s">
        <v>1968</v>
      </c>
      <c r="C1122" s="1" t="s">
        <v>163</v>
      </c>
      <c r="D1122" s="1" t="s">
        <v>1344</v>
      </c>
      <c r="E1122" s="1" t="s">
        <v>1755</v>
      </c>
    </row>
    <row r="1123" spans="2:5">
      <c r="B1123" s="4" t="s">
        <v>1969</v>
      </c>
      <c r="C1123" s="1" t="s">
        <v>163</v>
      </c>
      <c r="D1123" s="1" t="s">
        <v>1569</v>
      </c>
      <c r="E1123" s="1" t="s">
        <v>1755</v>
      </c>
    </row>
    <row r="1124" spans="2:5">
      <c r="B1124" s="4" t="s">
        <v>1970</v>
      </c>
      <c r="C1124" s="1" t="s">
        <v>163</v>
      </c>
      <c r="D1124" s="1" t="s">
        <v>1418</v>
      </c>
      <c r="E1124" s="1" t="s">
        <v>1755</v>
      </c>
    </row>
    <row r="1125" spans="2:5">
      <c r="B1125" s="4" t="s">
        <v>1971</v>
      </c>
      <c r="C1125" s="1" t="s">
        <v>163</v>
      </c>
      <c r="D1125" s="1" t="s">
        <v>1441</v>
      </c>
      <c r="E1125" s="1" t="s">
        <v>1755</v>
      </c>
    </row>
    <row r="1126" spans="2:5">
      <c r="B1126" s="4" t="s">
        <v>1972</v>
      </c>
      <c r="C1126" s="1" t="s">
        <v>163</v>
      </c>
      <c r="D1126" s="1" t="s">
        <v>1322</v>
      </c>
      <c r="E1126" s="1" t="s">
        <v>1755</v>
      </c>
    </row>
    <row r="1127" spans="2:5">
      <c r="B1127" s="4" t="s">
        <v>1973</v>
      </c>
      <c r="C1127" s="1" t="s">
        <v>163</v>
      </c>
      <c r="D1127" s="1" t="s">
        <v>1399</v>
      </c>
      <c r="E1127" s="1" t="s">
        <v>1755</v>
      </c>
    </row>
    <row r="1128" spans="2:5">
      <c r="B1128" s="4" t="s">
        <v>1974</v>
      </c>
      <c r="C1128" s="1" t="s">
        <v>164</v>
      </c>
      <c r="D1128" s="1" t="s">
        <v>1433</v>
      </c>
      <c r="E1128" s="1" t="s">
        <v>1755</v>
      </c>
    </row>
    <row r="1129" spans="2:5">
      <c r="B1129" s="4" t="s">
        <v>1975</v>
      </c>
      <c r="C1129" s="1" t="s">
        <v>164</v>
      </c>
      <c r="D1129" s="1" t="s">
        <v>1393</v>
      </c>
      <c r="E1129" s="1" t="s">
        <v>1755</v>
      </c>
    </row>
    <row r="1130" spans="2:5">
      <c r="B1130" s="4" t="s">
        <v>1976</v>
      </c>
      <c r="C1130" s="1" t="s">
        <v>164</v>
      </c>
      <c r="D1130" s="1" t="s">
        <v>1680</v>
      </c>
      <c r="E1130" s="1" t="s">
        <v>1755</v>
      </c>
    </row>
    <row r="1131" spans="2:5">
      <c r="B1131" s="4" t="s">
        <v>1977</v>
      </c>
      <c r="C1131" s="1" t="s">
        <v>163</v>
      </c>
      <c r="D1131" s="1" t="s">
        <v>1323</v>
      </c>
      <c r="E1131" s="1" t="s">
        <v>1755</v>
      </c>
    </row>
    <row r="1132" spans="2:5">
      <c r="B1132" s="4" t="s">
        <v>1978</v>
      </c>
      <c r="C1132" s="1" t="s">
        <v>163</v>
      </c>
      <c r="D1132" s="1" t="s">
        <v>1325</v>
      </c>
      <c r="E1132" s="1" t="s">
        <v>1755</v>
      </c>
    </row>
    <row r="1133" spans="2:5">
      <c r="B1133" s="4" t="s">
        <v>1979</v>
      </c>
      <c r="C1133" s="1" t="s">
        <v>163</v>
      </c>
      <c r="D1133" s="1" t="s">
        <v>1385</v>
      </c>
      <c r="E1133" s="1" t="s">
        <v>1755</v>
      </c>
    </row>
    <row r="1134" spans="2:5">
      <c r="B1134" s="4" t="s">
        <v>1980</v>
      </c>
      <c r="C1134" s="1" t="s">
        <v>163</v>
      </c>
      <c r="D1134" s="1" t="s">
        <v>1695</v>
      </c>
      <c r="E1134" s="1" t="s">
        <v>1755</v>
      </c>
    </row>
    <row r="1135" spans="2:5">
      <c r="B1135" s="4" t="s">
        <v>1981</v>
      </c>
      <c r="C1135" s="1" t="s">
        <v>163</v>
      </c>
      <c r="D1135" s="1" t="s">
        <v>1571</v>
      </c>
      <c r="E1135" s="1" t="s">
        <v>1755</v>
      </c>
    </row>
    <row r="1136" spans="2:5">
      <c r="B1136" s="4" t="s">
        <v>1982</v>
      </c>
      <c r="C1136" s="1" t="s">
        <v>163</v>
      </c>
      <c r="D1136" s="1" t="s">
        <v>1375</v>
      </c>
      <c r="E1136" s="1" t="s">
        <v>1755</v>
      </c>
    </row>
    <row r="1137" spans="2:5">
      <c r="B1137" s="4" t="s">
        <v>1983</v>
      </c>
      <c r="C1137" s="1" t="s">
        <v>163</v>
      </c>
      <c r="D1137" s="1" t="s">
        <v>1357</v>
      </c>
      <c r="E1137" s="1" t="s">
        <v>1755</v>
      </c>
    </row>
    <row r="1138" spans="2:5">
      <c r="B1138" s="4" t="s">
        <v>1984</v>
      </c>
      <c r="C1138" s="1" t="s">
        <v>163</v>
      </c>
      <c r="D1138" s="1" t="s">
        <v>1370</v>
      </c>
      <c r="E1138" s="1" t="s">
        <v>1755</v>
      </c>
    </row>
    <row r="1139" spans="2:5">
      <c r="B1139" s="4" t="s">
        <v>1985</v>
      </c>
      <c r="C1139" s="1" t="s">
        <v>163</v>
      </c>
      <c r="D1139" s="1" t="s">
        <v>1405</v>
      </c>
      <c r="E1139" s="1" t="s">
        <v>1755</v>
      </c>
    </row>
    <row r="1140" spans="2:5">
      <c r="B1140" s="4" t="s">
        <v>1986</v>
      </c>
      <c r="C1140" s="1" t="s">
        <v>163</v>
      </c>
      <c r="D1140" s="1" t="s">
        <v>1578</v>
      </c>
      <c r="E1140" s="1" t="s">
        <v>1755</v>
      </c>
    </row>
    <row r="1141" spans="2:5">
      <c r="B1141" s="4" t="s">
        <v>1987</v>
      </c>
      <c r="C1141" s="1" t="s">
        <v>163</v>
      </c>
      <c r="D1141" s="1" t="s">
        <v>1392</v>
      </c>
      <c r="E1141" s="1" t="s">
        <v>1755</v>
      </c>
    </row>
    <row r="1142" spans="2:5">
      <c r="B1142" s="4" t="s">
        <v>1988</v>
      </c>
      <c r="C1142" s="1" t="s">
        <v>163</v>
      </c>
      <c r="D1142" s="1" t="s">
        <v>1415</v>
      </c>
      <c r="E1142" s="1" t="s">
        <v>1755</v>
      </c>
    </row>
    <row r="1143" spans="2:5">
      <c r="B1143" s="4" t="s">
        <v>1989</v>
      </c>
      <c r="C1143" s="1" t="s">
        <v>163</v>
      </c>
      <c r="D1143" s="1" t="s">
        <v>1547</v>
      </c>
      <c r="E1143" s="1" t="s">
        <v>1755</v>
      </c>
    </row>
    <row r="1144" spans="2:5">
      <c r="B1144" s="4" t="s">
        <v>1990</v>
      </c>
      <c r="C1144" s="1" t="s">
        <v>163</v>
      </c>
      <c r="D1144" s="1" t="s">
        <v>1541</v>
      </c>
      <c r="E1144" s="1" t="s">
        <v>1755</v>
      </c>
    </row>
    <row r="1145" spans="2:5">
      <c r="B1145" s="4" t="s">
        <v>1991</v>
      </c>
      <c r="C1145" s="1" t="s">
        <v>163</v>
      </c>
      <c r="D1145" s="1" t="s">
        <v>1525</v>
      </c>
      <c r="E1145" s="1" t="s">
        <v>1755</v>
      </c>
    </row>
    <row r="1146" spans="2:5">
      <c r="B1146" s="4" t="s">
        <v>1992</v>
      </c>
      <c r="C1146" s="1" t="s">
        <v>163</v>
      </c>
      <c r="D1146" s="1" t="s">
        <v>1634</v>
      </c>
      <c r="E1146" s="1" t="s">
        <v>1755</v>
      </c>
    </row>
    <row r="1147" spans="2:5">
      <c r="B1147" s="4" t="s">
        <v>1993</v>
      </c>
      <c r="C1147" s="1" t="s">
        <v>163</v>
      </c>
      <c r="D1147" s="1" t="s">
        <v>1464</v>
      </c>
      <c r="E1147" s="1" t="s">
        <v>1755</v>
      </c>
    </row>
    <row r="1148" spans="2:5">
      <c r="B1148" s="4" t="s">
        <v>1994</v>
      </c>
      <c r="C1148" s="1" t="s">
        <v>163</v>
      </c>
      <c r="D1148" s="1" t="s">
        <v>1540</v>
      </c>
      <c r="E1148" s="1" t="s">
        <v>1755</v>
      </c>
    </row>
    <row r="1149" spans="2:5">
      <c r="B1149" s="4" t="s">
        <v>1995</v>
      </c>
      <c r="C1149" s="1" t="s">
        <v>163</v>
      </c>
      <c r="D1149" s="1" t="s">
        <v>1596</v>
      </c>
      <c r="E1149" s="1" t="s">
        <v>1755</v>
      </c>
    </row>
    <row r="1150" spans="2:5">
      <c r="B1150" s="4" t="s">
        <v>1996</v>
      </c>
      <c r="C1150" s="1" t="s">
        <v>163</v>
      </c>
      <c r="D1150" s="1" t="s">
        <v>1428</v>
      </c>
      <c r="E1150" s="1" t="s">
        <v>1755</v>
      </c>
    </row>
    <row r="1151" spans="2:5">
      <c r="B1151" s="4" t="s">
        <v>1997</v>
      </c>
      <c r="C1151" s="1" t="s">
        <v>163</v>
      </c>
      <c r="D1151" s="1" t="s">
        <v>1348</v>
      </c>
      <c r="E1151" s="1" t="s">
        <v>1755</v>
      </c>
    </row>
    <row r="1152" spans="2:5">
      <c r="B1152" s="4" t="s">
        <v>1998</v>
      </c>
      <c r="C1152" s="1" t="s">
        <v>164</v>
      </c>
      <c r="D1152" s="1" t="s">
        <v>1515</v>
      </c>
      <c r="E1152" s="1" t="s">
        <v>1755</v>
      </c>
    </row>
    <row r="1153" spans="2:5">
      <c r="B1153" s="4" t="s">
        <v>1999</v>
      </c>
      <c r="C1153" s="1" t="s">
        <v>164</v>
      </c>
      <c r="D1153" s="1" t="s">
        <v>1683</v>
      </c>
      <c r="E1153" s="1" t="s">
        <v>1755</v>
      </c>
    </row>
    <row r="1154" spans="2:5">
      <c r="B1154" s="4" t="s">
        <v>2000</v>
      </c>
      <c r="C1154" s="1" t="s">
        <v>164</v>
      </c>
      <c r="D1154" s="1" t="s">
        <v>1445</v>
      </c>
      <c r="E1154" s="1" t="s">
        <v>1755</v>
      </c>
    </row>
    <row r="1155" spans="2:5">
      <c r="B1155" s="4" t="s">
        <v>2001</v>
      </c>
      <c r="C1155" s="1" t="s">
        <v>164</v>
      </c>
      <c r="D1155" s="1" t="s">
        <v>1652</v>
      </c>
      <c r="E1155" s="1" t="s">
        <v>1755</v>
      </c>
    </row>
    <row r="1156" spans="2:5">
      <c r="B1156" s="4" t="s">
        <v>2002</v>
      </c>
      <c r="C1156" s="1" t="s">
        <v>163</v>
      </c>
      <c r="D1156" s="1" t="s">
        <v>1384</v>
      </c>
      <c r="E1156" s="1" t="s">
        <v>1755</v>
      </c>
    </row>
    <row r="1157" spans="2:5">
      <c r="B1157" s="4" t="s">
        <v>2003</v>
      </c>
      <c r="C1157" s="1" t="s">
        <v>163</v>
      </c>
      <c r="D1157" s="1" t="s">
        <v>1516</v>
      </c>
      <c r="E1157" s="1" t="s">
        <v>1755</v>
      </c>
    </row>
    <row r="1158" spans="2:5">
      <c r="B1158" s="4" t="s">
        <v>2004</v>
      </c>
      <c r="C1158" s="1" t="s">
        <v>163</v>
      </c>
      <c r="D1158" s="1" t="s">
        <v>1473</v>
      </c>
      <c r="E1158" s="1" t="s">
        <v>1755</v>
      </c>
    </row>
    <row r="1159" spans="2:5">
      <c r="B1159" s="4" t="s">
        <v>2005</v>
      </c>
      <c r="C1159" s="1" t="s">
        <v>163</v>
      </c>
      <c r="D1159" s="1" t="s">
        <v>1346</v>
      </c>
      <c r="E1159" s="1" t="s">
        <v>1755</v>
      </c>
    </row>
    <row r="1160" spans="2:5">
      <c r="B1160" s="4" t="s">
        <v>2006</v>
      </c>
      <c r="C1160" s="1" t="s">
        <v>163</v>
      </c>
      <c r="D1160" s="1" t="s">
        <v>1631</v>
      </c>
      <c r="E1160" s="1" t="s">
        <v>1755</v>
      </c>
    </row>
    <row r="1161" spans="2:5">
      <c r="B1161" s="4" t="s">
        <v>2007</v>
      </c>
      <c r="C1161" s="1" t="s">
        <v>163</v>
      </c>
      <c r="D1161" s="1" t="s">
        <v>1489</v>
      </c>
      <c r="E1161" s="1" t="s">
        <v>1755</v>
      </c>
    </row>
    <row r="1162" spans="2:5">
      <c r="B1162" s="4" t="s">
        <v>2008</v>
      </c>
      <c r="C1162" s="1" t="s">
        <v>163</v>
      </c>
      <c r="D1162" s="1" t="s">
        <v>1536</v>
      </c>
      <c r="E1162" s="1" t="s">
        <v>1755</v>
      </c>
    </row>
    <row r="1163" spans="2:5">
      <c r="B1163" s="4" t="s">
        <v>2009</v>
      </c>
      <c r="C1163" s="1" t="s">
        <v>163</v>
      </c>
      <c r="D1163" s="1" t="s">
        <v>1568</v>
      </c>
      <c r="E1163" s="1" t="s">
        <v>1755</v>
      </c>
    </row>
    <row r="1164" spans="2:5">
      <c r="B1164" s="4" t="s">
        <v>2010</v>
      </c>
      <c r="C1164" s="1" t="s">
        <v>163</v>
      </c>
      <c r="D1164" s="1" t="s">
        <v>1507</v>
      </c>
      <c r="E1164" s="1" t="s">
        <v>1755</v>
      </c>
    </row>
    <row r="1165" spans="2:5">
      <c r="B1165" s="4" t="s">
        <v>2011</v>
      </c>
      <c r="C1165" s="1" t="s">
        <v>164</v>
      </c>
      <c r="D1165" s="1" t="s">
        <v>1420</v>
      </c>
      <c r="E1165" s="1" t="s">
        <v>1755</v>
      </c>
    </row>
    <row r="1166" spans="2:5">
      <c r="B1166" s="4" t="s">
        <v>2012</v>
      </c>
      <c r="C1166" s="1" t="s">
        <v>163</v>
      </c>
      <c r="D1166" s="1" t="s">
        <v>1554</v>
      </c>
      <c r="E1166" s="1" t="s">
        <v>1755</v>
      </c>
    </row>
    <row r="1167" spans="2:5">
      <c r="B1167" s="4" t="s">
        <v>2013</v>
      </c>
      <c r="C1167" s="1" t="s">
        <v>163</v>
      </c>
      <c r="D1167" s="1" t="s">
        <v>1637</v>
      </c>
      <c r="E1167" s="1" t="s">
        <v>1755</v>
      </c>
    </row>
    <row r="1168" spans="2:5">
      <c r="B1168" s="4" t="s">
        <v>2014</v>
      </c>
      <c r="C1168" s="1" t="s">
        <v>163</v>
      </c>
      <c r="D1168" s="1" t="s">
        <v>1471</v>
      </c>
      <c r="E1168" s="1" t="s">
        <v>1755</v>
      </c>
    </row>
    <row r="1169" spans="2:5">
      <c r="B1169" s="4" t="s">
        <v>2015</v>
      </c>
      <c r="C1169" s="1" t="s">
        <v>163</v>
      </c>
      <c r="D1169" s="1" t="s">
        <v>1367</v>
      </c>
      <c r="E1169" s="1" t="s">
        <v>1755</v>
      </c>
    </row>
    <row r="1170" spans="2:5">
      <c r="B1170" s="4" t="s">
        <v>2016</v>
      </c>
      <c r="C1170" s="1" t="s">
        <v>164</v>
      </c>
      <c r="D1170" s="1" t="s">
        <v>1447</v>
      </c>
      <c r="E1170" s="1" t="s">
        <v>1755</v>
      </c>
    </row>
    <row r="1171" spans="2:5">
      <c r="B1171" s="4" t="s">
        <v>2017</v>
      </c>
      <c r="C1171" s="1" t="s">
        <v>164</v>
      </c>
      <c r="D1171" s="1" t="s">
        <v>1526</v>
      </c>
      <c r="E1171" s="1" t="s">
        <v>1755</v>
      </c>
    </row>
    <row r="1172" spans="2:5">
      <c r="B1172" s="4" t="s">
        <v>2018</v>
      </c>
      <c r="C1172" s="1" t="s">
        <v>164</v>
      </c>
      <c r="D1172" s="1" t="s">
        <v>1539</v>
      </c>
      <c r="E1172" s="1" t="s">
        <v>1755</v>
      </c>
    </row>
    <row r="1173" spans="2:5">
      <c r="B1173" s="4" t="s">
        <v>2019</v>
      </c>
      <c r="C1173" s="1" t="s">
        <v>171</v>
      </c>
      <c r="D1173" s="1" t="s">
        <v>1364</v>
      </c>
      <c r="E1173" s="1" t="s">
        <v>1755</v>
      </c>
    </row>
    <row r="1174" spans="2:5">
      <c r="B1174" s="4" t="s">
        <v>2020</v>
      </c>
      <c r="C1174" s="1" t="s">
        <v>171</v>
      </c>
      <c r="D1174" s="1" t="s">
        <v>1424</v>
      </c>
      <c r="E1174" s="1" t="s">
        <v>1755</v>
      </c>
    </row>
    <row r="1175" spans="2:5">
      <c r="B1175" s="4" t="s">
        <v>2021</v>
      </c>
      <c r="C1175" s="1" t="s">
        <v>171</v>
      </c>
      <c r="D1175" s="1" t="s">
        <v>1642</v>
      </c>
      <c r="E1175" s="1" t="s">
        <v>1755</v>
      </c>
    </row>
    <row r="1176" spans="2:5">
      <c r="B1176" s="4" t="s">
        <v>2022</v>
      </c>
      <c r="C1176" s="1" t="s">
        <v>171</v>
      </c>
      <c r="D1176" s="1" t="s">
        <v>1467</v>
      </c>
      <c r="E1176" s="1" t="s">
        <v>1755</v>
      </c>
    </row>
    <row r="1177" spans="2:5">
      <c r="B1177" s="4" t="s">
        <v>2023</v>
      </c>
      <c r="C1177" s="1" t="s">
        <v>171</v>
      </c>
      <c r="D1177" s="1" t="s">
        <v>1556</v>
      </c>
      <c r="E1177" s="1" t="s">
        <v>1755</v>
      </c>
    </row>
    <row r="1178" spans="2:5">
      <c r="B1178" s="4" t="s">
        <v>2024</v>
      </c>
      <c r="C1178" s="1" t="s">
        <v>171</v>
      </c>
      <c r="D1178" s="1" t="s">
        <v>1470</v>
      </c>
      <c r="E1178" s="1" t="s">
        <v>1755</v>
      </c>
    </row>
    <row r="1179" spans="2:5">
      <c r="B1179" s="4" t="s">
        <v>2025</v>
      </c>
      <c r="C1179" s="1" t="s">
        <v>171</v>
      </c>
      <c r="D1179" s="1" t="s">
        <v>1456</v>
      </c>
      <c r="E1179" s="1" t="s">
        <v>1755</v>
      </c>
    </row>
    <row r="1180" spans="2:5">
      <c r="B1180" s="4" t="s">
        <v>2026</v>
      </c>
      <c r="C1180" s="1" t="s">
        <v>171</v>
      </c>
      <c r="D1180" s="1" t="s">
        <v>1461</v>
      </c>
      <c r="E1180" s="1" t="s">
        <v>1755</v>
      </c>
    </row>
    <row r="1181" spans="2:5">
      <c r="B1181" s="4" t="s">
        <v>2027</v>
      </c>
      <c r="C1181" s="1" t="s">
        <v>171</v>
      </c>
      <c r="D1181" s="1" t="s">
        <v>1612</v>
      </c>
      <c r="E1181" s="1" t="s">
        <v>1755</v>
      </c>
    </row>
    <row r="1182" spans="2:5">
      <c r="B1182" s="4" t="s">
        <v>2028</v>
      </c>
      <c r="C1182" s="1" t="s">
        <v>171</v>
      </c>
      <c r="D1182" s="1" t="s">
        <v>1474</v>
      </c>
      <c r="E1182" s="1" t="s">
        <v>1755</v>
      </c>
    </row>
    <row r="1183" spans="2:5">
      <c r="B1183" s="4" t="s">
        <v>2029</v>
      </c>
      <c r="C1183" s="1" t="s">
        <v>171</v>
      </c>
      <c r="D1183" s="1" t="s">
        <v>1523</v>
      </c>
      <c r="E1183" s="1" t="s">
        <v>1755</v>
      </c>
    </row>
    <row r="1184" spans="2:5">
      <c r="B1184" s="4" t="s">
        <v>2030</v>
      </c>
      <c r="C1184" s="1" t="s">
        <v>171</v>
      </c>
      <c r="D1184" s="1" t="s">
        <v>1587</v>
      </c>
      <c r="E1184" s="1" t="s">
        <v>1755</v>
      </c>
    </row>
    <row r="1185" spans="2:5">
      <c r="B1185" s="4" t="s">
        <v>2031</v>
      </c>
      <c r="C1185" s="1" t="s">
        <v>171</v>
      </c>
      <c r="D1185" s="1" t="s">
        <v>1365</v>
      </c>
      <c r="E1185" s="1" t="s">
        <v>1755</v>
      </c>
    </row>
    <row r="1186" spans="2:5">
      <c r="B1186" s="4" t="s">
        <v>2032</v>
      </c>
      <c r="C1186" s="1" t="s">
        <v>171</v>
      </c>
      <c r="D1186" s="1" t="s">
        <v>1663</v>
      </c>
      <c r="E1186" s="1" t="s">
        <v>1755</v>
      </c>
    </row>
    <row r="1187" spans="2:5">
      <c r="B1187" s="4" t="s">
        <v>2033</v>
      </c>
      <c r="C1187" s="1" t="s">
        <v>171</v>
      </c>
      <c r="D1187" s="1" t="s">
        <v>1479</v>
      </c>
      <c r="E1187" s="1" t="s">
        <v>1755</v>
      </c>
    </row>
    <row r="1188" spans="2:5">
      <c r="B1188" s="4" t="s">
        <v>2034</v>
      </c>
      <c r="C1188" s="1" t="s">
        <v>171</v>
      </c>
      <c r="D1188" s="1" t="s">
        <v>1576</v>
      </c>
      <c r="E1188" s="1" t="s">
        <v>1755</v>
      </c>
    </row>
    <row r="1189" spans="2:5">
      <c r="B1189" s="4" t="s">
        <v>2035</v>
      </c>
      <c r="C1189" s="1" t="s">
        <v>171</v>
      </c>
      <c r="D1189" s="1" t="s">
        <v>1555</v>
      </c>
      <c r="E1189" s="1" t="s">
        <v>1755</v>
      </c>
    </row>
    <row r="1190" spans="2:5">
      <c r="B1190" s="4" t="s">
        <v>2036</v>
      </c>
      <c r="C1190" s="1" t="s">
        <v>171</v>
      </c>
      <c r="D1190" s="1" t="s">
        <v>1419</v>
      </c>
      <c r="E1190" s="1" t="s">
        <v>1755</v>
      </c>
    </row>
    <row r="1191" spans="2:5">
      <c r="B1191" s="4" t="s">
        <v>2037</v>
      </c>
      <c r="C1191" s="1" t="s">
        <v>171</v>
      </c>
      <c r="D1191" s="1" t="s">
        <v>1513</v>
      </c>
      <c r="E1191" s="1" t="s">
        <v>1755</v>
      </c>
    </row>
    <row r="1192" spans="2:5">
      <c r="B1192" s="4" t="s">
        <v>2038</v>
      </c>
      <c r="C1192" s="1" t="s">
        <v>171</v>
      </c>
      <c r="D1192" s="1" t="s">
        <v>1593</v>
      </c>
      <c r="E1192" s="1" t="s">
        <v>1755</v>
      </c>
    </row>
    <row r="1193" spans="2:5">
      <c r="B1193" s="4" t="s">
        <v>2039</v>
      </c>
      <c r="C1193" s="1" t="s">
        <v>171</v>
      </c>
      <c r="D1193" s="1" t="s">
        <v>1406</v>
      </c>
      <c r="E1193" s="1" t="s">
        <v>1755</v>
      </c>
    </row>
    <row r="1194" spans="2:5">
      <c r="B1194" s="4" t="s">
        <v>2040</v>
      </c>
      <c r="C1194" s="1" t="s">
        <v>171</v>
      </c>
      <c r="D1194" s="1" t="s">
        <v>1522</v>
      </c>
      <c r="E1194" s="1" t="s">
        <v>1755</v>
      </c>
    </row>
    <row r="1195" spans="2:5">
      <c r="B1195" s="4" t="s">
        <v>2041</v>
      </c>
      <c r="C1195" s="1" t="s">
        <v>171</v>
      </c>
      <c r="D1195" s="1" t="s">
        <v>1408</v>
      </c>
      <c r="E1195" s="1" t="s">
        <v>1755</v>
      </c>
    </row>
    <row r="1196" spans="2:5">
      <c r="B1196" s="4" t="s">
        <v>2042</v>
      </c>
      <c r="C1196" s="1" t="s">
        <v>171</v>
      </c>
      <c r="D1196" s="1" t="s">
        <v>1583</v>
      </c>
      <c r="E1196" s="1" t="s">
        <v>1755</v>
      </c>
    </row>
    <row r="1197" spans="2:5">
      <c r="B1197" s="4" t="s">
        <v>2043</v>
      </c>
      <c r="C1197" s="1" t="s">
        <v>171</v>
      </c>
      <c r="D1197" s="1" t="s">
        <v>1613</v>
      </c>
      <c r="E1197" s="1" t="s">
        <v>1755</v>
      </c>
    </row>
    <row r="1198" spans="2:5">
      <c r="B1198" s="4" t="s">
        <v>2044</v>
      </c>
      <c r="C1198" s="1" t="s">
        <v>171</v>
      </c>
      <c r="D1198" s="1" t="s">
        <v>1482</v>
      </c>
      <c r="E1198" s="1" t="s">
        <v>1755</v>
      </c>
    </row>
    <row r="1199" spans="2:5">
      <c r="B1199" s="4" t="s">
        <v>2045</v>
      </c>
      <c r="C1199" s="1" t="s">
        <v>171</v>
      </c>
      <c r="D1199" s="1" t="s">
        <v>1510</v>
      </c>
      <c r="E1199" s="1" t="s">
        <v>1755</v>
      </c>
    </row>
    <row r="1200" spans="2:5">
      <c r="B1200" s="4" t="s">
        <v>2046</v>
      </c>
      <c r="C1200" s="1" t="s">
        <v>171</v>
      </c>
      <c r="D1200" s="1" t="s">
        <v>1498</v>
      </c>
      <c r="E1200" s="1" t="s">
        <v>1755</v>
      </c>
    </row>
    <row r="1201" spans="2:5">
      <c r="B1201" s="4" t="s">
        <v>2047</v>
      </c>
      <c r="C1201" s="1" t="s">
        <v>1273</v>
      </c>
      <c r="D1201" s="1" t="s">
        <v>1319</v>
      </c>
      <c r="E1201" s="1" t="s">
        <v>1755</v>
      </c>
    </row>
    <row r="1202" spans="2:5">
      <c r="B1202" s="4" t="s">
        <v>2048</v>
      </c>
      <c r="C1202" s="1" t="s">
        <v>163</v>
      </c>
      <c r="D1202" s="1" t="s">
        <v>1465</v>
      </c>
      <c r="E1202" s="1" t="s">
        <v>1755</v>
      </c>
    </row>
    <row r="1203" spans="2:5">
      <c r="B1203" s="4" t="s">
        <v>2049</v>
      </c>
      <c r="C1203" s="1" t="s">
        <v>171</v>
      </c>
      <c r="D1203" s="1" t="s">
        <v>1494</v>
      </c>
      <c r="E1203" s="1" t="s">
        <v>1755</v>
      </c>
    </row>
    <row r="1204" spans="2:5">
      <c r="B1204" s="4" t="s">
        <v>2050</v>
      </c>
      <c r="C1204" s="1" t="s">
        <v>176</v>
      </c>
      <c r="D1204" s="1" t="s">
        <v>1491</v>
      </c>
      <c r="E1204" s="1" t="s">
        <v>1755</v>
      </c>
    </row>
    <row r="1205" spans="2:5">
      <c r="B1205" s="4" t="s">
        <v>2051</v>
      </c>
      <c r="C1205" s="1" t="s">
        <v>171</v>
      </c>
      <c r="D1205" s="1" t="s">
        <v>1543</v>
      </c>
      <c r="E1205" s="1" t="s">
        <v>1755</v>
      </c>
    </row>
    <row r="1206" spans="2:5">
      <c r="B1206" s="4" t="s">
        <v>2052</v>
      </c>
      <c r="C1206" s="1" t="s">
        <v>163</v>
      </c>
      <c r="D1206" s="1" t="s">
        <v>1472</v>
      </c>
      <c r="E1206" s="1" t="s">
        <v>1755</v>
      </c>
    </row>
    <row r="1207" spans="2:5">
      <c r="B1207" s="4" t="s">
        <v>2053</v>
      </c>
      <c r="C1207" s="1" t="s">
        <v>164</v>
      </c>
      <c r="D1207" s="1" t="s">
        <v>1350</v>
      </c>
      <c r="E1207" s="1" t="s">
        <v>1755</v>
      </c>
    </row>
    <row r="1208" spans="2:5">
      <c r="B1208" s="4" t="s">
        <v>2054</v>
      </c>
      <c r="C1208" s="1" t="s">
        <v>171</v>
      </c>
      <c r="D1208" s="1" t="s">
        <v>1687</v>
      </c>
      <c r="E1208" s="1" t="s">
        <v>1755</v>
      </c>
    </row>
    <row r="1209" spans="2:5">
      <c r="B1209" s="4" t="s">
        <v>2055</v>
      </c>
      <c r="C1209" s="1" t="s">
        <v>171</v>
      </c>
      <c r="D1209" s="1" t="s">
        <v>1397</v>
      </c>
      <c r="E1209" s="1" t="s">
        <v>1755</v>
      </c>
    </row>
    <row r="1210" spans="2:5">
      <c r="B1210" s="4" t="s">
        <v>2056</v>
      </c>
      <c r="C1210" s="1" t="s">
        <v>171</v>
      </c>
      <c r="D1210" s="1" t="s">
        <v>1561</v>
      </c>
      <c r="E1210" s="1" t="s">
        <v>1755</v>
      </c>
    </row>
    <row r="1211" spans="2:5">
      <c r="B1211" s="4" t="s">
        <v>2057</v>
      </c>
      <c r="C1211" s="1" t="s">
        <v>171</v>
      </c>
      <c r="D1211" s="1" t="s">
        <v>1600</v>
      </c>
      <c r="E1211" s="1" t="s">
        <v>1755</v>
      </c>
    </row>
    <row r="1212" spans="2:5">
      <c r="B1212" s="4" t="s">
        <v>2058</v>
      </c>
      <c r="C1212" s="1" t="s">
        <v>171</v>
      </c>
      <c r="D1212" s="1" t="s">
        <v>1396</v>
      </c>
      <c r="E1212" s="1" t="s">
        <v>1755</v>
      </c>
    </row>
    <row r="1213" spans="2:5">
      <c r="B1213" s="4" t="s">
        <v>2059</v>
      </c>
      <c r="C1213" s="1" t="s">
        <v>171</v>
      </c>
      <c r="D1213" s="1" t="s">
        <v>1594</v>
      </c>
      <c r="E1213" s="1" t="s">
        <v>1755</v>
      </c>
    </row>
    <row r="1214" spans="2:5">
      <c r="B1214" s="4" t="s">
        <v>2060</v>
      </c>
      <c r="C1214" s="1" t="s">
        <v>171</v>
      </c>
      <c r="D1214" s="1" t="s">
        <v>1454</v>
      </c>
      <c r="E1214" s="1" t="s">
        <v>1755</v>
      </c>
    </row>
    <row r="1215" spans="2:5">
      <c r="B1215" s="4" t="s">
        <v>1736</v>
      </c>
      <c r="C1215" s="1" t="s">
        <v>163</v>
      </c>
      <c r="D1215" s="1" t="s">
        <v>1566</v>
      </c>
      <c r="E1215" s="1" t="s">
        <v>1755</v>
      </c>
    </row>
    <row r="1216" spans="2:5">
      <c r="B1216" s="4" t="s">
        <v>1737</v>
      </c>
      <c r="C1216" s="1" t="s">
        <v>176</v>
      </c>
      <c r="D1216" s="1" t="s">
        <v>1362</v>
      </c>
      <c r="E1216" s="1" t="s">
        <v>1755</v>
      </c>
    </row>
    <row r="1217" spans="2:5">
      <c r="B1217" s="4" t="s">
        <v>1739</v>
      </c>
      <c r="C1217" s="1" t="s">
        <v>163</v>
      </c>
      <c r="D1217" s="1" t="s">
        <v>1614</v>
      </c>
      <c r="E1217" s="1" t="s">
        <v>1755</v>
      </c>
    </row>
    <row r="1218" spans="2:5">
      <c r="B1218" s="4" t="s">
        <v>1741</v>
      </c>
      <c r="C1218" s="1" t="s">
        <v>163</v>
      </c>
      <c r="D1218" s="1" t="s">
        <v>1509</v>
      </c>
      <c r="E1218" s="1" t="s">
        <v>1755</v>
      </c>
    </row>
    <row r="1219" spans="2:5">
      <c r="B1219" s="4" t="s">
        <v>1743</v>
      </c>
      <c r="C1219" s="1" t="s">
        <v>1431</v>
      </c>
      <c r="D1219" s="1" t="s">
        <v>1430</v>
      </c>
      <c r="E1219" s="1" t="s">
        <v>1755</v>
      </c>
    </row>
    <row r="1220" spans="2:5">
      <c r="B1220" s="4" t="s">
        <v>1745</v>
      </c>
      <c r="C1220" s="1" t="s">
        <v>1659</v>
      </c>
      <c r="D1220" s="1" t="s">
        <v>1658</v>
      </c>
      <c r="E1220" s="1" t="s">
        <v>1755</v>
      </c>
    </row>
    <row r="1221" spans="2:5">
      <c r="B1221" s="4" t="s">
        <v>1747</v>
      </c>
      <c r="C1221" s="1" t="s">
        <v>163</v>
      </c>
      <c r="D1221" s="1" t="s">
        <v>1413</v>
      </c>
      <c r="E1221" s="1" t="s">
        <v>1755</v>
      </c>
    </row>
    <row r="1222" spans="2:5">
      <c r="B1222" s="4" t="s">
        <v>1748</v>
      </c>
      <c r="C1222" s="1" t="s">
        <v>163</v>
      </c>
      <c r="D1222" s="1" t="s">
        <v>1407</v>
      </c>
      <c r="E1222" s="1" t="s">
        <v>1755</v>
      </c>
    </row>
    <row r="1223" spans="2:5">
      <c r="B1223" s="4" t="s">
        <v>1749</v>
      </c>
      <c r="C1223" s="1" t="s">
        <v>164</v>
      </c>
      <c r="D1223" s="1" t="s">
        <v>1438</v>
      </c>
      <c r="E1223" s="1" t="s">
        <v>1755</v>
      </c>
    </row>
    <row r="1224" spans="2:5">
      <c r="B1224" s="4" t="s">
        <v>1750</v>
      </c>
      <c r="C1224" s="1" t="s">
        <v>164</v>
      </c>
      <c r="D1224" s="1" t="s">
        <v>1436</v>
      </c>
      <c r="E1224" s="1" t="s">
        <v>1755</v>
      </c>
    </row>
    <row r="1225" spans="2:5">
      <c r="B1225" s="4" t="s">
        <v>1751</v>
      </c>
      <c r="C1225" s="1" t="s">
        <v>164</v>
      </c>
      <c r="D1225" s="1" t="s">
        <v>1611</v>
      </c>
      <c r="E1225" s="1" t="s">
        <v>1755</v>
      </c>
    </row>
    <row r="1226" spans="2:5">
      <c r="B1226" s="4" t="s">
        <v>1752</v>
      </c>
      <c r="C1226" s="1" t="s">
        <v>171</v>
      </c>
      <c r="D1226" s="1" t="s">
        <v>1681</v>
      </c>
      <c r="E1226" s="1" t="s">
        <v>1755</v>
      </c>
    </row>
    <row r="1227" spans="2:5">
      <c r="B1227" s="4" t="s">
        <v>1753</v>
      </c>
      <c r="C1227" s="1" t="s">
        <v>164</v>
      </c>
      <c r="D1227" s="1" t="s">
        <v>1575</v>
      </c>
      <c r="E1227" s="1" t="s">
        <v>1755</v>
      </c>
    </row>
    <row r="1228" spans="2:5">
      <c r="B1228" s="4" t="s">
        <v>1723</v>
      </c>
      <c r="C1228" s="1" t="s">
        <v>163</v>
      </c>
      <c r="D1228" s="1" t="s">
        <v>1653</v>
      </c>
      <c r="E1228" s="1" t="s">
        <v>1755</v>
      </c>
    </row>
    <row r="1229" spans="2:5">
      <c r="B1229" s="4" t="s">
        <v>1724</v>
      </c>
      <c r="C1229" s="1" t="s">
        <v>163</v>
      </c>
      <c r="D1229" s="1" t="s">
        <v>1326</v>
      </c>
      <c r="E1229" s="1" t="s">
        <v>1755</v>
      </c>
    </row>
    <row r="1230" spans="2:5">
      <c r="B1230" s="4" t="s">
        <v>1725</v>
      </c>
      <c r="C1230" s="1" t="s">
        <v>163</v>
      </c>
      <c r="D1230" s="1" t="s">
        <v>1337</v>
      </c>
      <c r="E1230" s="1" t="s">
        <v>1755</v>
      </c>
    </row>
    <row r="1231" spans="2:5">
      <c r="B1231" s="4" t="s">
        <v>1726</v>
      </c>
      <c r="C1231" s="1" t="s">
        <v>164</v>
      </c>
      <c r="D1231" s="1" t="s">
        <v>758</v>
      </c>
      <c r="E1231" s="1" t="s">
        <v>1755</v>
      </c>
    </row>
    <row r="1232" spans="2:5">
      <c r="B1232" s="4" t="s">
        <v>1727</v>
      </c>
      <c r="C1232" s="1" t="s">
        <v>164</v>
      </c>
      <c r="D1232" s="1" t="s">
        <v>1368</v>
      </c>
      <c r="E1232" s="1" t="s">
        <v>1755</v>
      </c>
    </row>
    <row r="1233" spans="2:5">
      <c r="B1233" s="4" t="s">
        <v>1728</v>
      </c>
      <c r="C1233" s="1" t="s">
        <v>164</v>
      </c>
      <c r="D1233" s="1" t="s">
        <v>1395</v>
      </c>
      <c r="E1233" s="1" t="s">
        <v>1755</v>
      </c>
    </row>
    <row r="1234" spans="2:5">
      <c r="B1234" s="4" t="s">
        <v>2061</v>
      </c>
      <c r="C1234" s="1" t="s">
        <v>171</v>
      </c>
      <c r="D1234" s="1" t="s">
        <v>1360</v>
      </c>
      <c r="E1234" s="1" t="s">
        <v>1755</v>
      </c>
    </row>
    <row r="1235" spans="2:5">
      <c r="B1235" s="4" t="s">
        <v>1732</v>
      </c>
      <c r="C1235" s="1" t="s">
        <v>163</v>
      </c>
      <c r="D1235" s="1" t="s">
        <v>854</v>
      </c>
      <c r="E1235" s="1" t="s">
        <v>1755</v>
      </c>
    </row>
    <row r="1236" spans="2:5">
      <c r="B1236" s="4" t="s">
        <v>1732</v>
      </c>
      <c r="C1236" s="1" t="s">
        <v>163</v>
      </c>
      <c r="D1236" s="1" t="s">
        <v>854</v>
      </c>
      <c r="E1236" s="1" t="s">
        <v>1755</v>
      </c>
    </row>
    <row r="1237" spans="2:5">
      <c r="B1237" s="4" t="s">
        <v>2088</v>
      </c>
      <c r="C1237" s="1" t="s">
        <v>163</v>
      </c>
      <c r="D1237" s="1" t="s">
        <v>1506</v>
      </c>
      <c r="E1237" s="1" t="s">
        <v>1755</v>
      </c>
    </row>
    <row r="1238" spans="2:5">
      <c r="B1238" s="4" t="s">
        <v>2089</v>
      </c>
      <c r="C1238" s="1" t="s">
        <v>163</v>
      </c>
      <c r="D1238" s="1" t="s">
        <v>1379</v>
      </c>
      <c r="E1238" s="1" t="s">
        <v>1755</v>
      </c>
    </row>
    <row r="1239" spans="2:5">
      <c r="B1239" s="4" t="s">
        <v>2090</v>
      </c>
      <c r="C1239" s="1" t="s">
        <v>163</v>
      </c>
      <c r="D1239" s="1" t="s">
        <v>1503</v>
      </c>
      <c r="E1239" s="1" t="s">
        <v>1755</v>
      </c>
    </row>
    <row r="1240" spans="2:5">
      <c r="B1240" s="4" t="s">
        <v>2091</v>
      </c>
      <c r="C1240" s="1" t="s">
        <v>163</v>
      </c>
      <c r="D1240" s="1" t="s">
        <v>1606</v>
      </c>
      <c r="E1240" s="1" t="s">
        <v>1755</v>
      </c>
    </row>
    <row r="1241" spans="2:5">
      <c r="B1241" s="4" t="s">
        <v>1733</v>
      </c>
      <c r="C1241" s="1" t="s">
        <v>163</v>
      </c>
      <c r="D1241" s="1" t="s">
        <v>861</v>
      </c>
      <c r="E1241" s="1" t="s">
        <v>1755</v>
      </c>
    </row>
    <row r="1242" spans="2:5">
      <c r="B1242" s="4" t="s">
        <v>2093</v>
      </c>
      <c r="C1242" s="1" t="s">
        <v>163</v>
      </c>
      <c r="D1242" s="1" t="s">
        <v>1429</v>
      </c>
      <c r="E1242" s="1" t="s">
        <v>1755</v>
      </c>
    </row>
    <row r="1243" spans="2:5">
      <c r="B1243" s="4" t="s">
        <v>2094</v>
      </c>
      <c r="C1243" s="1" t="s">
        <v>163</v>
      </c>
      <c r="D1243" s="1" t="s">
        <v>1476</v>
      </c>
      <c r="E1243" s="1" t="s">
        <v>1755</v>
      </c>
    </row>
    <row r="1244" spans="2:5">
      <c r="B1244" s="4" t="s">
        <v>2095</v>
      </c>
      <c r="C1244" s="1" t="s">
        <v>163</v>
      </c>
      <c r="D1244" s="1" t="s">
        <v>1455</v>
      </c>
      <c r="E1244" s="1" t="s">
        <v>1755</v>
      </c>
    </row>
    <row r="1245" spans="2:5">
      <c r="B1245" s="4" t="s">
        <v>1733</v>
      </c>
      <c r="C1245" s="1" t="s">
        <v>163</v>
      </c>
      <c r="D1245" s="1" t="s">
        <v>861</v>
      </c>
      <c r="E1245" s="1" t="s">
        <v>1755</v>
      </c>
    </row>
    <row r="1246" spans="2:5">
      <c r="B1246" s="4" t="s">
        <v>2097</v>
      </c>
      <c r="C1246" s="1" t="s">
        <v>163</v>
      </c>
      <c r="D1246" s="1" t="s">
        <v>1601</v>
      </c>
      <c r="E1246" s="1" t="s">
        <v>1755</v>
      </c>
    </row>
    <row r="1247" spans="2:5">
      <c r="B1247" s="4" t="s">
        <v>2099</v>
      </c>
      <c r="C1247" s="1" t="s">
        <v>163</v>
      </c>
      <c r="D1247" s="1" t="s">
        <v>1573</v>
      </c>
      <c r="E1247" s="1" t="s">
        <v>1755</v>
      </c>
    </row>
    <row r="1248" spans="2:5">
      <c r="B1248" s="4" t="s">
        <v>2100</v>
      </c>
      <c r="C1248" s="1" t="s">
        <v>163</v>
      </c>
      <c r="D1248" s="1" t="s">
        <v>1557</v>
      </c>
      <c r="E1248" s="1" t="s">
        <v>1755</v>
      </c>
    </row>
    <row r="1249" spans="1:5">
      <c r="B1249" s="4" t="s">
        <v>2101</v>
      </c>
      <c r="C1249" s="1" t="s">
        <v>163</v>
      </c>
      <c r="D1249" s="1" t="s">
        <v>1504</v>
      </c>
      <c r="E1249" s="1" t="s">
        <v>1755</v>
      </c>
    </row>
    <row r="1250" spans="1:5">
      <c r="B1250" s="4" t="s">
        <v>1732</v>
      </c>
      <c r="C1250" s="1" t="s">
        <v>163</v>
      </c>
      <c r="D1250" s="1" t="s">
        <v>854</v>
      </c>
      <c r="E1250" s="1" t="s">
        <v>1755</v>
      </c>
    </row>
    <row r="1251" spans="1:5">
      <c r="B1251" s="4" t="s">
        <v>2103</v>
      </c>
      <c r="C1251" s="1" t="s">
        <v>163</v>
      </c>
      <c r="D1251" s="1" t="s">
        <v>1546</v>
      </c>
      <c r="E1251" s="1" t="s">
        <v>1755</v>
      </c>
    </row>
    <row r="1252" spans="1:5">
      <c r="B1252" s="4" t="s">
        <v>2104</v>
      </c>
      <c r="C1252" s="1" t="s">
        <v>163</v>
      </c>
      <c r="D1252" s="1" t="s">
        <v>1369</v>
      </c>
      <c r="E1252" s="1" t="s">
        <v>1755</v>
      </c>
    </row>
    <row r="1253" spans="1:5">
      <c r="B1253" s="4" t="s">
        <v>2105</v>
      </c>
      <c r="C1253" s="1" t="s">
        <v>163</v>
      </c>
      <c r="D1253" s="1" t="s">
        <v>1492</v>
      </c>
      <c r="E1253" s="1" t="s">
        <v>1755</v>
      </c>
    </row>
    <row r="1254" spans="1:5">
      <c r="B1254" s="4" t="s">
        <v>1957</v>
      </c>
      <c r="C1254" s="1" t="s">
        <v>163</v>
      </c>
      <c r="D1254" s="1" t="s">
        <v>1442</v>
      </c>
      <c r="E1254" s="1" t="s">
        <v>1755</v>
      </c>
    </row>
    <row r="1255" spans="1:5">
      <c r="B1255" s="4" t="s">
        <v>2106</v>
      </c>
      <c r="C1255" s="1" t="s">
        <v>164</v>
      </c>
      <c r="D1255" s="1" t="s">
        <v>1579</v>
      </c>
      <c r="E1255" s="1" t="s">
        <v>1755</v>
      </c>
    </row>
    <row r="1256" spans="1:5">
      <c r="B1256" s="4" t="s">
        <v>2107</v>
      </c>
      <c r="C1256" s="1" t="s">
        <v>164</v>
      </c>
      <c r="D1256" s="1" t="s">
        <v>1550</v>
      </c>
      <c r="E1256" s="1" t="s">
        <v>1755</v>
      </c>
    </row>
    <row r="1257" spans="1:5">
      <c r="B1257" s="4" t="s">
        <v>2088</v>
      </c>
      <c r="C1257" s="1" t="s">
        <v>163</v>
      </c>
      <c r="D1257" s="1" t="s">
        <v>1597</v>
      </c>
      <c r="E1257" s="1" t="s">
        <v>1755</v>
      </c>
    </row>
    <row r="1258" spans="1:5">
      <c r="B1258" s="4" t="s">
        <v>2108</v>
      </c>
      <c r="C1258" s="1" t="s">
        <v>164</v>
      </c>
      <c r="D1258" s="1" t="s">
        <v>1394</v>
      </c>
      <c r="E1258" s="1" t="s">
        <v>1755</v>
      </c>
    </row>
    <row r="1260" spans="1:5">
      <c r="A1260" s="1" t="s">
        <v>3293</v>
      </c>
      <c r="B1260" s="4" t="s">
        <v>3396</v>
      </c>
      <c r="C1260" s="1" t="s">
        <v>171</v>
      </c>
      <c r="D1260" s="1" t="s">
        <v>4704</v>
      </c>
      <c r="E1260" s="1" t="s">
        <v>4895</v>
      </c>
    </row>
    <row r="1261" spans="1:5">
      <c r="A1261" s="1" t="s">
        <v>3294</v>
      </c>
      <c r="B1261" s="4" t="s">
        <v>3397</v>
      </c>
      <c r="C1261" s="1" t="s">
        <v>171</v>
      </c>
      <c r="D1261" s="1" t="s">
        <v>4705</v>
      </c>
      <c r="E1261" s="1" t="s">
        <v>4895</v>
      </c>
    </row>
    <row r="1262" spans="1:5">
      <c r="A1262" s="1" t="s">
        <v>3295</v>
      </c>
      <c r="B1262" s="4" t="s">
        <v>3398</v>
      </c>
      <c r="C1262" s="1" t="s">
        <v>171</v>
      </c>
      <c r="D1262" s="1" t="s">
        <v>4706</v>
      </c>
      <c r="E1262" s="1" t="s">
        <v>4895</v>
      </c>
    </row>
    <row r="1263" spans="1:5">
      <c r="A1263" s="1" t="s">
        <v>3296</v>
      </c>
      <c r="B1263" s="4" t="s">
        <v>3399</v>
      </c>
      <c r="C1263" s="1" t="s">
        <v>171</v>
      </c>
      <c r="D1263" s="1" t="s">
        <v>4707</v>
      </c>
      <c r="E1263" s="1" t="s">
        <v>4895</v>
      </c>
    </row>
    <row r="1264" spans="1:5">
      <c r="A1264" s="1" t="s">
        <v>3297</v>
      </c>
      <c r="B1264" s="4" t="s">
        <v>3350</v>
      </c>
      <c r="C1264" s="1" t="s">
        <v>164</v>
      </c>
      <c r="D1264" s="1" t="s">
        <v>4708</v>
      </c>
      <c r="E1264" s="1" t="s">
        <v>4895</v>
      </c>
    </row>
    <row r="1265" spans="1:5">
      <c r="A1265" s="1" t="s">
        <v>3298</v>
      </c>
      <c r="B1265" s="4" t="s">
        <v>3351</v>
      </c>
      <c r="C1265" s="1" t="s">
        <v>164</v>
      </c>
      <c r="D1265" s="1" t="s">
        <v>4709</v>
      </c>
      <c r="E1265" s="1" t="s">
        <v>4895</v>
      </c>
    </row>
    <row r="1266" spans="1:5">
      <c r="A1266" s="1" t="s">
        <v>3299</v>
      </c>
      <c r="B1266" s="4" t="s">
        <v>3352</v>
      </c>
      <c r="C1266" s="1" t="s">
        <v>164</v>
      </c>
      <c r="D1266" s="1" t="s">
        <v>4710</v>
      </c>
      <c r="E1266" s="1" t="s">
        <v>4895</v>
      </c>
    </row>
    <row r="1267" spans="1:5">
      <c r="A1267" s="1" t="s">
        <v>3300</v>
      </c>
      <c r="B1267" s="4" t="s">
        <v>3353</v>
      </c>
      <c r="C1267" s="1" t="s">
        <v>164</v>
      </c>
      <c r="D1267" s="1" t="s">
        <v>4711</v>
      </c>
      <c r="E1267" s="1" t="s">
        <v>4895</v>
      </c>
    </row>
    <row r="1268" spans="1:5">
      <c r="A1268" s="1" t="s">
        <v>3301</v>
      </c>
      <c r="B1268" s="4" t="s">
        <v>3354</v>
      </c>
      <c r="C1268" s="1" t="s">
        <v>171</v>
      </c>
      <c r="D1268" s="1" t="s">
        <v>4712</v>
      </c>
      <c r="E1268" s="1" t="s">
        <v>4895</v>
      </c>
    </row>
    <row r="1269" spans="1:5">
      <c r="A1269" s="1" t="s">
        <v>3302</v>
      </c>
      <c r="B1269" s="4" t="s">
        <v>3355</v>
      </c>
      <c r="C1269" s="1" t="s">
        <v>171</v>
      </c>
      <c r="D1269" s="1" t="s">
        <v>4713</v>
      </c>
      <c r="E1269" s="1" t="s">
        <v>4895</v>
      </c>
    </row>
    <row r="1270" spans="1:5">
      <c r="A1270" s="1" t="s">
        <v>3303</v>
      </c>
      <c r="B1270" s="4" t="s">
        <v>3356</v>
      </c>
      <c r="C1270" s="1" t="s">
        <v>171</v>
      </c>
      <c r="D1270" s="1" t="s">
        <v>4714</v>
      </c>
      <c r="E1270" s="1" t="s">
        <v>4895</v>
      </c>
    </row>
    <row r="1271" spans="1:5">
      <c r="A1271" s="1" t="s">
        <v>3304</v>
      </c>
      <c r="B1271" s="4" t="s">
        <v>3357</v>
      </c>
      <c r="C1271" s="1" t="s">
        <v>171</v>
      </c>
      <c r="D1271" s="1" t="s">
        <v>4715</v>
      </c>
      <c r="E1271" s="1" t="s">
        <v>4895</v>
      </c>
    </row>
    <row r="1272" spans="1:5">
      <c r="A1272" s="1" t="s">
        <v>3305</v>
      </c>
      <c r="B1272" s="4" t="s">
        <v>3358</v>
      </c>
      <c r="C1272" s="1" t="s">
        <v>171</v>
      </c>
      <c r="D1272" s="1" t="s">
        <v>4716</v>
      </c>
      <c r="E1272" s="1" t="s">
        <v>4895</v>
      </c>
    </row>
    <row r="1273" spans="1:5">
      <c r="A1273" s="1" t="s">
        <v>3306</v>
      </c>
      <c r="B1273" s="4" t="s">
        <v>3359</v>
      </c>
      <c r="C1273" s="1" t="s">
        <v>171</v>
      </c>
      <c r="D1273" s="1" t="s">
        <v>4717</v>
      </c>
      <c r="E1273" s="1" t="s">
        <v>4895</v>
      </c>
    </row>
    <row r="1274" spans="1:5">
      <c r="A1274" s="1" t="s">
        <v>3307</v>
      </c>
      <c r="B1274" s="4" t="s">
        <v>3360</v>
      </c>
      <c r="C1274" s="1" t="s">
        <v>171</v>
      </c>
      <c r="D1274" s="1" t="s">
        <v>4718</v>
      </c>
      <c r="E1274" s="1" t="s">
        <v>4895</v>
      </c>
    </row>
    <row r="1275" spans="1:5">
      <c r="A1275" s="1" t="s">
        <v>3308</v>
      </c>
      <c r="B1275" s="4" t="s">
        <v>3361</v>
      </c>
      <c r="C1275" s="1" t="s">
        <v>171</v>
      </c>
      <c r="D1275" s="1" t="s">
        <v>4719</v>
      </c>
      <c r="E1275" s="1" t="s">
        <v>4895</v>
      </c>
    </row>
    <row r="1276" spans="1:5">
      <c r="A1276" s="1" t="s">
        <v>3309</v>
      </c>
      <c r="B1276" s="4" t="s">
        <v>3362</v>
      </c>
      <c r="C1276" s="1" t="s">
        <v>171</v>
      </c>
      <c r="D1276" s="1" t="s">
        <v>4720</v>
      </c>
      <c r="E1276" s="1" t="s">
        <v>4895</v>
      </c>
    </row>
    <row r="1277" spans="1:5">
      <c r="A1277" s="1" t="s">
        <v>3310</v>
      </c>
      <c r="B1277" s="4" t="s">
        <v>3363</v>
      </c>
      <c r="C1277" s="1" t="s">
        <v>171</v>
      </c>
      <c r="D1277" s="1" t="s">
        <v>4721</v>
      </c>
      <c r="E1277" s="1" t="s">
        <v>4895</v>
      </c>
    </row>
    <row r="1278" spans="1:5">
      <c r="A1278" s="1" t="s">
        <v>3311</v>
      </c>
      <c r="B1278" s="4" t="s">
        <v>3364</v>
      </c>
      <c r="C1278" s="1" t="s">
        <v>171</v>
      </c>
      <c r="D1278" s="1" t="s">
        <v>4722</v>
      </c>
      <c r="E1278" s="1" t="s">
        <v>4895</v>
      </c>
    </row>
    <row r="1279" spans="1:5">
      <c r="A1279" s="1" t="s">
        <v>3312</v>
      </c>
      <c r="B1279" s="4" t="s">
        <v>3365</v>
      </c>
      <c r="C1279" s="1" t="s">
        <v>171</v>
      </c>
      <c r="D1279" s="1" t="s">
        <v>4723</v>
      </c>
      <c r="E1279" s="1" t="s">
        <v>4895</v>
      </c>
    </row>
    <row r="1280" spans="1:5">
      <c r="A1280" s="1" t="s">
        <v>3313</v>
      </c>
      <c r="B1280" s="4" t="s">
        <v>3366</v>
      </c>
      <c r="C1280" s="1" t="s">
        <v>171</v>
      </c>
      <c r="D1280" s="1" t="s">
        <v>4724</v>
      </c>
      <c r="E1280" s="1" t="s">
        <v>4895</v>
      </c>
    </row>
    <row r="1281" spans="1:5">
      <c r="A1281" s="1" t="s">
        <v>3314</v>
      </c>
      <c r="B1281" s="4" t="s">
        <v>3367</v>
      </c>
      <c r="C1281" s="1" t="s">
        <v>171</v>
      </c>
      <c r="D1281" s="1" t="s">
        <v>4725</v>
      </c>
      <c r="E1281" s="1" t="s">
        <v>4895</v>
      </c>
    </row>
    <row r="1282" spans="1:5">
      <c r="A1282" s="1" t="s">
        <v>3315</v>
      </c>
      <c r="B1282" s="4" t="s">
        <v>3368</v>
      </c>
      <c r="C1282" s="1" t="s">
        <v>171</v>
      </c>
      <c r="D1282" s="1" t="s">
        <v>4726</v>
      </c>
      <c r="E1282" s="1" t="s">
        <v>4895</v>
      </c>
    </row>
    <row r="1283" spans="1:5">
      <c r="A1283" s="1" t="s">
        <v>3316</v>
      </c>
      <c r="B1283" s="4" t="s">
        <v>3369</v>
      </c>
      <c r="C1283" s="1" t="s">
        <v>171</v>
      </c>
      <c r="D1283" s="1" t="s">
        <v>4727</v>
      </c>
      <c r="E1283" s="1" t="s">
        <v>4895</v>
      </c>
    </row>
    <row r="1284" spans="1:5">
      <c r="A1284" s="1" t="s">
        <v>3317</v>
      </c>
      <c r="B1284" s="4" t="s">
        <v>3370</v>
      </c>
      <c r="C1284" s="1" t="s">
        <v>171</v>
      </c>
      <c r="D1284" s="1" t="s">
        <v>4728</v>
      </c>
      <c r="E1284" s="1" t="s">
        <v>4895</v>
      </c>
    </row>
    <row r="1285" spans="1:5">
      <c r="A1285" s="1" t="s">
        <v>3318</v>
      </c>
      <c r="B1285" s="4" t="s">
        <v>3371</v>
      </c>
      <c r="C1285" s="1" t="s">
        <v>171</v>
      </c>
      <c r="D1285" s="1" t="s">
        <v>4729</v>
      </c>
      <c r="E1285" s="1" t="s">
        <v>4895</v>
      </c>
    </row>
    <row r="1286" spans="1:5">
      <c r="A1286" s="1" t="s">
        <v>3319</v>
      </c>
      <c r="B1286" s="4" t="s">
        <v>3400</v>
      </c>
      <c r="C1286" s="1" t="s">
        <v>171</v>
      </c>
      <c r="D1286" s="1" t="s">
        <v>4730</v>
      </c>
      <c r="E1286" s="1" t="s">
        <v>4895</v>
      </c>
    </row>
    <row r="1287" spans="1:5">
      <c r="A1287" s="1" t="s">
        <v>3321</v>
      </c>
      <c r="B1287" s="4" t="s">
        <v>3401</v>
      </c>
      <c r="C1287" s="1" t="s">
        <v>171</v>
      </c>
      <c r="D1287" s="1" t="s">
        <v>4731</v>
      </c>
      <c r="E1287" s="1" t="s">
        <v>4895</v>
      </c>
    </row>
    <row r="1288" spans="1:5">
      <c r="A1288" s="1" t="s">
        <v>3322</v>
      </c>
      <c r="B1288" s="4" t="s">
        <v>3402</v>
      </c>
      <c r="C1288" s="1" t="s">
        <v>171</v>
      </c>
      <c r="D1288" s="1" t="s">
        <v>4732</v>
      </c>
      <c r="E1288" s="1" t="s">
        <v>4895</v>
      </c>
    </row>
    <row r="1289" spans="1:5">
      <c r="A1289" s="1" t="s">
        <v>3323</v>
      </c>
      <c r="B1289" s="4" t="s">
        <v>3403</v>
      </c>
      <c r="C1289" s="1" t="s">
        <v>171</v>
      </c>
      <c r="D1289" s="1" t="s">
        <v>4733</v>
      </c>
      <c r="E1289" s="1" t="s">
        <v>4895</v>
      </c>
    </row>
    <row r="1290" spans="1:5">
      <c r="A1290" s="1" t="s">
        <v>3324</v>
      </c>
      <c r="B1290" s="4" t="s">
        <v>3404</v>
      </c>
      <c r="C1290" s="1" t="s">
        <v>171</v>
      </c>
      <c r="D1290" s="1" t="s">
        <v>4734</v>
      </c>
      <c r="E1290" s="1" t="s">
        <v>4895</v>
      </c>
    </row>
    <row r="1291" spans="1:5">
      <c r="A1291" s="1" t="s">
        <v>3325</v>
      </c>
      <c r="B1291" s="4" t="s">
        <v>3372</v>
      </c>
      <c r="C1291" s="1" t="s">
        <v>171</v>
      </c>
      <c r="D1291" s="1" t="s">
        <v>4735</v>
      </c>
      <c r="E1291" s="1" t="s">
        <v>4895</v>
      </c>
    </row>
    <row r="1292" spans="1:5">
      <c r="A1292" s="1" t="s">
        <v>3326</v>
      </c>
      <c r="B1292" s="4" t="s">
        <v>3373</v>
      </c>
      <c r="C1292" s="1" t="s">
        <v>171</v>
      </c>
      <c r="D1292" s="1" t="s">
        <v>4736</v>
      </c>
      <c r="E1292" s="1" t="s">
        <v>4895</v>
      </c>
    </row>
    <row r="1293" spans="1:5">
      <c r="A1293" s="1" t="s">
        <v>3327</v>
      </c>
      <c r="B1293" s="4" t="s">
        <v>3374</v>
      </c>
      <c r="C1293" s="1" t="s">
        <v>171</v>
      </c>
      <c r="D1293" s="1" t="s">
        <v>4737</v>
      </c>
      <c r="E1293" s="1" t="s">
        <v>4895</v>
      </c>
    </row>
    <row r="1294" spans="1:5">
      <c r="A1294" s="1" t="s">
        <v>3328</v>
      </c>
      <c r="B1294" s="4" t="s">
        <v>3375</v>
      </c>
      <c r="C1294" s="1" t="s">
        <v>171</v>
      </c>
      <c r="D1294" s="1" t="s">
        <v>4738</v>
      </c>
      <c r="E1294" s="1" t="s">
        <v>4895</v>
      </c>
    </row>
    <row r="1295" spans="1:5">
      <c r="A1295" s="1" t="s">
        <v>3329</v>
      </c>
      <c r="B1295" s="4" t="s">
        <v>3376</v>
      </c>
      <c r="C1295" s="1" t="s">
        <v>171</v>
      </c>
      <c r="D1295" s="1" t="s">
        <v>4739</v>
      </c>
      <c r="E1295" s="1" t="s">
        <v>4895</v>
      </c>
    </row>
    <row r="1296" spans="1:5">
      <c r="A1296" s="1" t="s">
        <v>3330</v>
      </c>
      <c r="B1296" s="4" t="s">
        <v>3377</v>
      </c>
      <c r="C1296" s="1" t="s">
        <v>171</v>
      </c>
      <c r="D1296" s="1" t="s">
        <v>4740</v>
      </c>
      <c r="E1296" s="1" t="s">
        <v>4895</v>
      </c>
    </row>
    <row r="1297" spans="1:5">
      <c r="A1297" s="1" t="s">
        <v>3331</v>
      </c>
      <c r="B1297" s="4" t="s">
        <v>3378</v>
      </c>
      <c r="C1297" s="1" t="s">
        <v>171</v>
      </c>
      <c r="D1297" s="1" t="s">
        <v>4741</v>
      </c>
      <c r="E1297" s="1" t="s">
        <v>4895</v>
      </c>
    </row>
    <row r="1298" spans="1:5">
      <c r="A1298" s="1" t="s">
        <v>3332</v>
      </c>
      <c r="B1298" s="4" t="s">
        <v>3379</v>
      </c>
      <c r="C1298" s="1" t="s">
        <v>171</v>
      </c>
      <c r="D1298" s="1" t="s">
        <v>4742</v>
      </c>
      <c r="E1298" s="1" t="s">
        <v>4895</v>
      </c>
    </row>
    <row r="1299" spans="1:5">
      <c r="A1299" s="1" t="s">
        <v>3333</v>
      </c>
      <c r="B1299" s="4" t="s">
        <v>3380</v>
      </c>
      <c r="C1299" s="1" t="s">
        <v>171</v>
      </c>
      <c r="D1299" s="1" t="s">
        <v>4743</v>
      </c>
      <c r="E1299" s="1" t="s">
        <v>4895</v>
      </c>
    </row>
    <row r="1300" spans="1:5">
      <c r="A1300" s="1" t="s">
        <v>3334</v>
      </c>
      <c r="B1300" s="4" t="s">
        <v>3381</v>
      </c>
      <c r="C1300" s="1" t="s">
        <v>164</v>
      </c>
      <c r="D1300" s="1" t="s">
        <v>4744</v>
      </c>
      <c r="E1300" s="1" t="s">
        <v>4895</v>
      </c>
    </row>
    <row r="1301" spans="1:5">
      <c r="A1301" s="1" t="s">
        <v>3335</v>
      </c>
      <c r="B1301" s="4" t="s">
        <v>3382</v>
      </c>
      <c r="C1301" s="1" t="s">
        <v>164</v>
      </c>
      <c r="D1301" s="1" t="s">
        <v>4745</v>
      </c>
      <c r="E1301" s="1" t="s">
        <v>4895</v>
      </c>
    </row>
    <row r="1302" spans="1:5">
      <c r="A1302" s="1" t="s">
        <v>3336</v>
      </c>
      <c r="B1302" s="4" t="s">
        <v>3383</v>
      </c>
      <c r="C1302" s="1" t="s">
        <v>171</v>
      </c>
      <c r="D1302" s="1" t="s">
        <v>4746</v>
      </c>
      <c r="E1302" s="1" t="s">
        <v>4895</v>
      </c>
    </row>
    <row r="1303" spans="1:5">
      <c r="A1303" s="1" t="s">
        <v>3337</v>
      </c>
      <c r="B1303" s="4" t="s">
        <v>3384</v>
      </c>
      <c r="C1303" s="1" t="s">
        <v>171</v>
      </c>
      <c r="D1303" s="1" t="s">
        <v>4747</v>
      </c>
      <c r="E1303" s="1" t="s">
        <v>4895</v>
      </c>
    </row>
    <row r="1304" spans="1:5">
      <c r="A1304" s="1" t="s">
        <v>3338</v>
      </c>
      <c r="B1304" s="4" t="s">
        <v>3385</v>
      </c>
      <c r="C1304" s="1" t="s">
        <v>171</v>
      </c>
      <c r="D1304" s="1" t="s">
        <v>4748</v>
      </c>
      <c r="E1304" s="1" t="s">
        <v>4895</v>
      </c>
    </row>
    <row r="1305" spans="1:5">
      <c r="A1305" s="1" t="s">
        <v>3339</v>
      </c>
      <c r="B1305" s="4" t="s">
        <v>3386</v>
      </c>
      <c r="C1305" s="1" t="s">
        <v>171</v>
      </c>
      <c r="D1305" s="1" t="s">
        <v>4749</v>
      </c>
      <c r="E1305" s="1" t="s">
        <v>4895</v>
      </c>
    </row>
    <row r="1306" spans="1:5">
      <c r="A1306" s="1" t="s">
        <v>3340</v>
      </c>
      <c r="B1306" s="4" t="s">
        <v>3387</v>
      </c>
      <c r="C1306" s="1" t="s">
        <v>171</v>
      </c>
      <c r="D1306" s="1" t="s">
        <v>4750</v>
      </c>
      <c r="E1306" s="1" t="s">
        <v>4895</v>
      </c>
    </row>
    <row r="1307" spans="1:5">
      <c r="A1307" s="1" t="s">
        <v>3341</v>
      </c>
      <c r="B1307" s="4" t="s">
        <v>3388</v>
      </c>
      <c r="C1307" s="1" t="s">
        <v>171</v>
      </c>
      <c r="D1307" s="1" t="s">
        <v>4751</v>
      </c>
      <c r="E1307" s="1" t="s">
        <v>4895</v>
      </c>
    </row>
    <row r="1308" spans="1:5">
      <c r="A1308" s="1" t="s">
        <v>3342</v>
      </c>
      <c r="B1308" s="4" t="s">
        <v>3389</v>
      </c>
      <c r="C1308" s="1" t="s">
        <v>171</v>
      </c>
      <c r="D1308" s="1" t="s">
        <v>4752</v>
      </c>
      <c r="E1308" s="1" t="s">
        <v>4895</v>
      </c>
    </row>
    <row r="1309" spans="1:5">
      <c r="A1309" s="1" t="s">
        <v>3343</v>
      </c>
      <c r="B1309" s="4" t="s">
        <v>3390</v>
      </c>
      <c r="C1309" s="1" t="s">
        <v>171</v>
      </c>
      <c r="D1309" s="1" t="s">
        <v>4753</v>
      </c>
      <c r="E1309" s="1" t="s">
        <v>4895</v>
      </c>
    </row>
    <row r="1310" spans="1:5">
      <c r="A1310" s="1" t="s">
        <v>3344</v>
      </c>
      <c r="B1310" s="4" t="s">
        <v>3391</v>
      </c>
      <c r="C1310" s="1" t="s">
        <v>171</v>
      </c>
      <c r="D1310" s="1" t="s">
        <v>4754</v>
      </c>
      <c r="E1310" s="1" t="s">
        <v>4895</v>
      </c>
    </row>
    <row r="1311" spans="1:5">
      <c r="A1311" s="1" t="s">
        <v>3345</v>
      </c>
      <c r="B1311" s="4" t="s">
        <v>3392</v>
      </c>
      <c r="C1311" s="1" t="s">
        <v>171</v>
      </c>
      <c r="D1311" s="1" t="s">
        <v>4755</v>
      </c>
      <c r="E1311" s="1" t="s">
        <v>4895</v>
      </c>
    </row>
    <row r="1312" spans="1:5">
      <c r="A1312" s="1" t="s">
        <v>3346</v>
      </c>
      <c r="B1312" s="4" t="s">
        <v>3393</v>
      </c>
      <c r="C1312" s="1" t="s">
        <v>171</v>
      </c>
      <c r="D1312" s="1" t="s">
        <v>4756</v>
      </c>
      <c r="E1312" s="1" t="s">
        <v>4895</v>
      </c>
    </row>
    <row r="1313" spans="1:5">
      <c r="A1313" s="1" t="s">
        <v>3347</v>
      </c>
      <c r="B1313" s="4" t="s">
        <v>3405</v>
      </c>
      <c r="C1313" s="1" t="s">
        <v>171</v>
      </c>
      <c r="D1313" s="1" t="s">
        <v>4757</v>
      </c>
      <c r="E1313" s="1" t="s">
        <v>4895</v>
      </c>
    </row>
    <row r="1314" spans="1:5">
      <c r="A1314" s="1" t="s">
        <v>3348</v>
      </c>
      <c r="B1314" s="4" t="s">
        <v>3394</v>
      </c>
      <c r="C1314" s="1" t="s">
        <v>171</v>
      </c>
      <c r="D1314" s="1" t="s">
        <v>4758</v>
      </c>
      <c r="E1314" s="1" t="s">
        <v>4895</v>
      </c>
    </row>
    <row r="1315" spans="1:5">
      <c r="A1315" s="1" t="s">
        <v>3349</v>
      </c>
      <c r="B1315" s="4" t="s">
        <v>3395</v>
      </c>
      <c r="C1315" s="1" t="s">
        <v>171</v>
      </c>
      <c r="D1315" s="1" t="s">
        <v>4759</v>
      </c>
      <c r="E1315" s="1" t="s">
        <v>4895</v>
      </c>
    </row>
    <row r="1316" spans="1:5">
      <c r="A1316" s="1" t="s">
        <v>4423</v>
      </c>
      <c r="B1316" s="4" t="s">
        <v>4415</v>
      </c>
      <c r="C1316" s="1" t="s">
        <v>164</v>
      </c>
      <c r="D1316" s="1" t="s">
        <v>4760</v>
      </c>
      <c r="E1316" s="1" t="s">
        <v>4895</v>
      </c>
    </row>
    <row r="1317" spans="1:5">
      <c r="A1317" s="1" t="s">
        <v>4424</v>
      </c>
      <c r="B1317" s="4" t="s">
        <v>4416</v>
      </c>
      <c r="C1317" s="1" t="s">
        <v>164</v>
      </c>
      <c r="D1317" s="1" t="s">
        <v>4761</v>
      </c>
      <c r="E1317" s="1" t="s">
        <v>4895</v>
      </c>
    </row>
    <row r="1318" spans="1:5">
      <c r="A1318" s="1" t="s">
        <v>4425</v>
      </c>
      <c r="B1318" s="4" t="s">
        <v>4167</v>
      </c>
      <c r="C1318" s="1" t="s">
        <v>171</v>
      </c>
      <c r="D1318" s="1" t="s">
        <v>4762</v>
      </c>
      <c r="E1318" s="1" t="s">
        <v>4895</v>
      </c>
    </row>
    <row r="1319" spans="1:5">
      <c r="A1319" s="1" t="s">
        <v>4426</v>
      </c>
      <c r="B1319" s="4" t="s">
        <v>3878</v>
      </c>
      <c r="C1319" s="1" t="s">
        <v>171</v>
      </c>
      <c r="D1319" s="1" t="s">
        <v>4763</v>
      </c>
      <c r="E1319" s="1" t="s">
        <v>4895</v>
      </c>
    </row>
    <row r="1320" spans="1:5">
      <c r="A1320" s="1" t="s">
        <v>4427</v>
      </c>
      <c r="B1320" s="4" t="s">
        <v>3879</v>
      </c>
      <c r="C1320" s="1" t="s">
        <v>171</v>
      </c>
      <c r="D1320" s="1" t="s">
        <v>4764</v>
      </c>
      <c r="E1320" s="1" t="s">
        <v>4895</v>
      </c>
    </row>
    <row r="1321" spans="1:5">
      <c r="A1321" s="1" t="s">
        <v>4428</v>
      </c>
      <c r="B1321" s="4" t="s">
        <v>3830</v>
      </c>
      <c r="C1321" s="1" t="s">
        <v>171</v>
      </c>
      <c r="D1321" s="1" t="s">
        <v>4765</v>
      </c>
      <c r="E1321" s="1" t="s">
        <v>4895</v>
      </c>
    </row>
    <row r="1322" spans="1:5">
      <c r="A1322" s="1" t="s">
        <v>4429</v>
      </c>
      <c r="B1322" s="4" t="s">
        <v>3880</v>
      </c>
      <c r="C1322" s="1" t="s">
        <v>171</v>
      </c>
      <c r="D1322" s="1" t="s">
        <v>4766</v>
      </c>
      <c r="E1322" s="1" t="s">
        <v>4895</v>
      </c>
    </row>
    <row r="1323" spans="1:5">
      <c r="A1323" s="1" t="s">
        <v>4430</v>
      </c>
      <c r="B1323" s="4" t="s">
        <v>3881</v>
      </c>
      <c r="C1323" s="1" t="s">
        <v>164</v>
      </c>
      <c r="D1323" s="1" t="s">
        <v>4767</v>
      </c>
      <c r="E1323" s="1" t="s">
        <v>4895</v>
      </c>
    </row>
    <row r="1324" spans="1:5">
      <c r="A1324" s="1" t="s">
        <v>4431</v>
      </c>
      <c r="B1324" s="4" t="s">
        <v>4417</v>
      </c>
      <c r="C1324" s="1" t="s">
        <v>171</v>
      </c>
      <c r="D1324" s="1" t="s">
        <v>4768</v>
      </c>
      <c r="E1324" s="1" t="s">
        <v>4895</v>
      </c>
    </row>
    <row r="1325" spans="1:5">
      <c r="A1325" s="1" t="s">
        <v>4432</v>
      </c>
      <c r="B1325" s="4" t="s">
        <v>4418</v>
      </c>
      <c r="C1325" s="1" t="s">
        <v>171</v>
      </c>
      <c r="D1325" s="1" t="s">
        <v>4769</v>
      </c>
      <c r="E1325" s="1" t="s">
        <v>4895</v>
      </c>
    </row>
    <row r="1326" spans="1:5">
      <c r="A1326" s="1" t="s">
        <v>4433</v>
      </c>
      <c r="B1326" s="4" t="s">
        <v>4419</v>
      </c>
      <c r="C1326" s="1" t="s">
        <v>171</v>
      </c>
      <c r="D1326" s="1" t="s">
        <v>4770</v>
      </c>
      <c r="E1326" s="1" t="s">
        <v>4895</v>
      </c>
    </row>
    <row r="1327" spans="1:5">
      <c r="A1327" s="1" t="s">
        <v>4434</v>
      </c>
      <c r="B1327" s="4" t="s">
        <v>4420</v>
      </c>
      <c r="C1327" s="1" t="s">
        <v>171</v>
      </c>
      <c r="D1327" s="1" t="s">
        <v>4771</v>
      </c>
      <c r="E1327" s="1" t="s">
        <v>4895</v>
      </c>
    </row>
    <row r="1328" spans="1:5">
      <c r="A1328" s="1" t="s">
        <v>4435</v>
      </c>
      <c r="B1328" s="4" t="s">
        <v>4422</v>
      </c>
      <c r="C1328" s="1" t="s">
        <v>164</v>
      </c>
      <c r="D1328" s="1" t="s">
        <v>4772</v>
      </c>
      <c r="E1328" s="1" t="s">
        <v>4895</v>
      </c>
    </row>
    <row r="1329" spans="1:5">
      <c r="A1329" s="1" t="s">
        <v>4436</v>
      </c>
      <c r="B1329" s="4" t="s">
        <v>4421</v>
      </c>
      <c r="C1329" s="1" t="s">
        <v>164</v>
      </c>
      <c r="D1329" s="1" t="s">
        <v>4773</v>
      </c>
      <c r="E1329" s="1" t="s">
        <v>4895</v>
      </c>
    </row>
    <row r="1330" spans="1:5">
      <c r="A1330" s="1" t="s">
        <v>4438</v>
      </c>
      <c r="B1330" s="4" t="s">
        <v>4439</v>
      </c>
      <c r="C1330" s="1" t="s">
        <v>171</v>
      </c>
      <c r="D1330" s="1" t="s">
        <v>4774</v>
      </c>
      <c r="E1330" s="1" t="s">
        <v>4895</v>
      </c>
    </row>
    <row r="1331" spans="1:5">
      <c r="A1331" s="1" t="s">
        <v>4449</v>
      </c>
      <c r="B1331" s="4" t="s">
        <v>4440</v>
      </c>
      <c r="C1331" s="1" t="s">
        <v>171</v>
      </c>
      <c r="D1331" s="1" t="s">
        <v>4775</v>
      </c>
      <c r="E1331" s="1" t="s">
        <v>4895</v>
      </c>
    </row>
    <row r="1332" spans="1:5">
      <c r="A1332" s="1" t="s">
        <v>4450</v>
      </c>
      <c r="B1332" s="4" t="s">
        <v>4441</v>
      </c>
      <c r="C1332" s="1" t="s">
        <v>171</v>
      </c>
      <c r="D1332" s="1" t="s">
        <v>4776</v>
      </c>
      <c r="E1332" s="1" t="s">
        <v>4895</v>
      </c>
    </row>
    <row r="1333" spans="1:5">
      <c r="A1333" s="1" t="s">
        <v>4451</v>
      </c>
      <c r="B1333" s="4" t="s">
        <v>4442</v>
      </c>
      <c r="C1333" s="1" t="s">
        <v>171</v>
      </c>
      <c r="D1333" s="1" t="s">
        <v>4777</v>
      </c>
      <c r="E1333" s="1" t="s">
        <v>4895</v>
      </c>
    </row>
    <row r="1334" spans="1:5">
      <c r="A1334" s="1" t="s">
        <v>4452</v>
      </c>
      <c r="B1334" s="4" t="s">
        <v>4443</v>
      </c>
      <c r="C1334" s="1" t="s">
        <v>171</v>
      </c>
      <c r="D1334" s="1" t="s">
        <v>4778</v>
      </c>
      <c r="E1334" s="1" t="s">
        <v>4895</v>
      </c>
    </row>
    <row r="1335" spans="1:5">
      <c r="A1335" s="1" t="s">
        <v>4453</v>
      </c>
      <c r="B1335" s="4" t="s">
        <v>4444</v>
      </c>
      <c r="C1335" s="1" t="s">
        <v>171</v>
      </c>
      <c r="D1335" s="1" t="s">
        <v>4779</v>
      </c>
      <c r="E1335" s="1" t="s">
        <v>4895</v>
      </c>
    </row>
    <row r="1336" spans="1:5">
      <c r="A1336" s="1" t="s">
        <v>4454</v>
      </c>
      <c r="B1336" s="4" t="s">
        <v>4445</v>
      </c>
      <c r="C1336" s="1" t="s">
        <v>171</v>
      </c>
      <c r="D1336" s="1" t="s">
        <v>4780</v>
      </c>
      <c r="E1336" s="1" t="s">
        <v>4895</v>
      </c>
    </row>
    <row r="1337" spans="1:5">
      <c r="A1337" s="1" t="s">
        <v>4455</v>
      </c>
      <c r="B1337" s="4" t="s">
        <v>4446</v>
      </c>
      <c r="C1337" s="1" t="s">
        <v>171</v>
      </c>
      <c r="D1337" s="1" t="s">
        <v>4781</v>
      </c>
      <c r="E1337" s="1" t="s">
        <v>4895</v>
      </c>
    </row>
    <row r="1338" spans="1:5">
      <c r="A1338" s="1" t="s">
        <v>4456</v>
      </c>
      <c r="B1338" s="4" t="s">
        <v>4447</v>
      </c>
      <c r="C1338" s="1" t="s">
        <v>171</v>
      </c>
      <c r="D1338" s="1" t="s">
        <v>4782</v>
      </c>
      <c r="E1338" s="1" t="s">
        <v>4895</v>
      </c>
    </row>
    <row r="1339" spans="1:5">
      <c r="A1339" s="1" t="s">
        <v>4457</v>
      </c>
      <c r="B1339" s="4" t="s">
        <v>4448</v>
      </c>
      <c r="C1339" s="1" t="s">
        <v>171</v>
      </c>
      <c r="D1339" s="1" t="s">
        <v>4783</v>
      </c>
      <c r="E1339" s="1" t="s">
        <v>4895</v>
      </c>
    </row>
    <row r="1340" spans="1:5">
      <c r="A1340" s="1" t="s">
        <v>4459</v>
      </c>
      <c r="B1340" s="4" t="s">
        <v>4461</v>
      </c>
      <c r="C1340" s="1" t="s">
        <v>171</v>
      </c>
      <c r="D1340" s="1" t="s">
        <v>4784</v>
      </c>
      <c r="E1340" s="1" t="s">
        <v>4895</v>
      </c>
    </row>
    <row r="1341" spans="1:5">
      <c r="A1341" s="1" t="s">
        <v>4475</v>
      </c>
      <c r="B1341" s="4" t="s">
        <v>4462</v>
      </c>
      <c r="C1341" s="1" t="s">
        <v>171</v>
      </c>
      <c r="D1341" s="1" t="s">
        <v>4785</v>
      </c>
      <c r="E1341" s="1" t="s">
        <v>4895</v>
      </c>
    </row>
    <row r="1342" spans="1:5">
      <c r="A1342" s="1" t="s">
        <v>4476</v>
      </c>
      <c r="B1342" s="4" t="s">
        <v>4463</v>
      </c>
      <c r="C1342" s="1" t="s">
        <v>171</v>
      </c>
      <c r="D1342" s="1" t="s">
        <v>4786</v>
      </c>
      <c r="E1342" s="1" t="s">
        <v>4895</v>
      </c>
    </row>
    <row r="1343" spans="1:5">
      <c r="A1343" s="1" t="s">
        <v>4477</v>
      </c>
      <c r="B1343" s="4" t="s">
        <v>4464</v>
      </c>
      <c r="C1343" s="1" t="s">
        <v>171</v>
      </c>
      <c r="D1343" s="1" t="s">
        <v>4787</v>
      </c>
      <c r="E1343" s="1" t="s">
        <v>4895</v>
      </c>
    </row>
    <row r="1344" spans="1:5">
      <c r="A1344" s="1" t="s">
        <v>4478</v>
      </c>
      <c r="B1344" s="4" t="s">
        <v>4465</v>
      </c>
      <c r="C1344" s="1" t="s">
        <v>171</v>
      </c>
      <c r="D1344" s="1" t="s">
        <v>4788</v>
      </c>
      <c r="E1344" s="1" t="s">
        <v>4895</v>
      </c>
    </row>
    <row r="1345" spans="1:5">
      <c r="A1345" s="1" t="s">
        <v>4479</v>
      </c>
      <c r="B1345" s="4" t="s">
        <v>4466</v>
      </c>
      <c r="C1345" s="1" t="s">
        <v>171</v>
      </c>
      <c r="D1345" s="1" t="s">
        <v>4789</v>
      </c>
      <c r="E1345" s="1" t="s">
        <v>4895</v>
      </c>
    </row>
    <row r="1346" spans="1:5">
      <c r="A1346" s="1" t="s">
        <v>4480</v>
      </c>
      <c r="B1346" s="4" t="s">
        <v>4467</v>
      </c>
      <c r="C1346" s="1" t="s">
        <v>171</v>
      </c>
      <c r="D1346" s="1" t="s">
        <v>4790</v>
      </c>
      <c r="E1346" s="1" t="s">
        <v>4895</v>
      </c>
    </row>
    <row r="1347" spans="1:5">
      <c r="A1347" s="1" t="s">
        <v>4481</v>
      </c>
      <c r="B1347" s="4" t="s">
        <v>4468</v>
      </c>
      <c r="C1347" s="1" t="s">
        <v>171</v>
      </c>
      <c r="D1347" s="1" t="s">
        <v>4791</v>
      </c>
      <c r="E1347" s="1" t="s">
        <v>4895</v>
      </c>
    </row>
    <row r="1348" spans="1:5">
      <c r="A1348" s="1" t="s">
        <v>4483</v>
      </c>
      <c r="B1348" s="4" t="s">
        <v>4470</v>
      </c>
      <c r="C1348" s="1" t="s">
        <v>171</v>
      </c>
      <c r="D1348" s="1" t="s">
        <v>4792</v>
      </c>
      <c r="E1348" s="1" t="s">
        <v>4895</v>
      </c>
    </row>
    <row r="1349" spans="1:5">
      <c r="A1349" s="1" t="s">
        <v>4484</v>
      </c>
      <c r="B1349" s="4" t="s">
        <v>4471</v>
      </c>
      <c r="C1349" s="1" t="s">
        <v>171</v>
      </c>
      <c r="D1349" s="1" t="s">
        <v>4793</v>
      </c>
      <c r="E1349" s="1" t="s">
        <v>4895</v>
      </c>
    </row>
    <row r="1350" spans="1:5">
      <c r="A1350" s="1" t="s">
        <v>4486</v>
      </c>
      <c r="B1350" s="4" t="s">
        <v>4473</v>
      </c>
      <c r="C1350" s="1" t="s">
        <v>171</v>
      </c>
      <c r="D1350" s="1" t="s">
        <v>4794</v>
      </c>
      <c r="E1350" s="1" t="s">
        <v>4895</v>
      </c>
    </row>
    <row r="1351" spans="1:5">
      <c r="A1351" s="1" t="s">
        <v>4487</v>
      </c>
      <c r="B1351" s="4" t="s">
        <v>4474</v>
      </c>
      <c r="C1351" s="1" t="s">
        <v>3265</v>
      </c>
      <c r="D1351" s="1" t="s">
        <v>4795</v>
      </c>
      <c r="E1351" s="1" t="s">
        <v>4895</v>
      </c>
    </row>
    <row r="1352" spans="1:5">
      <c r="A1352" s="1" t="s">
        <v>4488</v>
      </c>
      <c r="B1352" s="4" t="s">
        <v>4460</v>
      </c>
      <c r="C1352" s="1" t="s">
        <v>1273</v>
      </c>
      <c r="D1352" s="1" t="s">
        <v>4796</v>
      </c>
      <c r="E1352" s="1" t="s">
        <v>4895</v>
      </c>
    </row>
    <row r="1353" spans="1:5">
      <c r="A1353" s="1" t="s">
        <v>4490</v>
      </c>
      <c r="B1353" s="4" t="s">
        <v>4491</v>
      </c>
      <c r="C1353" s="1" t="s">
        <v>171</v>
      </c>
      <c r="D1353" s="1" t="s">
        <v>4797</v>
      </c>
      <c r="E1353" s="1" t="s">
        <v>4895</v>
      </c>
    </row>
    <row r="1354" spans="1:5">
      <c r="A1354" s="1" t="s">
        <v>4517</v>
      </c>
      <c r="B1354" s="4" t="s">
        <v>4492</v>
      </c>
      <c r="C1354" s="1" t="s">
        <v>171</v>
      </c>
      <c r="D1354" s="1" t="s">
        <v>4798</v>
      </c>
      <c r="E1354" s="1" t="s">
        <v>4895</v>
      </c>
    </row>
    <row r="1355" spans="1:5">
      <c r="A1355" s="1" t="s">
        <v>4519</v>
      </c>
      <c r="B1355" s="4" t="s">
        <v>4494</v>
      </c>
      <c r="C1355" s="1" t="s">
        <v>171</v>
      </c>
      <c r="D1355" s="1" t="s">
        <v>4799</v>
      </c>
      <c r="E1355" s="1" t="s">
        <v>4895</v>
      </c>
    </row>
    <row r="1356" spans="1:5">
      <c r="A1356" s="1" t="s">
        <v>4520</v>
      </c>
      <c r="B1356" s="4" t="s">
        <v>4495</v>
      </c>
      <c r="C1356" s="1" t="s">
        <v>171</v>
      </c>
      <c r="D1356" s="1" t="s">
        <v>4800</v>
      </c>
      <c r="E1356" s="1" t="s">
        <v>4895</v>
      </c>
    </row>
    <row r="1357" spans="1:5">
      <c r="A1357" s="1" t="s">
        <v>4521</v>
      </c>
      <c r="B1357" s="4" t="s">
        <v>4496</v>
      </c>
      <c r="C1357" s="1" t="s">
        <v>171</v>
      </c>
      <c r="D1357" s="1" t="s">
        <v>4801</v>
      </c>
      <c r="E1357" s="1" t="s">
        <v>4895</v>
      </c>
    </row>
    <row r="1358" spans="1:5">
      <c r="A1358" s="1" t="s">
        <v>4522</v>
      </c>
      <c r="B1358" s="4" t="s">
        <v>4497</v>
      </c>
      <c r="C1358" s="1" t="s">
        <v>171</v>
      </c>
      <c r="D1358" s="1" t="s">
        <v>4802</v>
      </c>
      <c r="E1358" s="1" t="s">
        <v>4895</v>
      </c>
    </row>
    <row r="1359" spans="1:5">
      <c r="A1359" s="1" t="s">
        <v>4523</v>
      </c>
      <c r="B1359" s="4" t="s">
        <v>4498</v>
      </c>
      <c r="C1359" s="1" t="s">
        <v>171</v>
      </c>
      <c r="D1359" s="1" t="s">
        <v>4803</v>
      </c>
      <c r="E1359" s="1" t="s">
        <v>4895</v>
      </c>
    </row>
    <row r="1360" spans="1:5">
      <c r="A1360" s="1" t="s">
        <v>4524</v>
      </c>
      <c r="B1360" s="4" t="s">
        <v>4499</v>
      </c>
      <c r="C1360" s="1" t="s">
        <v>171</v>
      </c>
      <c r="D1360" s="1" t="s">
        <v>4804</v>
      </c>
      <c r="E1360" s="1" t="s">
        <v>4895</v>
      </c>
    </row>
    <row r="1361" spans="1:5">
      <c r="A1361" s="1" t="s">
        <v>4525</v>
      </c>
      <c r="B1361" s="4" t="s">
        <v>4500</v>
      </c>
      <c r="C1361" s="1" t="s">
        <v>171</v>
      </c>
      <c r="D1361" s="1" t="s">
        <v>4805</v>
      </c>
      <c r="E1361" s="1" t="s">
        <v>4895</v>
      </c>
    </row>
    <row r="1362" spans="1:5">
      <c r="A1362" s="1" t="s">
        <v>4526</v>
      </c>
      <c r="B1362" s="4" t="s">
        <v>4501</v>
      </c>
      <c r="C1362" s="1" t="s">
        <v>171</v>
      </c>
      <c r="D1362" s="1" t="s">
        <v>4806</v>
      </c>
      <c r="E1362" s="1" t="s">
        <v>4895</v>
      </c>
    </row>
    <row r="1363" spans="1:5">
      <c r="A1363" s="1" t="s">
        <v>4527</v>
      </c>
      <c r="B1363" s="4" t="s">
        <v>4502</v>
      </c>
      <c r="C1363" s="1" t="s">
        <v>171</v>
      </c>
      <c r="D1363" s="1" t="s">
        <v>4807</v>
      </c>
      <c r="E1363" s="1" t="s">
        <v>4895</v>
      </c>
    </row>
    <row r="1364" spans="1:5">
      <c r="A1364" s="1" t="s">
        <v>4528</v>
      </c>
      <c r="B1364" s="4" t="s">
        <v>4503</v>
      </c>
      <c r="C1364" s="1" t="s">
        <v>171</v>
      </c>
      <c r="D1364" s="1" t="s">
        <v>4808</v>
      </c>
      <c r="E1364" s="1" t="s">
        <v>4895</v>
      </c>
    </row>
    <row r="1365" spans="1:5">
      <c r="A1365" s="1" t="s">
        <v>4529</v>
      </c>
      <c r="B1365" s="4" t="s">
        <v>4504</v>
      </c>
      <c r="C1365" s="1" t="s">
        <v>171</v>
      </c>
      <c r="D1365" s="1" t="s">
        <v>4809</v>
      </c>
      <c r="E1365" s="1" t="s">
        <v>4895</v>
      </c>
    </row>
    <row r="1366" spans="1:5">
      <c r="A1366" s="1" t="s">
        <v>4530</v>
      </c>
      <c r="B1366" s="4" t="s">
        <v>4505</v>
      </c>
      <c r="C1366" s="1" t="s">
        <v>171</v>
      </c>
      <c r="D1366" s="1" t="s">
        <v>4810</v>
      </c>
      <c r="E1366" s="1" t="s">
        <v>4895</v>
      </c>
    </row>
    <row r="1367" spans="1:5">
      <c r="A1367" s="1" t="s">
        <v>4531</v>
      </c>
      <c r="B1367" s="4" t="s">
        <v>4506</v>
      </c>
      <c r="C1367" s="1" t="s">
        <v>171</v>
      </c>
      <c r="D1367" s="1" t="s">
        <v>4811</v>
      </c>
      <c r="E1367" s="1" t="s">
        <v>4895</v>
      </c>
    </row>
    <row r="1368" spans="1:5">
      <c r="A1368" s="1" t="s">
        <v>4532</v>
      </c>
      <c r="B1368" s="4" t="s">
        <v>4507</v>
      </c>
      <c r="C1368" s="1" t="s">
        <v>171</v>
      </c>
      <c r="D1368" s="1" t="s">
        <v>4812</v>
      </c>
      <c r="E1368" s="1" t="s">
        <v>4895</v>
      </c>
    </row>
    <row r="1369" spans="1:5">
      <c r="A1369" s="1" t="s">
        <v>4533</v>
      </c>
      <c r="B1369" s="4" t="s">
        <v>4508</v>
      </c>
      <c r="C1369" s="1" t="s">
        <v>171</v>
      </c>
      <c r="D1369" s="1" t="s">
        <v>4813</v>
      </c>
      <c r="E1369" s="1" t="s">
        <v>4895</v>
      </c>
    </row>
    <row r="1370" spans="1:5">
      <c r="A1370" s="1" t="s">
        <v>4534</v>
      </c>
      <c r="B1370" s="4" t="s">
        <v>4509</v>
      </c>
      <c r="C1370" s="1" t="s">
        <v>171</v>
      </c>
      <c r="D1370" s="1" t="s">
        <v>4814</v>
      </c>
      <c r="E1370" s="1" t="s">
        <v>4895</v>
      </c>
    </row>
    <row r="1371" spans="1:5">
      <c r="A1371" s="1" t="s">
        <v>4535</v>
      </c>
      <c r="B1371" s="4" t="s">
        <v>4510</v>
      </c>
      <c r="C1371" s="1" t="s">
        <v>171</v>
      </c>
      <c r="D1371" s="1" t="s">
        <v>4815</v>
      </c>
      <c r="E1371" s="1" t="s">
        <v>4895</v>
      </c>
    </row>
    <row r="1372" spans="1:5">
      <c r="A1372" s="1" t="s">
        <v>4536</v>
      </c>
      <c r="B1372" s="4" t="s">
        <v>4511</v>
      </c>
      <c r="C1372" s="1" t="s">
        <v>171</v>
      </c>
      <c r="D1372" s="1" t="s">
        <v>4816</v>
      </c>
      <c r="E1372" s="1" t="s">
        <v>4895</v>
      </c>
    </row>
    <row r="1373" spans="1:5">
      <c r="A1373" s="1" t="s">
        <v>4537</v>
      </c>
      <c r="B1373" s="4" t="s">
        <v>4512</v>
      </c>
      <c r="C1373" s="1" t="s">
        <v>171</v>
      </c>
      <c r="D1373" s="1" t="s">
        <v>4817</v>
      </c>
      <c r="E1373" s="1" t="s">
        <v>4895</v>
      </c>
    </row>
    <row r="1374" spans="1:5">
      <c r="A1374" s="1" t="s">
        <v>4556</v>
      </c>
      <c r="B1374" s="4" t="s">
        <v>4546</v>
      </c>
      <c r="C1374" s="1" t="s">
        <v>171</v>
      </c>
      <c r="D1374" s="1" t="s">
        <v>4818</v>
      </c>
      <c r="E1374" s="1" t="s">
        <v>4895</v>
      </c>
    </row>
    <row r="1375" spans="1:5">
      <c r="A1375" s="1" t="s">
        <v>4558</v>
      </c>
      <c r="B1375" s="4" t="s">
        <v>4559</v>
      </c>
      <c r="C1375" s="1" t="s">
        <v>171</v>
      </c>
      <c r="D1375" s="1" t="s">
        <v>4819</v>
      </c>
      <c r="E1375" s="1" t="s">
        <v>4895</v>
      </c>
    </row>
    <row r="1376" spans="1:5">
      <c r="A1376" s="1" t="s">
        <v>4569</v>
      </c>
      <c r="B1376" s="4" t="s">
        <v>4560</v>
      </c>
      <c r="C1376" s="1" t="s">
        <v>171</v>
      </c>
      <c r="D1376" s="1" t="s">
        <v>4820</v>
      </c>
      <c r="E1376" s="1" t="s">
        <v>4895</v>
      </c>
    </row>
    <row r="1377" spans="1:5">
      <c r="A1377" s="1" t="s">
        <v>4570</v>
      </c>
      <c r="B1377" s="4" t="s">
        <v>4561</v>
      </c>
      <c r="C1377" s="1" t="s">
        <v>171</v>
      </c>
      <c r="D1377" s="1" t="s">
        <v>4821</v>
      </c>
      <c r="E1377" s="1" t="s">
        <v>4895</v>
      </c>
    </row>
    <row r="1378" spans="1:5">
      <c r="A1378" s="1" t="s">
        <v>4571</v>
      </c>
      <c r="B1378" s="4" t="s">
        <v>4562</v>
      </c>
      <c r="C1378" s="1" t="s">
        <v>171</v>
      </c>
      <c r="D1378" s="1" t="s">
        <v>4822</v>
      </c>
      <c r="E1378" s="1" t="s">
        <v>4895</v>
      </c>
    </row>
    <row r="1379" spans="1:5">
      <c r="A1379" s="1" t="s">
        <v>4572</v>
      </c>
      <c r="B1379" s="4" t="s">
        <v>4563</v>
      </c>
      <c r="C1379" s="1" t="s">
        <v>171</v>
      </c>
      <c r="D1379" s="1" t="s">
        <v>4823</v>
      </c>
      <c r="E1379" s="1" t="s">
        <v>4895</v>
      </c>
    </row>
    <row r="1380" spans="1:5">
      <c r="A1380" s="1" t="s">
        <v>4574</v>
      </c>
      <c r="B1380" s="4" t="s">
        <v>4565</v>
      </c>
      <c r="C1380" s="1" t="s">
        <v>171</v>
      </c>
      <c r="D1380" s="1" t="s">
        <v>4824</v>
      </c>
      <c r="E1380" s="1" t="s">
        <v>4895</v>
      </c>
    </row>
    <row r="1381" spans="1:5">
      <c r="A1381" s="1" t="s">
        <v>4575</v>
      </c>
      <c r="B1381" s="4" t="s">
        <v>4566</v>
      </c>
      <c r="C1381" s="1" t="s">
        <v>171</v>
      </c>
      <c r="D1381" s="1" t="s">
        <v>4825</v>
      </c>
      <c r="E1381" s="1" t="s">
        <v>4895</v>
      </c>
    </row>
    <row r="1382" spans="1:5">
      <c r="A1382" s="1" t="s">
        <v>4577</v>
      </c>
      <c r="B1382" s="4" t="s">
        <v>4568</v>
      </c>
      <c r="C1382" s="1" t="s">
        <v>171</v>
      </c>
      <c r="D1382" s="1" t="s">
        <v>4826</v>
      </c>
      <c r="E1382" s="1" t="s">
        <v>4895</v>
      </c>
    </row>
    <row r="1383" spans="1:5">
      <c r="A1383" s="1" t="s">
        <v>4579</v>
      </c>
      <c r="B1383" s="4" t="s">
        <v>4587</v>
      </c>
      <c r="C1383" s="1" t="s">
        <v>164</v>
      </c>
      <c r="D1383" s="1" t="s">
        <v>4827</v>
      </c>
      <c r="E1383" s="1" t="s">
        <v>4895</v>
      </c>
    </row>
    <row r="1384" spans="1:5">
      <c r="A1384" s="1" t="s">
        <v>4614</v>
      </c>
      <c r="B1384" s="4" t="s">
        <v>4588</v>
      </c>
      <c r="C1384" s="1" t="s">
        <v>164</v>
      </c>
      <c r="D1384" s="1" t="s">
        <v>4828</v>
      </c>
      <c r="E1384" s="1" t="s">
        <v>4895</v>
      </c>
    </row>
    <row r="1385" spans="1:5">
      <c r="A1385" s="1" t="s">
        <v>4615</v>
      </c>
      <c r="B1385" s="4" t="s">
        <v>4589</v>
      </c>
      <c r="C1385" s="1" t="s">
        <v>164</v>
      </c>
      <c r="D1385" s="1" t="s">
        <v>4829</v>
      </c>
      <c r="E1385" s="1" t="s">
        <v>4895</v>
      </c>
    </row>
    <row r="1386" spans="1:5">
      <c r="A1386" s="1" t="s">
        <v>4616</v>
      </c>
      <c r="B1386" s="4" t="s">
        <v>4590</v>
      </c>
      <c r="C1386" s="1" t="s">
        <v>164</v>
      </c>
      <c r="D1386" s="1" t="s">
        <v>4830</v>
      </c>
      <c r="E1386" s="1" t="s">
        <v>4895</v>
      </c>
    </row>
    <row r="1387" spans="1:5">
      <c r="A1387" s="1" t="s">
        <v>4617</v>
      </c>
      <c r="B1387" s="4" t="s">
        <v>4591</v>
      </c>
      <c r="C1387" s="1" t="s">
        <v>164</v>
      </c>
      <c r="D1387" s="1" t="s">
        <v>4831</v>
      </c>
      <c r="E1387" s="1" t="s">
        <v>4895</v>
      </c>
    </row>
    <row r="1388" spans="1:5">
      <c r="A1388" s="1" t="s">
        <v>4619</v>
      </c>
      <c r="B1388" s="4" t="s">
        <v>4592</v>
      </c>
      <c r="C1388" s="1" t="s">
        <v>171</v>
      </c>
      <c r="D1388" s="1" t="s">
        <v>4832</v>
      </c>
      <c r="E1388" s="1" t="s">
        <v>4895</v>
      </c>
    </row>
    <row r="1389" spans="1:5">
      <c r="A1389" s="1" t="s">
        <v>4620</v>
      </c>
      <c r="B1389" s="4" t="s">
        <v>4593</v>
      </c>
      <c r="C1389" s="1" t="s">
        <v>171</v>
      </c>
      <c r="D1389" s="1" t="s">
        <v>4833</v>
      </c>
      <c r="E1389" s="1" t="s">
        <v>4895</v>
      </c>
    </row>
    <row r="1390" spans="1:5">
      <c r="A1390" s="1" t="s">
        <v>4621</v>
      </c>
      <c r="B1390" s="4" t="s">
        <v>4594</v>
      </c>
      <c r="C1390" s="1" t="s">
        <v>171</v>
      </c>
      <c r="D1390" s="1" t="s">
        <v>4834</v>
      </c>
      <c r="E1390" s="1" t="s">
        <v>4895</v>
      </c>
    </row>
    <row r="1391" spans="1:5">
      <c r="A1391" s="1" t="s">
        <v>4622</v>
      </c>
      <c r="B1391" s="4" t="s">
        <v>4595</v>
      </c>
      <c r="C1391" s="1" t="s">
        <v>171</v>
      </c>
      <c r="D1391" s="1" t="s">
        <v>4835</v>
      </c>
      <c r="E1391" s="1" t="s">
        <v>4895</v>
      </c>
    </row>
    <row r="1392" spans="1:5">
      <c r="A1392" s="1" t="s">
        <v>4623</v>
      </c>
      <c r="B1392" s="4" t="s">
        <v>4596</v>
      </c>
      <c r="C1392" s="1" t="s">
        <v>171</v>
      </c>
      <c r="D1392" s="1" t="s">
        <v>4836</v>
      </c>
      <c r="E1392" s="1" t="s">
        <v>4895</v>
      </c>
    </row>
    <row r="1393" spans="1:5">
      <c r="A1393" s="1" t="s">
        <v>4624</v>
      </c>
      <c r="B1393" s="4" t="s">
        <v>4597</v>
      </c>
      <c r="C1393" s="1" t="s">
        <v>171</v>
      </c>
      <c r="D1393" s="1" t="s">
        <v>4837</v>
      </c>
      <c r="E1393" s="1" t="s">
        <v>4895</v>
      </c>
    </row>
    <row r="1394" spans="1:5">
      <c r="A1394" s="1" t="s">
        <v>4627</v>
      </c>
      <c r="B1394" s="4" t="s">
        <v>3793</v>
      </c>
      <c r="C1394" s="1" t="s">
        <v>1273</v>
      </c>
      <c r="D1394" s="1" t="s">
        <v>4838</v>
      </c>
      <c r="E1394" s="1" t="s">
        <v>4895</v>
      </c>
    </row>
    <row r="1395" spans="1:5">
      <c r="A1395" s="1" t="s">
        <v>4628</v>
      </c>
      <c r="B1395" s="4" t="s">
        <v>4598</v>
      </c>
      <c r="C1395" s="1" t="s">
        <v>171</v>
      </c>
      <c r="D1395" s="1" t="s">
        <v>4839</v>
      </c>
      <c r="E1395" s="1" t="s">
        <v>4895</v>
      </c>
    </row>
    <row r="1396" spans="1:5">
      <c r="A1396" s="1" t="s">
        <v>4629</v>
      </c>
      <c r="B1396" s="4" t="s">
        <v>4599</v>
      </c>
      <c r="C1396" s="1" t="s">
        <v>171</v>
      </c>
      <c r="D1396" s="1" t="s">
        <v>4840</v>
      </c>
      <c r="E1396" s="1" t="s">
        <v>4895</v>
      </c>
    </row>
    <row r="1397" spans="1:5">
      <c r="A1397" s="1" t="s">
        <v>4631</v>
      </c>
      <c r="B1397" s="4" t="s">
        <v>4601</v>
      </c>
      <c r="C1397" s="1" t="s">
        <v>171</v>
      </c>
      <c r="D1397" s="1" t="s">
        <v>4841</v>
      </c>
      <c r="E1397" s="1" t="s">
        <v>4895</v>
      </c>
    </row>
    <row r="1398" spans="1:5">
      <c r="A1398" s="1" t="s">
        <v>4632</v>
      </c>
      <c r="B1398" s="4" t="s">
        <v>4602</v>
      </c>
      <c r="C1398" s="1" t="s">
        <v>171</v>
      </c>
      <c r="D1398" s="1" t="s">
        <v>4842</v>
      </c>
      <c r="E1398" s="1" t="s">
        <v>4895</v>
      </c>
    </row>
    <row r="1399" spans="1:5">
      <c r="A1399" s="1" t="s">
        <v>4634</v>
      </c>
      <c r="B1399" s="4" t="s">
        <v>4603</v>
      </c>
      <c r="C1399" s="1" t="s">
        <v>171</v>
      </c>
      <c r="D1399" s="1" t="s">
        <v>4843</v>
      </c>
      <c r="E1399" s="1" t="s">
        <v>4895</v>
      </c>
    </row>
    <row r="1400" spans="1:5">
      <c r="A1400" s="1" t="s">
        <v>4635</v>
      </c>
      <c r="B1400" s="4" t="s">
        <v>4604</v>
      </c>
      <c r="C1400" s="1" t="s">
        <v>171</v>
      </c>
      <c r="D1400" s="1" t="s">
        <v>4844</v>
      </c>
      <c r="E1400" s="1" t="s">
        <v>4895</v>
      </c>
    </row>
    <row r="1401" spans="1:5">
      <c r="A1401" s="1" t="s">
        <v>4636</v>
      </c>
      <c r="B1401" s="4" t="s">
        <v>4605</v>
      </c>
      <c r="C1401" s="1" t="s">
        <v>171</v>
      </c>
      <c r="D1401" s="1" t="s">
        <v>4845</v>
      </c>
      <c r="E1401" s="1" t="s">
        <v>4895</v>
      </c>
    </row>
    <row r="1402" spans="1:5">
      <c r="A1402" s="1" t="s">
        <v>4637</v>
      </c>
      <c r="B1402" s="4" t="s">
        <v>4606</v>
      </c>
      <c r="C1402" s="1" t="s">
        <v>171</v>
      </c>
      <c r="D1402" s="1" t="s">
        <v>4846</v>
      </c>
      <c r="E1402" s="1" t="s">
        <v>4895</v>
      </c>
    </row>
    <row r="1403" spans="1:5">
      <c r="A1403" s="1" t="s">
        <v>4638</v>
      </c>
      <c r="B1403" s="4" t="s">
        <v>4607</v>
      </c>
      <c r="C1403" s="1" t="s">
        <v>171</v>
      </c>
      <c r="D1403" s="1" t="s">
        <v>4847</v>
      </c>
      <c r="E1403" s="1" t="s">
        <v>4895</v>
      </c>
    </row>
    <row r="1404" spans="1:5">
      <c r="A1404" s="1" t="s">
        <v>4640</v>
      </c>
      <c r="B1404" s="4" t="s">
        <v>4608</v>
      </c>
      <c r="C1404" s="1" t="s">
        <v>171</v>
      </c>
      <c r="D1404" s="1" t="s">
        <v>4848</v>
      </c>
      <c r="E1404" s="1" t="s">
        <v>4895</v>
      </c>
    </row>
    <row r="1405" spans="1:5">
      <c r="A1405" s="1" t="s">
        <v>4641</v>
      </c>
      <c r="B1405" s="4" t="s">
        <v>4609</v>
      </c>
      <c r="C1405" s="1" t="s">
        <v>171</v>
      </c>
      <c r="D1405" s="1" t="s">
        <v>4849</v>
      </c>
      <c r="E1405" s="1" t="s">
        <v>4895</v>
      </c>
    </row>
    <row r="1406" spans="1:5">
      <c r="A1406" s="1" t="s">
        <v>4642</v>
      </c>
      <c r="B1406" s="4" t="s">
        <v>4610</v>
      </c>
      <c r="C1406" s="1" t="s">
        <v>171</v>
      </c>
      <c r="D1406" s="1" t="s">
        <v>4850</v>
      </c>
      <c r="E1406" s="1" t="s">
        <v>4895</v>
      </c>
    </row>
    <row r="1407" spans="1:5">
      <c r="A1407" s="1" t="s">
        <v>4643</v>
      </c>
      <c r="B1407" s="4" t="s">
        <v>4611</v>
      </c>
      <c r="C1407" s="1" t="s">
        <v>171</v>
      </c>
      <c r="D1407" s="1" t="s">
        <v>4851</v>
      </c>
      <c r="E1407" s="1" t="s">
        <v>4895</v>
      </c>
    </row>
    <row r="1408" spans="1:5">
      <c r="A1408" s="1" t="s">
        <v>4644</v>
      </c>
      <c r="B1408" s="4" t="s">
        <v>4612</v>
      </c>
      <c r="C1408" s="1" t="s">
        <v>171</v>
      </c>
      <c r="D1408" s="1" t="s">
        <v>4852</v>
      </c>
      <c r="E1408" s="1" t="s">
        <v>4895</v>
      </c>
    </row>
    <row r="1409" spans="1:5">
      <c r="A1409" s="1" t="s">
        <v>4646</v>
      </c>
      <c r="B1409" s="4" t="s">
        <v>4613</v>
      </c>
      <c r="C1409" s="1" t="s">
        <v>171</v>
      </c>
      <c r="D1409" s="1" t="s">
        <v>4853</v>
      </c>
      <c r="E1409" s="1" t="s">
        <v>4895</v>
      </c>
    </row>
    <row r="1410" spans="1:5">
      <c r="A1410" s="1" t="s">
        <v>2484</v>
      </c>
      <c r="B1410" s="4" t="s">
        <v>4663</v>
      </c>
      <c r="C1410" s="1" t="s">
        <v>171</v>
      </c>
      <c r="D1410" s="1" t="s">
        <v>4854</v>
      </c>
      <c r="E1410" s="1" t="s">
        <v>4895</v>
      </c>
    </row>
    <row r="1411" spans="1:5">
      <c r="A1411" s="1" t="s">
        <v>2485</v>
      </c>
      <c r="B1411" s="4" t="s">
        <v>4664</v>
      </c>
      <c r="C1411" s="1" t="s">
        <v>171</v>
      </c>
      <c r="D1411" s="1" t="s">
        <v>4855</v>
      </c>
      <c r="E1411" s="1" t="s">
        <v>4895</v>
      </c>
    </row>
    <row r="1412" spans="1:5">
      <c r="A1412" s="1" t="s">
        <v>2486</v>
      </c>
      <c r="B1412" s="4" t="s">
        <v>4665</v>
      </c>
      <c r="C1412" s="1" t="s">
        <v>171</v>
      </c>
      <c r="D1412" s="1" t="s">
        <v>4856</v>
      </c>
      <c r="E1412" s="1" t="s">
        <v>4895</v>
      </c>
    </row>
    <row r="1413" spans="1:5">
      <c r="A1413" s="1" t="s">
        <v>2487</v>
      </c>
      <c r="B1413" s="4" t="s">
        <v>4666</v>
      </c>
      <c r="C1413" s="1" t="s">
        <v>171</v>
      </c>
      <c r="D1413" s="1" t="s">
        <v>4857</v>
      </c>
      <c r="E1413" s="1" t="s">
        <v>4895</v>
      </c>
    </row>
    <row r="1414" spans="1:5">
      <c r="A1414" s="1" t="s">
        <v>2488</v>
      </c>
      <c r="B1414" s="4" t="s">
        <v>4667</v>
      </c>
      <c r="C1414" s="1" t="s">
        <v>171</v>
      </c>
      <c r="D1414" s="1" t="s">
        <v>4858</v>
      </c>
      <c r="E1414" s="1" t="s">
        <v>4895</v>
      </c>
    </row>
    <row r="1415" spans="1:5">
      <c r="A1415" s="1" t="s">
        <v>2489</v>
      </c>
      <c r="B1415" s="4" t="s">
        <v>4668</v>
      </c>
      <c r="C1415" s="1" t="s">
        <v>171</v>
      </c>
      <c r="D1415" s="1" t="s">
        <v>4859</v>
      </c>
      <c r="E1415" s="1" t="s">
        <v>4895</v>
      </c>
    </row>
    <row r="1416" spans="1:5">
      <c r="A1416" s="1" t="s">
        <v>2490</v>
      </c>
      <c r="B1416" s="4" t="s">
        <v>4669</v>
      </c>
      <c r="C1416" s="1" t="s">
        <v>171</v>
      </c>
      <c r="D1416" s="1" t="s">
        <v>4860</v>
      </c>
      <c r="E1416" s="1" t="s">
        <v>4895</v>
      </c>
    </row>
    <row r="1417" spans="1:5">
      <c r="A1417" s="1" t="s">
        <v>2491</v>
      </c>
      <c r="B1417" s="4" t="s">
        <v>4670</v>
      </c>
      <c r="C1417" s="1" t="s">
        <v>171</v>
      </c>
      <c r="D1417" s="1" t="s">
        <v>4861</v>
      </c>
      <c r="E1417" s="1" t="s">
        <v>4895</v>
      </c>
    </row>
    <row r="1418" spans="1:5">
      <c r="A1418" s="1" t="s">
        <v>2492</v>
      </c>
      <c r="B1418" s="4" t="s">
        <v>4671</v>
      </c>
      <c r="C1418" s="1" t="s">
        <v>171</v>
      </c>
      <c r="D1418" s="1" t="s">
        <v>4862</v>
      </c>
      <c r="E1418" s="1" t="s">
        <v>4895</v>
      </c>
    </row>
    <row r="1419" spans="1:5">
      <c r="A1419" s="1" t="s">
        <v>2493</v>
      </c>
      <c r="B1419" s="4" t="s">
        <v>4672</v>
      </c>
      <c r="C1419" s="1" t="s">
        <v>171</v>
      </c>
      <c r="D1419" s="1" t="s">
        <v>4863</v>
      </c>
      <c r="E1419" s="1" t="s">
        <v>4895</v>
      </c>
    </row>
    <row r="1420" spans="1:5">
      <c r="A1420" s="1" t="s">
        <v>2494</v>
      </c>
      <c r="B1420" s="4" t="s">
        <v>4673</v>
      </c>
      <c r="C1420" s="1" t="s">
        <v>171</v>
      </c>
      <c r="D1420" s="1" t="s">
        <v>4864</v>
      </c>
      <c r="E1420" s="1" t="s">
        <v>4895</v>
      </c>
    </row>
    <row r="1421" spans="1:5">
      <c r="A1421" s="1" t="s">
        <v>2496</v>
      </c>
      <c r="B1421" s="4" t="s">
        <v>4674</v>
      </c>
      <c r="C1421" s="1" t="s">
        <v>171</v>
      </c>
      <c r="D1421" s="1" t="s">
        <v>4865</v>
      </c>
      <c r="E1421" s="1" t="s">
        <v>4895</v>
      </c>
    </row>
    <row r="1422" spans="1:5">
      <c r="A1422" s="1" t="s">
        <v>2497</v>
      </c>
      <c r="B1422" s="4" t="s">
        <v>4675</v>
      </c>
      <c r="C1422" s="1" t="s">
        <v>171</v>
      </c>
      <c r="D1422" s="1" t="s">
        <v>4866</v>
      </c>
      <c r="E1422" s="1" t="s">
        <v>4895</v>
      </c>
    </row>
    <row r="1423" spans="1:5">
      <c r="A1423" s="1" t="s">
        <v>2499</v>
      </c>
      <c r="B1423" s="4" t="s">
        <v>4684</v>
      </c>
      <c r="C1423" s="1" t="s">
        <v>164</v>
      </c>
      <c r="D1423" s="1" t="s">
        <v>4867</v>
      </c>
      <c r="E1423" s="1" t="s">
        <v>4895</v>
      </c>
    </row>
    <row r="1424" spans="1:5">
      <c r="A1424" s="1" t="s">
        <v>2500</v>
      </c>
      <c r="B1424" s="4" t="s">
        <v>4685</v>
      </c>
      <c r="C1424" s="1" t="s">
        <v>164</v>
      </c>
      <c r="D1424" s="1" t="s">
        <v>4868</v>
      </c>
      <c r="E1424" s="1" t="s">
        <v>4895</v>
      </c>
    </row>
    <row r="1425" spans="1:5">
      <c r="A1425" s="1" t="s">
        <v>2501</v>
      </c>
      <c r="B1425" s="4" t="s">
        <v>4686</v>
      </c>
      <c r="C1425" s="1" t="s">
        <v>164</v>
      </c>
      <c r="D1425" s="1" t="s">
        <v>4869</v>
      </c>
      <c r="E1425" s="1" t="s">
        <v>4895</v>
      </c>
    </row>
    <row r="1426" spans="1:5">
      <c r="A1426" s="1" t="s">
        <v>2502</v>
      </c>
      <c r="B1426" s="4" t="s">
        <v>4687</v>
      </c>
      <c r="C1426" s="1" t="s">
        <v>164</v>
      </c>
      <c r="D1426" s="1" t="s">
        <v>4870</v>
      </c>
      <c r="E1426" s="1" t="s">
        <v>4895</v>
      </c>
    </row>
    <row r="1427" spans="1:5">
      <c r="A1427" s="1" t="s">
        <v>2503</v>
      </c>
      <c r="B1427" s="4" t="s">
        <v>4688</v>
      </c>
      <c r="C1427" s="1" t="s">
        <v>164</v>
      </c>
      <c r="D1427" s="1" t="s">
        <v>4871</v>
      </c>
      <c r="E1427" s="1" t="s">
        <v>4895</v>
      </c>
    </row>
    <row r="1428" spans="1:5">
      <c r="A1428" s="1" t="s">
        <v>2504</v>
      </c>
      <c r="B1428" s="4" t="s">
        <v>4689</v>
      </c>
      <c r="C1428" s="1" t="s">
        <v>164</v>
      </c>
      <c r="D1428" s="1" t="s">
        <v>4872</v>
      </c>
      <c r="E1428" s="1" t="s">
        <v>4895</v>
      </c>
    </row>
    <row r="1429" spans="1:5">
      <c r="A1429" s="1" t="s">
        <v>2505</v>
      </c>
      <c r="B1429" s="4" t="s">
        <v>4690</v>
      </c>
      <c r="C1429" s="1" t="s">
        <v>164</v>
      </c>
      <c r="D1429" s="1" t="s">
        <v>4873</v>
      </c>
      <c r="E1429" s="1" t="s">
        <v>4895</v>
      </c>
    </row>
    <row r="1430" spans="1:5">
      <c r="A1430" s="1" t="s">
        <v>2506</v>
      </c>
      <c r="B1430" s="4" t="s">
        <v>4691</v>
      </c>
      <c r="C1430" s="1" t="s">
        <v>164</v>
      </c>
      <c r="D1430" s="1" t="s">
        <v>4874</v>
      </c>
      <c r="E1430" s="1" t="s">
        <v>4895</v>
      </c>
    </row>
    <row r="1431" spans="1:5">
      <c r="A1431" s="1" t="s">
        <v>2507</v>
      </c>
      <c r="B1431" s="4" t="s">
        <v>4692</v>
      </c>
      <c r="C1431" s="1" t="s">
        <v>164</v>
      </c>
      <c r="D1431" s="1" t="s">
        <v>4875</v>
      </c>
      <c r="E1431" s="1" t="s">
        <v>4895</v>
      </c>
    </row>
    <row r="1432" spans="1:5">
      <c r="A1432" s="1" t="s">
        <v>2508</v>
      </c>
      <c r="B1432" s="4" t="s">
        <v>4693</v>
      </c>
      <c r="C1432" s="1" t="s">
        <v>164</v>
      </c>
      <c r="D1432" s="1" t="s">
        <v>4876</v>
      </c>
      <c r="E1432" s="1" t="s">
        <v>4895</v>
      </c>
    </row>
    <row r="1433" spans="1:5">
      <c r="A1433" s="1" t="s">
        <v>2509</v>
      </c>
      <c r="B1433" s="4" t="s">
        <v>4694</v>
      </c>
      <c r="C1433" s="1" t="s">
        <v>164</v>
      </c>
      <c r="D1433" s="1" t="s">
        <v>4877</v>
      </c>
      <c r="E1433" s="1" t="s">
        <v>4895</v>
      </c>
    </row>
    <row r="1434" spans="1:5">
      <c r="A1434" s="1" t="s">
        <v>3281</v>
      </c>
      <c r="B1434" s="4" t="s">
        <v>4695</v>
      </c>
      <c r="C1434" s="1" t="s">
        <v>164</v>
      </c>
      <c r="D1434" s="1" t="s">
        <v>4878</v>
      </c>
      <c r="E1434" s="1" t="s">
        <v>4895</v>
      </c>
    </row>
    <row r="1435" spans="1:5">
      <c r="A1435" s="1" t="s">
        <v>3282</v>
      </c>
      <c r="B1435" s="4" t="s">
        <v>4696</v>
      </c>
      <c r="C1435" s="1" t="s">
        <v>164</v>
      </c>
      <c r="D1435" s="1" t="s">
        <v>4879</v>
      </c>
      <c r="E1435" s="1" t="s">
        <v>4895</v>
      </c>
    </row>
    <row r="1436" spans="1:5">
      <c r="A1436" s="1" t="s">
        <v>3283</v>
      </c>
      <c r="B1436" s="4" t="s">
        <v>4697</v>
      </c>
      <c r="C1436" s="1" t="s">
        <v>164</v>
      </c>
      <c r="D1436" s="1" t="s">
        <v>4880</v>
      </c>
      <c r="E1436" s="1" t="s">
        <v>4895</v>
      </c>
    </row>
    <row r="1437" spans="1:5">
      <c r="A1437" s="1" t="s">
        <v>3284</v>
      </c>
      <c r="B1437" s="4" t="s">
        <v>4698</v>
      </c>
      <c r="C1437" s="1" t="s">
        <v>164</v>
      </c>
      <c r="D1437" s="1" t="s">
        <v>4881</v>
      </c>
      <c r="E1437" s="1" t="s">
        <v>4895</v>
      </c>
    </row>
    <row r="1438" spans="1:5">
      <c r="A1438" s="1" t="s">
        <v>3285</v>
      </c>
      <c r="B1438" s="4" t="s">
        <v>4699</v>
      </c>
      <c r="C1438" s="1" t="s">
        <v>164</v>
      </c>
      <c r="D1438" s="1" t="s">
        <v>4882</v>
      </c>
      <c r="E1438" s="1" t="s">
        <v>4895</v>
      </c>
    </row>
    <row r="1439" spans="1:5">
      <c r="A1439" s="1" t="s">
        <v>3286</v>
      </c>
      <c r="B1439" s="4" t="s">
        <v>4700</v>
      </c>
      <c r="C1439" s="1" t="s">
        <v>164</v>
      </c>
      <c r="D1439" s="1" t="s">
        <v>4883</v>
      </c>
      <c r="E1439" s="1" t="s">
        <v>4895</v>
      </c>
    </row>
    <row r="1440" spans="1:5">
      <c r="A1440" s="1" t="s">
        <v>3287</v>
      </c>
      <c r="B1440" s="4" t="s">
        <v>4701</v>
      </c>
      <c r="C1440" s="1" t="s">
        <v>164</v>
      </c>
      <c r="D1440" s="1" t="s">
        <v>4884</v>
      </c>
      <c r="E1440" s="1" t="s">
        <v>4895</v>
      </c>
    </row>
    <row r="1441" spans="1:5">
      <c r="A1441" s="1" t="s">
        <v>3288</v>
      </c>
      <c r="B1441" s="4" t="s">
        <v>4702</v>
      </c>
      <c r="C1441" s="1" t="s">
        <v>164</v>
      </c>
      <c r="D1441" s="1" t="s">
        <v>4885</v>
      </c>
      <c r="E1441" s="1" t="s">
        <v>4895</v>
      </c>
    </row>
    <row r="1442" spans="1:5">
      <c r="A1442" s="1" t="s">
        <v>3289</v>
      </c>
      <c r="B1442" s="4" t="s">
        <v>4703</v>
      </c>
      <c r="C1442" s="1" t="s">
        <v>164</v>
      </c>
      <c r="D1442" s="1" t="s">
        <v>4886</v>
      </c>
      <c r="E1442" s="1" t="s">
        <v>4895</v>
      </c>
    </row>
    <row r="1443" spans="1:5">
      <c r="A1443" s="1" t="s">
        <v>3290</v>
      </c>
      <c r="B1443" s="4" t="s">
        <v>4676</v>
      </c>
      <c r="C1443" s="1" t="s">
        <v>180</v>
      </c>
      <c r="D1443" s="1" t="s">
        <v>4887</v>
      </c>
      <c r="E1443" s="1" t="s">
        <v>4895</v>
      </c>
    </row>
    <row r="1444" spans="1:5">
      <c r="A1444" s="1" t="s">
        <v>2511</v>
      </c>
      <c r="B1444" s="4" t="s">
        <v>4677</v>
      </c>
      <c r="C1444" s="1" t="s">
        <v>180</v>
      </c>
      <c r="D1444" s="1" t="s">
        <v>4888</v>
      </c>
      <c r="E1444" s="1" t="s">
        <v>4895</v>
      </c>
    </row>
    <row r="1445" spans="1:5">
      <c r="A1445" s="1" t="s">
        <v>3291</v>
      </c>
      <c r="B1445" s="4" t="s">
        <v>4678</v>
      </c>
      <c r="C1445" s="1" t="s">
        <v>180</v>
      </c>
      <c r="D1445" s="1" t="s">
        <v>4889</v>
      </c>
      <c r="E1445" s="1" t="s">
        <v>4895</v>
      </c>
    </row>
    <row r="1446" spans="1:5">
      <c r="A1446" s="1" t="s">
        <v>3292</v>
      </c>
      <c r="B1446" s="4" t="s">
        <v>4679</v>
      </c>
      <c r="C1446" s="1" t="s">
        <v>164</v>
      </c>
      <c r="D1446" s="1" t="s">
        <v>4890</v>
      </c>
      <c r="E1446" s="1" t="s">
        <v>4895</v>
      </c>
    </row>
    <row r="1447" spans="1:5">
      <c r="A1447" s="1" t="s">
        <v>2513</v>
      </c>
      <c r="B1447" s="4" t="s">
        <v>4680</v>
      </c>
      <c r="C1447" s="1" t="s">
        <v>171</v>
      </c>
      <c r="D1447" s="1" t="s">
        <v>4891</v>
      </c>
      <c r="E1447" s="1" t="s">
        <v>4895</v>
      </c>
    </row>
    <row r="1448" spans="1:5">
      <c r="A1448" s="1" t="s">
        <v>2514</v>
      </c>
      <c r="B1448" s="4" t="s">
        <v>4681</v>
      </c>
      <c r="C1448" s="1" t="s">
        <v>171</v>
      </c>
      <c r="D1448" s="1" t="s">
        <v>4892</v>
      </c>
      <c r="E1448" s="1" t="s">
        <v>4895</v>
      </c>
    </row>
    <row r="1449" spans="1:5">
      <c r="A1449" s="1" t="s">
        <v>2515</v>
      </c>
      <c r="B1449" s="4" t="s">
        <v>4682</v>
      </c>
      <c r="C1449" s="1" t="s">
        <v>171</v>
      </c>
      <c r="D1449" s="1" t="s">
        <v>4893</v>
      </c>
      <c r="E1449" s="1" t="s">
        <v>4895</v>
      </c>
    </row>
    <row r="1450" spans="1:5">
      <c r="A1450" s="1" t="s">
        <v>2516</v>
      </c>
      <c r="B1450" s="4" t="s">
        <v>4683</v>
      </c>
      <c r="C1450" s="1" t="s">
        <v>171</v>
      </c>
      <c r="D1450" s="1" t="s">
        <v>4894</v>
      </c>
      <c r="E1450" s="1" t="s">
        <v>4895</v>
      </c>
    </row>
    <row r="1452" spans="1:5">
      <c r="A1452" s="5" t="s">
        <v>6250</v>
      </c>
      <c r="B1452" s="77" t="s">
        <v>6318</v>
      </c>
      <c r="C1452" s="5" t="s">
        <v>163</v>
      </c>
      <c r="D1452" s="5" t="s">
        <v>6377</v>
      </c>
      <c r="E1452" s="5" t="s">
        <v>4895</v>
      </c>
    </row>
    <row r="1453" spans="1:5">
      <c r="A1453" s="5"/>
      <c r="B1453" s="77" t="s">
        <v>6320</v>
      </c>
      <c r="C1453" s="5" t="s">
        <v>163</v>
      </c>
      <c r="D1453" s="5" t="s">
        <v>6378</v>
      </c>
      <c r="E1453" s="5" t="s">
        <v>4895</v>
      </c>
    </row>
    <row r="1454" spans="1:5">
      <c r="A1454" s="5"/>
      <c r="B1454" s="77" t="s">
        <v>6327</v>
      </c>
      <c r="C1454" s="5" t="s">
        <v>171</v>
      </c>
      <c r="D1454" s="5" t="s">
        <v>6379</v>
      </c>
      <c r="E1454" s="5" t="s">
        <v>4895</v>
      </c>
    </row>
    <row r="1455" spans="1:5">
      <c r="A1455" s="5"/>
      <c r="B1455" s="77" t="s">
        <v>6328</v>
      </c>
      <c r="C1455" s="5" t="s">
        <v>171</v>
      </c>
      <c r="D1455" s="5" t="s">
        <v>6380</v>
      </c>
      <c r="E1455" s="5" t="s">
        <v>4895</v>
      </c>
    </row>
    <row r="1456" spans="1:5">
      <c r="A1456" s="5"/>
      <c r="B1456" s="77" t="s">
        <v>2049</v>
      </c>
      <c r="C1456" s="5" t="s">
        <v>171</v>
      </c>
      <c r="D1456" s="5" t="s">
        <v>6381</v>
      </c>
      <c r="E1456" s="5" t="s">
        <v>4895</v>
      </c>
    </row>
    <row r="1457" spans="1:5">
      <c r="A1457" s="5"/>
      <c r="B1457" s="77" t="s">
        <v>6332</v>
      </c>
      <c r="C1457" s="5" t="s">
        <v>163</v>
      </c>
      <c r="D1457" s="5" t="s">
        <v>6382</v>
      </c>
      <c r="E1457" s="5" t="s">
        <v>4895</v>
      </c>
    </row>
    <row r="1458" spans="1:5">
      <c r="A1458" s="5"/>
      <c r="B1458" s="77" t="s">
        <v>6333</v>
      </c>
      <c r="C1458" s="5" t="s">
        <v>163</v>
      </c>
      <c r="D1458" s="5" t="s">
        <v>6383</v>
      </c>
      <c r="E1458" s="5" t="s">
        <v>4895</v>
      </c>
    </row>
    <row r="1459" spans="1:5">
      <c r="A1459" s="5"/>
      <c r="B1459" s="77" t="s">
        <v>6334</v>
      </c>
      <c r="C1459" s="5" t="s">
        <v>163</v>
      </c>
      <c r="D1459" s="5" t="s">
        <v>6384</v>
      </c>
      <c r="E1459" s="5" t="s">
        <v>4895</v>
      </c>
    </row>
    <row r="1460" spans="1:5">
      <c r="A1460" s="5"/>
      <c r="B1460" s="77" t="s">
        <v>6346</v>
      </c>
      <c r="C1460" s="5" t="s">
        <v>163</v>
      </c>
      <c r="D1460" s="5" t="s">
        <v>6385</v>
      </c>
      <c r="E1460" s="5" t="s">
        <v>4895</v>
      </c>
    </row>
    <row r="1461" spans="1:5">
      <c r="A1461" s="5"/>
      <c r="B1461" s="77" t="s">
        <v>6335</v>
      </c>
      <c r="C1461" s="5" t="s">
        <v>164</v>
      </c>
      <c r="D1461" s="5" t="s">
        <v>6386</v>
      </c>
      <c r="E1461" s="5" t="s">
        <v>4895</v>
      </c>
    </row>
    <row r="1462" spans="1:5">
      <c r="A1462" s="5"/>
      <c r="B1462" s="77" t="s">
        <v>6336</v>
      </c>
      <c r="C1462" s="5" t="s">
        <v>171</v>
      </c>
      <c r="D1462" s="5" t="s">
        <v>6387</v>
      </c>
      <c r="E1462" s="5" t="s">
        <v>4895</v>
      </c>
    </row>
    <row r="1463" spans="1:5">
      <c r="A1463" s="5"/>
      <c r="B1463" s="77" t="s">
        <v>6337</v>
      </c>
      <c r="C1463" s="5" t="s">
        <v>171</v>
      </c>
      <c r="D1463" s="5" t="s">
        <v>6388</v>
      </c>
      <c r="E1463" s="5" t="s">
        <v>4895</v>
      </c>
    </row>
    <row r="1464" spans="1:5">
      <c r="A1464" s="5"/>
      <c r="B1464" s="77" t="s">
        <v>6338</v>
      </c>
      <c r="C1464" s="5" t="s">
        <v>171</v>
      </c>
      <c r="D1464" s="5" t="s">
        <v>6389</v>
      </c>
      <c r="E1464" s="5" t="s">
        <v>4895</v>
      </c>
    </row>
    <row r="1465" spans="1:5">
      <c r="A1465" s="5"/>
      <c r="B1465" s="77" t="s">
        <v>6339</v>
      </c>
      <c r="C1465" s="5" t="s">
        <v>171</v>
      </c>
      <c r="D1465" s="5" t="s">
        <v>6390</v>
      </c>
      <c r="E1465" s="5" t="s">
        <v>4895</v>
      </c>
    </row>
    <row r="1466" spans="1:5">
      <c r="A1466" s="5"/>
      <c r="B1466" s="77" t="s">
        <v>6340</v>
      </c>
      <c r="C1466" s="5" t="s">
        <v>171</v>
      </c>
      <c r="D1466" s="5" t="s">
        <v>6391</v>
      </c>
      <c r="E1466" s="5" t="s">
        <v>4895</v>
      </c>
    </row>
    <row r="1467" spans="1:5">
      <c r="A1467" s="5"/>
      <c r="B1467" s="77" t="s">
        <v>6350</v>
      </c>
      <c r="C1467" s="5" t="s">
        <v>171</v>
      </c>
      <c r="D1467" s="5" t="s">
        <v>6392</v>
      </c>
      <c r="E1467" s="5" t="s">
        <v>4895</v>
      </c>
    </row>
    <row r="1468" spans="1:5">
      <c r="A1468" s="5"/>
      <c r="B1468" s="77" t="s">
        <v>6351</v>
      </c>
      <c r="C1468" s="5" t="s">
        <v>171</v>
      </c>
      <c r="D1468" s="5" t="s">
        <v>6393</v>
      </c>
      <c r="E1468" s="5" t="s">
        <v>4895</v>
      </c>
    </row>
    <row r="1469" spans="1:5">
      <c r="A1469" s="5"/>
      <c r="B1469" s="77" t="s">
        <v>6352</v>
      </c>
      <c r="C1469" s="5" t="s">
        <v>171</v>
      </c>
      <c r="D1469" s="5" t="s">
        <v>6394</v>
      </c>
      <c r="E1469" s="5" t="s">
        <v>4895</v>
      </c>
    </row>
    <row r="1470" spans="1:5">
      <c r="A1470" s="5"/>
      <c r="B1470" s="77" t="s">
        <v>6353</v>
      </c>
      <c r="C1470" s="5" t="s">
        <v>171</v>
      </c>
      <c r="D1470" s="5" t="s">
        <v>6395</v>
      </c>
      <c r="E1470" s="5" t="s">
        <v>4895</v>
      </c>
    </row>
    <row r="1471" spans="1:5">
      <c r="A1471" s="5"/>
      <c r="B1471" s="77" t="s">
        <v>6354</v>
      </c>
      <c r="C1471" s="5" t="s">
        <v>171</v>
      </c>
      <c r="D1471" s="5" t="s">
        <v>6396</v>
      </c>
      <c r="E1471" s="5" t="s">
        <v>4895</v>
      </c>
    </row>
    <row r="1472" spans="1:5">
      <c r="A1472" s="5"/>
      <c r="B1472" s="77" t="s">
        <v>6355</v>
      </c>
      <c r="C1472" s="5" t="s">
        <v>171</v>
      </c>
      <c r="D1472" s="5" t="s">
        <v>6397</v>
      </c>
      <c r="E1472" s="5" t="s">
        <v>4895</v>
      </c>
    </row>
    <row r="1473" spans="1:5">
      <c r="A1473" s="5"/>
      <c r="B1473" s="77" t="s">
        <v>6356</v>
      </c>
      <c r="C1473" s="5" t="s">
        <v>171</v>
      </c>
      <c r="D1473" s="5" t="s">
        <v>6398</v>
      </c>
      <c r="E1473" s="5" t="s">
        <v>4895</v>
      </c>
    </row>
    <row r="1474" spans="1:5">
      <c r="A1474" s="5"/>
      <c r="B1474" s="77" t="s">
        <v>6357</v>
      </c>
      <c r="C1474" s="5" t="s">
        <v>171</v>
      </c>
      <c r="D1474" s="5" t="s">
        <v>6399</v>
      </c>
      <c r="E1474" s="5" t="s">
        <v>4895</v>
      </c>
    </row>
    <row r="1475" spans="1:5">
      <c r="A1475" s="5"/>
      <c r="B1475" s="77" t="s">
        <v>6358</v>
      </c>
      <c r="C1475" s="5" t="s">
        <v>171</v>
      </c>
      <c r="D1475" s="5" t="s">
        <v>6400</v>
      </c>
      <c r="E1475" s="5" t="s">
        <v>4895</v>
      </c>
    </row>
    <row r="1476" spans="1:5">
      <c r="A1476" s="5"/>
      <c r="B1476" s="77" t="s">
        <v>6359</v>
      </c>
      <c r="C1476" s="5" t="s">
        <v>171</v>
      </c>
      <c r="D1476" s="5" t="s">
        <v>6401</v>
      </c>
      <c r="E1476" s="5" t="s">
        <v>4895</v>
      </c>
    </row>
    <row r="1477" spans="1:5">
      <c r="A1477" s="5"/>
      <c r="B1477" s="77" t="s">
        <v>6360</v>
      </c>
      <c r="C1477" s="5" t="s">
        <v>171</v>
      </c>
      <c r="D1477" s="5" t="s">
        <v>6402</v>
      </c>
      <c r="E1477" s="5" t="s">
        <v>4895</v>
      </c>
    </row>
    <row r="1478" spans="1:5">
      <c r="A1478" s="5"/>
      <c r="B1478" s="77" t="s">
        <v>6368</v>
      </c>
      <c r="C1478" s="5" t="s">
        <v>163</v>
      </c>
      <c r="D1478" s="5" t="s">
        <v>6403</v>
      </c>
      <c r="E1478" s="5" t="s">
        <v>4895</v>
      </c>
    </row>
    <row r="1479" spans="1:5">
      <c r="A1479" s="5"/>
      <c r="B1479" s="77" t="s">
        <v>6369</v>
      </c>
      <c r="C1479" s="5" t="s">
        <v>163</v>
      </c>
      <c r="D1479" s="5" t="s">
        <v>6404</v>
      </c>
      <c r="E1479" s="5" t="s">
        <v>4895</v>
      </c>
    </row>
    <row r="1480" spans="1:5">
      <c r="A1480" s="5"/>
      <c r="B1480" s="77" t="s">
        <v>6370</v>
      </c>
      <c r="C1480" s="5" t="s">
        <v>164</v>
      </c>
      <c r="D1480" s="5" t="s">
        <v>6405</v>
      </c>
      <c r="E1480" s="5" t="s">
        <v>4895</v>
      </c>
    </row>
    <row r="1481" spans="1:5">
      <c r="A1481" s="5"/>
      <c r="B1481" s="77" t="s">
        <v>6363</v>
      </c>
      <c r="C1481" s="5" t="s">
        <v>163</v>
      </c>
      <c r="D1481" s="5" t="s">
        <v>6406</v>
      </c>
      <c r="E1481" s="5" t="s">
        <v>4895</v>
      </c>
    </row>
    <row r="1482" spans="1:5">
      <c r="A1482" s="5"/>
      <c r="B1482" s="77" t="s">
        <v>6364</v>
      </c>
      <c r="C1482" s="5" t="s">
        <v>163</v>
      </c>
      <c r="D1482" s="5" t="s">
        <v>6407</v>
      </c>
      <c r="E1482" s="5" t="s">
        <v>4895</v>
      </c>
    </row>
    <row r="1483" spans="1:5">
      <c r="A1483" s="5"/>
      <c r="B1483" s="77" t="s">
        <v>6365</v>
      </c>
      <c r="C1483" s="5" t="s">
        <v>1431</v>
      </c>
      <c r="D1483" s="5" t="s">
        <v>6408</v>
      </c>
      <c r="E1483" s="5" t="s">
        <v>4895</v>
      </c>
    </row>
    <row r="1484" spans="1:5">
      <c r="A1484" s="5"/>
      <c r="B1484" s="77" t="s">
        <v>6372</v>
      </c>
      <c r="C1484" s="5" t="s">
        <v>1659</v>
      </c>
      <c r="D1484" s="5" t="s">
        <v>6409</v>
      </c>
      <c r="E1484" s="5" t="s">
        <v>4895</v>
      </c>
    </row>
    <row r="1485" spans="1:5">
      <c r="A1485" s="5"/>
      <c r="B1485" s="77" t="s">
        <v>6373</v>
      </c>
      <c r="C1485" s="5" t="s">
        <v>171</v>
      </c>
      <c r="D1485" s="5" t="s">
        <v>6410</v>
      </c>
      <c r="E1485" s="5" t="s">
        <v>4895</v>
      </c>
    </row>
    <row r="1486" spans="1:5">
      <c r="A1486" s="5"/>
      <c r="B1486" s="77" t="s">
        <v>6374</v>
      </c>
      <c r="C1486" s="5" t="s">
        <v>164</v>
      </c>
      <c r="D1486" s="5" t="s">
        <v>6411</v>
      </c>
      <c r="E1486" s="5" t="s">
        <v>4895</v>
      </c>
    </row>
    <row r="1487" spans="1:5">
      <c r="A1487" s="5"/>
      <c r="B1487" s="77" t="s">
        <v>6217</v>
      </c>
      <c r="C1487" s="5" t="s">
        <v>164</v>
      </c>
      <c r="D1487" s="5" t="s">
        <v>6412</v>
      </c>
      <c r="E1487" s="5" t="s">
        <v>4895</v>
      </c>
    </row>
  </sheetData>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155"/>
  <sheetViews>
    <sheetView workbookViewId="0"/>
  </sheetViews>
  <sheetFormatPr defaultRowHeight="14.25"/>
  <sheetData>
    <row r="2" spans="1:5" ht="15">
      <c r="B2" s="47" t="s">
        <v>5</v>
      </c>
      <c r="C2" s="47" t="s">
        <v>3</v>
      </c>
      <c r="D2" s="48" t="s">
        <v>4996</v>
      </c>
      <c r="E2" s="48" t="s">
        <v>4997</v>
      </c>
    </row>
    <row r="3" spans="1:5" ht="15">
      <c r="A3" s="55" t="s">
        <v>5023</v>
      </c>
      <c r="B3" s="52" t="s">
        <v>4899</v>
      </c>
      <c r="C3" s="52"/>
      <c r="D3" s="53"/>
      <c r="E3" s="53"/>
    </row>
    <row r="4" spans="1:5" ht="15">
      <c r="A4" s="54" t="s">
        <v>7</v>
      </c>
      <c r="B4" s="47" t="s">
        <v>4898</v>
      </c>
    </row>
    <row r="5" spans="1:5" ht="15">
      <c r="A5" s="54" t="s">
        <v>8</v>
      </c>
      <c r="B5" s="47" t="s">
        <v>5146</v>
      </c>
      <c r="C5" s="47" t="s">
        <v>171</v>
      </c>
      <c r="D5" s="48">
        <v>2</v>
      </c>
      <c r="E5" s="48">
        <v>0</v>
      </c>
    </row>
    <row r="6" spans="1:5" ht="15">
      <c r="B6" s="47" t="s">
        <v>1049</v>
      </c>
    </row>
    <row r="7" spans="1:5" ht="15">
      <c r="A7" s="54" t="s">
        <v>9</v>
      </c>
      <c r="B7" s="47" t="s">
        <v>5019</v>
      </c>
    </row>
    <row r="8" spans="1:5" ht="15">
      <c r="A8" s="54" t="s">
        <v>10</v>
      </c>
      <c r="B8" s="47" t="s">
        <v>4904</v>
      </c>
      <c r="C8" s="47" t="s">
        <v>164</v>
      </c>
      <c r="D8" s="48">
        <v>126.89</v>
      </c>
      <c r="E8" s="48">
        <v>44.9</v>
      </c>
    </row>
    <row r="9" spans="1:5" ht="15">
      <c r="A9" s="54" t="s">
        <v>659</v>
      </c>
      <c r="B9" s="47" t="s">
        <v>4905</v>
      </c>
      <c r="C9" s="47" t="s">
        <v>164</v>
      </c>
      <c r="D9" s="48">
        <v>15.57</v>
      </c>
      <c r="E9" s="48">
        <v>0</v>
      </c>
    </row>
    <row r="10" spans="1:5" ht="15">
      <c r="A10" s="54" t="s">
        <v>5027</v>
      </c>
      <c r="B10" s="47" t="s">
        <v>4903</v>
      </c>
      <c r="C10" s="47" t="s">
        <v>171</v>
      </c>
      <c r="D10" s="48">
        <v>2</v>
      </c>
      <c r="E10" s="48">
        <v>0</v>
      </c>
    </row>
    <row r="11" spans="1:5" ht="15">
      <c r="A11" s="54" t="s">
        <v>5028</v>
      </c>
      <c r="B11" s="47" t="s">
        <v>4962</v>
      </c>
      <c r="C11" s="47" t="s">
        <v>171</v>
      </c>
      <c r="D11" s="48">
        <v>2</v>
      </c>
      <c r="E11" s="48">
        <v>0</v>
      </c>
    </row>
    <row r="12" spans="1:5" ht="15">
      <c r="A12" s="54" t="s">
        <v>5029</v>
      </c>
      <c r="B12" s="47" t="s">
        <v>4951</v>
      </c>
      <c r="C12" s="47" t="s">
        <v>171</v>
      </c>
      <c r="D12" s="48">
        <v>12</v>
      </c>
      <c r="E12" s="48">
        <v>8</v>
      </c>
    </row>
    <row r="13" spans="1:5" ht="15">
      <c r="A13" s="54" t="s">
        <v>5030</v>
      </c>
      <c r="B13" s="47" t="s">
        <v>4952</v>
      </c>
      <c r="C13" s="47" t="s">
        <v>171</v>
      </c>
      <c r="D13" s="48">
        <v>6</v>
      </c>
      <c r="E13" s="48">
        <v>0</v>
      </c>
    </row>
    <row r="14" spans="1:5" ht="15">
      <c r="A14" s="54" t="s">
        <v>5031</v>
      </c>
      <c r="B14" s="47" t="s">
        <v>5022</v>
      </c>
      <c r="C14" s="47" t="s">
        <v>171</v>
      </c>
      <c r="D14" s="48">
        <v>1</v>
      </c>
      <c r="E14" s="48">
        <v>1</v>
      </c>
    </row>
    <row r="15" spans="1:5" ht="15">
      <c r="A15" s="54" t="s">
        <v>5032</v>
      </c>
      <c r="B15" s="47" t="s">
        <v>4983</v>
      </c>
      <c r="C15" s="47" t="s">
        <v>171</v>
      </c>
      <c r="D15" s="48">
        <v>7</v>
      </c>
      <c r="E15" s="48">
        <v>5</v>
      </c>
    </row>
    <row r="16" spans="1:5" ht="15">
      <c r="A16" s="54" t="s">
        <v>5033</v>
      </c>
      <c r="B16" s="47" t="s">
        <v>4984</v>
      </c>
      <c r="C16" s="47" t="s">
        <v>171</v>
      </c>
      <c r="D16" s="48">
        <v>1</v>
      </c>
      <c r="E16" s="48">
        <v>0</v>
      </c>
    </row>
    <row r="17" spans="1:5" ht="15">
      <c r="A17" s="54" t="s">
        <v>5034</v>
      </c>
      <c r="B17" s="47" t="s">
        <v>4987</v>
      </c>
      <c r="C17" s="47" t="s">
        <v>171</v>
      </c>
      <c r="D17" s="48">
        <v>3</v>
      </c>
      <c r="E17" s="48">
        <v>3</v>
      </c>
    </row>
    <row r="18" spans="1:5" ht="15">
      <c r="A18" s="54" t="s">
        <v>5035</v>
      </c>
      <c r="B18" s="47" t="s">
        <v>4988</v>
      </c>
      <c r="C18" s="47" t="s">
        <v>171</v>
      </c>
      <c r="D18" s="48">
        <v>8</v>
      </c>
      <c r="E18" s="48">
        <v>0</v>
      </c>
    </row>
    <row r="19" spans="1:5" ht="15">
      <c r="A19" s="54" t="s">
        <v>5036</v>
      </c>
      <c r="B19" s="47" t="s">
        <v>4993</v>
      </c>
      <c r="C19" s="47" t="s">
        <v>171</v>
      </c>
      <c r="D19" s="48">
        <v>1</v>
      </c>
      <c r="E19" s="48">
        <v>1</v>
      </c>
    </row>
    <row r="20" spans="1:5" ht="15">
      <c r="A20" s="54" t="s">
        <v>5037</v>
      </c>
      <c r="B20" s="47" t="s">
        <v>4994</v>
      </c>
      <c r="C20" s="47" t="s">
        <v>171</v>
      </c>
      <c r="D20" s="48">
        <v>9</v>
      </c>
      <c r="E20" s="48">
        <v>3</v>
      </c>
    </row>
    <row r="21" spans="1:5" ht="15">
      <c r="A21" s="54" t="s">
        <v>5038</v>
      </c>
      <c r="B21" s="47" t="s">
        <v>4995</v>
      </c>
      <c r="C21" s="47" t="s">
        <v>171</v>
      </c>
      <c r="D21" s="48">
        <v>6</v>
      </c>
      <c r="E21" s="48">
        <v>0</v>
      </c>
    </row>
    <row r="22" spans="1:5" ht="15">
      <c r="A22" s="54" t="s">
        <v>5039</v>
      </c>
      <c r="B22" s="47" t="s">
        <v>5002</v>
      </c>
      <c r="C22" s="47" t="s">
        <v>171</v>
      </c>
      <c r="D22" s="48">
        <v>1</v>
      </c>
      <c r="E22" s="48">
        <v>0</v>
      </c>
    </row>
    <row r="23" spans="1:5" ht="15">
      <c r="A23" s="54" t="s">
        <v>5040</v>
      </c>
      <c r="B23" s="47" t="s">
        <v>4906</v>
      </c>
      <c r="C23" s="47" t="s">
        <v>171</v>
      </c>
      <c r="D23" s="48">
        <v>4</v>
      </c>
      <c r="E23" s="48">
        <v>4</v>
      </c>
    </row>
    <row r="24" spans="1:5" ht="15">
      <c r="A24" s="54" t="s">
        <v>5041</v>
      </c>
      <c r="B24" s="47" t="s">
        <v>4907</v>
      </c>
      <c r="C24" s="47" t="s">
        <v>171</v>
      </c>
      <c r="D24" s="48">
        <v>2</v>
      </c>
    </row>
    <row r="25" spans="1:5" ht="15">
      <c r="B25" s="47" t="s">
        <v>1049</v>
      </c>
    </row>
    <row r="26" spans="1:5" ht="15">
      <c r="A26" s="54" t="s">
        <v>11</v>
      </c>
      <c r="B26" s="47" t="s">
        <v>4900</v>
      </c>
    </row>
    <row r="27" spans="1:5" ht="15">
      <c r="A27" s="54" t="s">
        <v>12</v>
      </c>
      <c r="B27" s="47" t="s">
        <v>4908</v>
      </c>
      <c r="C27" s="47" t="s">
        <v>171</v>
      </c>
      <c r="D27" s="48">
        <v>8</v>
      </c>
      <c r="E27" s="48">
        <v>4</v>
      </c>
    </row>
    <row r="28" spans="1:5" ht="15">
      <c r="A28" s="54" t="s">
        <v>13</v>
      </c>
      <c r="B28" s="47" t="s">
        <v>4909</v>
      </c>
      <c r="C28" s="47" t="s">
        <v>171</v>
      </c>
      <c r="D28" s="48">
        <v>8</v>
      </c>
      <c r="E28" s="48">
        <v>4</v>
      </c>
    </row>
    <row r="29" spans="1:5" ht="15">
      <c r="A29" s="54" t="s">
        <v>14</v>
      </c>
      <c r="B29" s="47" t="s">
        <v>4910</v>
      </c>
      <c r="C29" s="47" t="s">
        <v>171</v>
      </c>
      <c r="D29" s="48">
        <v>8</v>
      </c>
      <c r="E29" s="48">
        <v>4</v>
      </c>
    </row>
    <row r="30" spans="1:5" ht="15">
      <c r="A30" s="54" t="s">
        <v>5042</v>
      </c>
      <c r="B30" s="47" t="s">
        <v>4911</v>
      </c>
      <c r="C30" s="47" t="s">
        <v>171</v>
      </c>
      <c r="D30" s="48">
        <v>8</v>
      </c>
      <c r="E30" s="48">
        <v>4</v>
      </c>
    </row>
    <row r="31" spans="1:5" ht="15">
      <c r="A31" s="54" t="s">
        <v>5043</v>
      </c>
      <c r="B31" s="47" t="s">
        <v>4912</v>
      </c>
      <c r="C31" s="47" t="s">
        <v>171</v>
      </c>
      <c r="D31" s="48">
        <v>16</v>
      </c>
      <c r="E31" s="48">
        <v>8</v>
      </c>
    </row>
    <row r="32" spans="1:5" ht="15">
      <c r="A32" s="54" t="s">
        <v>5044</v>
      </c>
      <c r="B32" s="47" t="s">
        <v>4913</v>
      </c>
      <c r="C32" s="47" t="s">
        <v>171</v>
      </c>
      <c r="D32" s="48">
        <v>8</v>
      </c>
      <c r="E32" s="48">
        <v>4</v>
      </c>
    </row>
    <row r="33" spans="1:5" ht="15">
      <c r="A33" s="54" t="s">
        <v>5045</v>
      </c>
      <c r="B33" s="47" t="s">
        <v>4914</v>
      </c>
      <c r="C33" s="47" t="s">
        <v>171</v>
      </c>
      <c r="D33" s="48">
        <v>1</v>
      </c>
      <c r="E33" s="48">
        <v>1</v>
      </c>
    </row>
    <row r="34" spans="1:5" ht="15">
      <c r="A34" s="54" t="s">
        <v>5046</v>
      </c>
      <c r="B34" s="47" t="s">
        <v>4960</v>
      </c>
      <c r="C34" s="47" t="s">
        <v>171</v>
      </c>
      <c r="D34" s="48">
        <v>8</v>
      </c>
      <c r="E34" s="48">
        <v>4</v>
      </c>
    </row>
    <row r="35" spans="1:5" ht="15">
      <c r="A35" s="54" t="s">
        <v>5047</v>
      </c>
      <c r="B35" s="47" t="s">
        <v>4915</v>
      </c>
      <c r="C35" s="47" t="s">
        <v>171</v>
      </c>
      <c r="D35" s="48">
        <v>9</v>
      </c>
      <c r="E35" s="48">
        <v>4</v>
      </c>
    </row>
    <row r="36" spans="1:5" ht="15">
      <c r="A36" s="54" t="s">
        <v>5048</v>
      </c>
      <c r="B36" s="47" t="s">
        <v>4916</v>
      </c>
      <c r="C36" s="47" t="s">
        <v>171</v>
      </c>
      <c r="D36" s="48">
        <v>1</v>
      </c>
    </row>
    <row r="37" spans="1:5" ht="15">
      <c r="A37" s="54" t="s">
        <v>5049</v>
      </c>
      <c r="B37" s="47" t="s">
        <v>4917</v>
      </c>
      <c r="C37" s="47" t="s">
        <v>171</v>
      </c>
      <c r="D37" s="48">
        <v>2</v>
      </c>
    </row>
    <row r="38" spans="1:5" ht="15">
      <c r="B38" s="47" t="s">
        <v>1049</v>
      </c>
    </row>
    <row r="39" spans="1:5" ht="15">
      <c r="A39" s="54" t="s">
        <v>15</v>
      </c>
      <c r="B39" s="47" t="s">
        <v>4901</v>
      </c>
    </row>
    <row r="40" spans="1:5" ht="15">
      <c r="A40" s="54" t="s">
        <v>16</v>
      </c>
      <c r="B40" s="47" t="s">
        <v>4918</v>
      </c>
      <c r="C40" s="47" t="s">
        <v>171</v>
      </c>
      <c r="D40" s="48">
        <v>1</v>
      </c>
      <c r="E40" s="48">
        <v>1</v>
      </c>
    </row>
    <row r="41" spans="1:5" ht="15">
      <c r="A41" s="54" t="s">
        <v>17</v>
      </c>
      <c r="B41" s="47" t="s">
        <v>4919</v>
      </c>
      <c r="C41" s="47" t="s">
        <v>171</v>
      </c>
      <c r="D41" s="48">
        <v>4</v>
      </c>
    </row>
    <row r="42" spans="1:5" ht="15">
      <c r="A42" s="54" t="s">
        <v>18</v>
      </c>
      <c r="B42" s="47" t="s">
        <v>4920</v>
      </c>
      <c r="C42" s="47" t="s">
        <v>171</v>
      </c>
      <c r="D42" s="48">
        <v>2</v>
      </c>
    </row>
    <row r="43" spans="1:5" ht="15">
      <c r="A43" s="54" t="s">
        <v>19</v>
      </c>
      <c r="B43" s="47" t="s">
        <v>4921</v>
      </c>
      <c r="C43" s="47" t="s">
        <v>171</v>
      </c>
      <c r="D43" s="48">
        <v>1</v>
      </c>
    </row>
    <row r="44" spans="1:5" ht="15">
      <c r="B44" s="47" t="s">
        <v>1049</v>
      </c>
    </row>
    <row r="45" spans="1:5" ht="15">
      <c r="A45" s="55" t="s">
        <v>33</v>
      </c>
      <c r="B45" s="52" t="s">
        <v>4896</v>
      </c>
      <c r="C45" s="52"/>
      <c r="D45" s="53"/>
      <c r="E45" s="53"/>
    </row>
    <row r="46" spans="1:5" ht="15">
      <c r="A46" s="54" t="s">
        <v>34</v>
      </c>
      <c r="B46" s="47" t="s">
        <v>4898</v>
      </c>
    </row>
    <row r="47" spans="1:5" ht="15">
      <c r="A47" s="54" t="s">
        <v>35</v>
      </c>
      <c r="B47" s="47" t="s">
        <v>4922</v>
      </c>
      <c r="C47" s="47" t="s">
        <v>171</v>
      </c>
      <c r="D47" s="48">
        <v>2</v>
      </c>
      <c r="E47" s="48">
        <v>1</v>
      </c>
    </row>
    <row r="48" spans="1:5" ht="15">
      <c r="A48" s="54" t="s">
        <v>5050</v>
      </c>
      <c r="B48" s="47" t="s">
        <v>4923</v>
      </c>
      <c r="C48" s="47" t="s">
        <v>171</v>
      </c>
      <c r="E48" s="48">
        <v>1</v>
      </c>
    </row>
    <row r="49" spans="1:5" ht="15">
      <c r="A49" s="54" t="s">
        <v>5051</v>
      </c>
      <c r="B49" s="47" t="s">
        <v>4924</v>
      </c>
      <c r="C49" s="47" t="s">
        <v>171</v>
      </c>
      <c r="E49" s="48">
        <v>1</v>
      </c>
    </row>
    <row r="50" spans="1:5" ht="15">
      <c r="B50" s="47" t="s">
        <v>1049</v>
      </c>
    </row>
    <row r="51" spans="1:5" ht="15">
      <c r="A51" s="54" t="s">
        <v>36</v>
      </c>
      <c r="B51" s="47" t="s">
        <v>5019</v>
      </c>
    </row>
    <row r="52" spans="1:5" ht="15">
      <c r="A52" s="54" t="s">
        <v>37</v>
      </c>
      <c r="B52" s="47" t="s">
        <v>4930</v>
      </c>
      <c r="C52" s="47" t="s">
        <v>164</v>
      </c>
      <c r="D52" s="48">
        <v>516.21</v>
      </c>
      <c r="E52" s="48">
        <v>361.83</v>
      </c>
    </row>
    <row r="53" spans="1:5" ht="15">
      <c r="A53" s="54" t="s">
        <v>38</v>
      </c>
      <c r="B53" s="47" t="s">
        <v>4931</v>
      </c>
      <c r="C53" s="47" t="s">
        <v>164</v>
      </c>
      <c r="D53" s="48">
        <v>239.21</v>
      </c>
      <c r="E53" s="48">
        <v>267.77999999999997</v>
      </c>
    </row>
    <row r="54" spans="1:5" ht="15">
      <c r="A54" s="54" t="s">
        <v>5052</v>
      </c>
      <c r="B54" s="47" t="s">
        <v>4932</v>
      </c>
      <c r="C54" s="47" t="s">
        <v>164</v>
      </c>
      <c r="D54" s="48">
        <v>135.69</v>
      </c>
      <c r="E54" s="48">
        <v>116.89</v>
      </c>
    </row>
    <row r="55" spans="1:5" ht="15">
      <c r="A55" s="54" t="s">
        <v>5053</v>
      </c>
      <c r="B55" s="47" t="s">
        <v>4933</v>
      </c>
      <c r="C55" s="47" t="s">
        <v>164</v>
      </c>
      <c r="D55" s="48">
        <v>140.22</v>
      </c>
      <c r="E55" s="48">
        <v>153.27000000000001</v>
      </c>
    </row>
    <row r="56" spans="1:5" ht="15">
      <c r="A56" s="54" t="s">
        <v>5054</v>
      </c>
      <c r="B56" s="47" t="s">
        <v>4904</v>
      </c>
      <c r="C56" s="47" t="s">
        <v>164</v>
      </c>
      <c r="D56" s="48">
        <v>30.46</v>
      </c>
      <c r="E56" s="48">
        <v>68.84</v>
      </c>
    </row>
    <row r="57" spans="1:5" ht="15">
      <c r="A57" s="54" t="s">
        <v>5055</v>
      </c>
      <c r="B57" s="47" t="s">
        <v>4905</v>
      </c>
      <c r="C57" s="47" t="s">
        <v>164</v>
      </c>
      <c r="D57" s="48">
        <v>407.3</v>
      </c>
      <c r="E57" s="48">
        <v>245.07</v>
      </c>
    </row>
    <row r="58" spans="1:5" ht="15">
      <c r="A58" s="54" t="s">
        <v>5056</v>
      </c>
      <c r="B58" s="47" t="s">
        <v>4927</v>
      </c>
      <c r="C58" s="47" t="s">
        <v>164</v>
      </c>
      <c r="D58" s="48">
        <v>52.68</v>
      </c>
      <c r="E58" s="48">
        <v>43.32</v>
      </c>
    </row>
    <row r="59" spans="1:5" ht="15">
      <c r="A59" s="54" t="s">
        <v>5057</v>
      </c>
      <c r="B59" s="47" t="s">
        <v>4928</v>
      </c>
      <c r="C59" s="47" t="s">
        <v>164</v>
      </c>
      <c r="E59" s="48">
        <v>42.48</v>
      </c>
    </row>
    <row r="60" spans="1:5" ht="15">
      <c r="A60" s="54" t="s">
        <v>5058</v>
      </c>
      <c r="B60" s="47" t="s">
        <v>4929</v>
      </c>
      <c r="C60" s="47" t="s">
        <v>164</v>
      </c>
      <c r="D60" s="48">
        <v>45.57</v>
      </c>
    </row>
    <row r="61" spans="1:5" ht="15">
      <c r="A61" s="54" t="s">
        <v>5059</v>
      </c>
      <c r="B61" s="47" t="s">
        <v>4963</v>
      </c>
      <c r="C61" s="47" t="s">
        <v>171</v>
      </c>
      <c r="D61" s="48">
        <v>42</v>
      </c>
      <c r="E61" s="48">
        <v>40</v>
      </c>
    </row>
    <row r="62" spans="1:5" ht="15">
      <c r="A62" s="54" t="s">
        <v>5060</v>
      </c>
      <c r="B62" s="47" t="s">
        <v>4964</v>
      </c>
      <c r="C62" s="47" t="s">
        <v>171</v>
      </c>
      <c r="D62" s="48">
        <v>7</v>
      </c>
      <c r="E62" s="48">
        <v>5</v>
      </c>
    </row>
    <row r="63" spans="1:5" ht="15">
      <c r="A63" s="54" t="s">
        <v>5061</v>
      </c>
      <c r="B63" s="47" t="s">
        <v>4965</v>
      </c>
      <c r="C63" s="47" t="s">
        <v>171</v>
      </c>
      <c r="D63" s="48">
        <v>47</v>
      </c>
      <c r="E63" s="48">
        <v>10</v>
      </c>
    </row>
    <row r="64" spans="1:5" ht="15">
      <c r="A64" s="54" t="s">
        <v>5062</v>
      </c>
      <c r="B64" s="47" t="s">
        <v>4966</v>
      </c>
      <c r="C64" s="47" t="s">
        <v>171</v>
      </c>
      <c r="D64" s="48">
        <v>22</v>
      </c>
      <c r="E64" s="48">
        <v>11</v>
      </c>
    </row>
    <row r="65" spans="1:5" ht="15">
      <c r="A65" s="54" t="s">
        <v>5063</v>
      </c>
      <c r="B65" s="47" t="s">
        <v>4967</v>
      </c>
      <c r="C65" s="47" t="s">
        <v>171</v>
      </c>
      <c r="D65" s="48">
        <v>4</v>
      </c>
      <c r="E65" s="48">
        <v>8</v>
      </c>
    </row>
    <row r="66" spans="1:5" ht="15">
      <c r="A66" s="54" t="s">
        <v>5064</v>
      </c>
      <c r="B66" s="47" t="s">
        <v>4968</v>
      </c>
      <c r="C66" s="47" t="s">
        <v>171</v>
      </c>
      <c r="D66" s="48">
        <v>6</v>
      </c>
      <c r="E66" s="48">
        <v>16</v>
      </c>
    </row>
    <row r="67" spans="1:5" ht="15">
      <c r="A67" s="54" t="s">
        <v>5065</v>
      </c>
      <c r="B67" s="47" t="s">
        <v>4969</v>
      </c>
      <c r="C67" s="47" t="s">
        <v>171</v>
      </c>
      <c r="D67" s="48">
        <v>18</v>
      </c>
    </row>
    <row r="68" spans="1:5" ht="15">
      <c r="A68" s="54" t="s">
        <v>5066</v>
      </c>
      <c r="B68" s="47" t="s">
        <v>4970</v>
      </c>
      <c r="C68" s="47" t="s">
        <v>171</v>
      </c>
      <c r="D68" s="48">
        <v>7</v>
      </c>
    </row>
    <row r="69" spans="1:5" ht="15">
      <c r="A69" s="54" t="s">
        <v>5067</v>
      </c>
      <c r="B69" s="47" t="s">
        <v>4971</v>
      </c>
      <c r="C69" s="47" t="s">
        <v>171</v>
      </c>
      <c r="D69" s="48">
        <v>43</v>
      </c>
      <c r="E69" s="48">
        <v>19</v>
      </c>
    </row>
    <row r="70" spans="1:5" ht="15">
      <c r="A70" s="54" t="s">
        <v>5068</v>
      </c>
      <c r="B70" s="47" t="s">
        <v>4972</v>
      </c>
      <c r="C70" s="47" t="s">
        <v>171</v>
      </c>
      <c r="D70" s="48">
        <v>12</v>
      </c>
      <c r="E70" s="48">
        <v>16</v>
      </c>
    </row>
    <row r="71" spans="1:5" ht="15">
      <c r="A71" s="54" t="s">
        <v>5069</v>
      </c>
      <c r="B71" s="47" t="s">
        <v>4973</v>
      </c>
      <c r="C71" s="47" t="s">
        <v>171</v>
      </c>
      <c r="D71" s="48">
        <v>3</v>
      </c>
    </row>
    <row r="72" spans="1:5" ht="15">
      <c r="A72" s="54" t="s">
        <v>5070</v>
      </c>
      <c r="B72" s="47" t="s">
        <v>4974</v>
      </c>
      <c r="C72" s="47" t="s">
        <v>171</v>
      </c>
      <c r="D72" s="48">
        <v>6</v>
      </c>
    </row>
    <row r="73" spans="1:5" ht="15">
      <c r="A73" s="54" t="s">
        <v>5071</v>
      </c>
      <c r="B73" s="47" t="s">
        <v>4975</v>
      </c>
      <c r="C73" s="47" t="s">
        <v>171</v>
      </c>
      <c r="D73" s="48">
        <v>6</v>
      </c>
      <c r="E73" s="48">
        <v>4</v>
      </c>
    </row>
    <row r="74" spans="1:5" ht="15">
      <c r="A74" s="54" t="s">
        <v>5072</v>
      </c>
      <c r="B74" s="47" t="s">
        <v>4976</v>
      </c>
      <c r="C74" s="47" t="s">
        <v>171</v>
      </c>
      <c r="E74" s="48">
        <v>1</v>
      </c>
    </row>
    <row r="75" spans="1:5" ht="15">
      <c r="A75" s="54" t="s">
        <v>5073</v>
      </c>
      <c r="B75" s="47" t="s">
        <v>4977</v>
      </c>
      <c r="C75" s="47" t="s">
        <v>171</v>
      </c>
      <c r="D75" s="48">
        <v>1</v>
      </c>
    </row>
    <row r="76" spans="1:5" ht="15">
      <c r="A76" s="54" t="s">
        <v>5074</v>
      </c>
      <c r="B76" s="47" t="s">
        <v>4961</v>
      </c>
      <c r="C76" s="47" t="s">
        <v>171</v>
      </c>
      <c r="D76" s="48">
        <v>2</v>
      </c>
    </row>
    <row r="77" spans="1:5" ht="15">
      <c r="A77" s="54" t="s">
        <v>5075</v>
      </c>
      <c r="B77" s="47" t="s">
        <v>4953</v>
      </c>
      <c r="C77" s="47" t="s">
        <v>171</v>
      </c>
      <c r="D77" s="48">
        <v>3</v>
      </c>
    </row>
    <row r="78" spans="1:5" ht="15">
      <c r="A78" s="54" t="s">
        <v>5076</v>
      </c>
      <c r="B78" s="47" t="s">
        <v>4954</v>
      </c>
      <c r="C78" s="47" t="s">
        <v>171</v>
      </c>
      <c r="D78" s="48">
        <v>3</v>
      </c>
    </row>
    <row r="79" spans="1:5" ht="15">
      <c r="A79" s="54" t="s">
        <v>5077</v>
      </c>
      <c r="B79" s="47" t="s">
        <v>4955</v>
      </c>
      <c r="C79" s="47" t="s">
        <v>171</v>
      </c>
      <c r="D79" s="48">
        <v>3</v>
      </c>
    </row>
    <row r="80" spans="1:5" ht="15">
      <c r="A80" s="54" t="s">
        <v>5078</v>
      </c>
      <c r="B80" s="47" t="s">
        <v>4956</v>
      </c>
      <c r="C80" s="47" t="s">
        <v>171</v>
      </c>
      <c r="D80" s="48">
        <v>6</v>
      </c>
      <c r="E80" s="48">
        <v>8</v>
      </c>
    </row>
    <row r="81" spans="1:5" ht="15">
      <c r="A81" s="54" t="s">
        <v>5079</v>
      </c>
      <c r="B81" s="47" t="s">
        <v>4952</v>
      </c>
      <c r="C81" s="47" t="s">
        <v>171</v>
      </c>
      <c r="E81" s="48">
        <v>11</v>
      </c>
    </row>
    <row r="82" spans="1:5" ht="15">
      <c r="A82" s="54" t="s">
        <v>5080</v>
      </c>
      <c r="B82" s="47" t="s">
        <v>4957</v>
      </c>
      <c r="C82" s="47" t="s">
        <v>171</v>
      </c>
      <c r="E82" s="48">
        <v>2</v>
      </c>
    </row>
    <row r="83" spans="1:5" ht="15">
      <c r="A83" s="54" t="s">
        <v>5081</v>
      </c>
      <c r="B83" s="47" t="s">
        <v>4958</v>
      </c>
      <c r="C83" s="47" t="s">
        <v>171</v>
      </c>
      <c r="E83" s="48">
        <v>9</v>
      </c>
    </row>
    <row r="84" spans="1:5" ht="15">
      <c r="A84" s="54" t="s">
        <v>5082</v>
      </c>
      <c r="B84" s="47" t="s">
        <v>4959</v>
      </c>
      <c r="C84" s="47" t="s">
        <v>171</v>
      </c>
      <c r="D84" s="48">
        <v>10</v>
      </c>
    </row>
    <row r="85" spans="1:5" ht="15">
      <c r="A85" s="54" t="s">
        <v>5083</v>
      </c>
      <c r="B85" s="47" t="s">
        <v>4925</v>
      </c>
      <c r="C85" s="47" t="s">
        <v>171</v>
      </c>
      <c r="D85" s="48">
        <v>189</v>
      </c>
      <c r="E85" s="48">
        <v>134</v>
      </c>
    </row>
    <row r="86" spans="1:5" ht="15">
      <c r="A86" s="54" t="s">
        <v>5084</v>
      </c>
      <c r="B86" s="47" t="s">
        <v>5020</v>
      </c>
      <c r="C86" s="47" t="s">
        <v>171</v>
      </c>
      <c r="D86" s="48">
        <v>14</v>
      </c>
      <c r="E86" s="48">
        <v>17</v>
      </c>
    </row>
    <row r="87" spans="1:5" ht="15">
      <c r="A87" s="54" t="s">
        <v>5085</v>
      </c>
      <c r="B87" s="47" t="s">
        <v>5021</v>
      </c>
      <c r="C87" s="47" t="s">
        <v>171</v>
      </c>
      <c r="D87" s="48">
        <v>1</v>
      </c>
    </row>
    <row r="88" spans="1:5" ht="15">
      <c r="A88" s="54" t="s">
        <v>5086</v>
      </c>
      <c r="B88" s="47" t="s">
        <v>5022</v>
      </c>
      <c r="C88" s="47" t="s">
        <v>171</v>
      </c>
      <c r="E88" s="48">
        <v>1</v>
      </c>
    </row>
    <row r="89" spans="1:5" ht="15">
      <c r="A89" s="54" t="s">
        <v>5087</v>
      </c>
      <c r="B89" s="47" t="s">
        <v>4985</v>
      </c>
      <c r="C89" s="47" t="s">
        <v>171</v>
      </c>
      <c r="D89" s="48">
        <v>5</v>
      </c>
      <c r="E89" s="48">
        <v>2</v>
      </c>
    </row>
    <row r="90" spans="1:5" ht="15">
      <c r="A90" s="54" t="s">
        <v>5088</v>
      </c>
      <c r="B90" s="47" t="s">
        <v>4986</v>
      </c>
      <c r="C90" s="47" t="s">
        <v>171</v>
      </c>
      <c r="E90" s="48">
        <v>2</v>
      </c>
    </row>
    <row r="91" spans="1:5" ht="15">
      <c r="A91" s="54" t="s">
        <v>5089</v>
      </c>
      <c r="B91" s="47" t="s">
        <v>4989</v>
      </c>
      <c r="C91" s="47" t="s">
        <v>171</v>
      </c>
      <c r="D91" s="48">
        <v>27</v>
      </c>
      <c r="E91" s="48">
        <v>48</v>
      </c>
    </row>
    <row r="92" spans="1:5" ht="15">
      <c r="A92" s="54" t="s">
        <v>5090</v>
      </c>
      <c r="B92" s="47" t="s">
        <v>4990</v>
      </c>
      <c r="C92" s="47" t="s">
        <v>171</v>
      </c>
      <c r="D92" s="48">
        <v>77</v>
      </c>
      <c r="E92" s="48">
        <v>64</v>
      </c>
    </row>
    <row r="93" spans="1:5" ht="15">
      <c r="A93" s="54" t="s">
        <v>5091</v>
      </c>
      <c r="B93" s="47" t="s">
        <v>4991</v>
      </c>
      <c r="C93" s="47" t="s">
        <v>171</v>
      </c>
      <c r="D93" s="48">
        <v>12</v>
      </c>
      <c r="E93" s="48">
        <v>8</v>
      </c>
    </row>
    <row r="94" spans="1:5" ht="15">
      <c r="A94" s="54" t="s">
        <v>5092</v>
      </c>
      <c r="B94" s="47" t="s">
        <v>4987</v>
      </c>
      <c r="C94" s="47" t="s">
        <v>171</v>
      </c>
      <c r="E94" s="48">
        <v>9</v>
      </c>
    </row>
    <row r="95" spans="1:5" ht="15">
      <c r="A95" s="54" t="s">
        <v>5093</v>
      </c>
      <c r="B95" s="47" t="s">
        <v>4988</v>
      </c>
      <c r="C95" s="47" t="s">
        <v>171</v>
      </c>
      <c r="D95" s="48">
        <v>4</v>
      </c>
      <c r="E95" s="48">
        <v>8</v>
      </c>
    </row>
    <row r="96" spans="1:5" ht="15">
      <c r="A96" s="54" t="s">
        <v>5094</v>
      </c>
      <c r="B96" s="47" t="s">
        <v>4992</v>
      </c>
      <c r="C96" s="47" t="s">
        <v>171</v>
      </c>
      <c r="D96" s="48">
        <v>10</v>
      </c>
      <c r="E96" s="48">
        <v>12</v>
      </c>
    </row>
    <row r="97" spans="1:5" ht="15">
      <c r="A97" s="54" t="s">
        <v>5095</v>
      </c>
      <c r="B97" s="47" t="s">
        <v>4926</v>
      </c>
      <c r="C97" s="47" t="s">
        <v>171</v>
      </c>
      <c r="D97" s="48">
        <v>371</v>
      </c>
      <c r="E97" s="48">
        <v>310</v>
      </c>
    </row>
    <row r="98" spans="1:5" ht="15">
      <c r="A98" s="54" t="s">
        <v>5096</v>
      </c>
      <c r="B98" s="47" t="s">
        <v>4998</v>
      </c>
      <c r="C98" s="47" t="s">
        <v>171</v>
      </c>
      <c r="D98" s="48">
        <v>1</v>
      </c>
    </row>
    <row r="99" spans="1:5" ht="15">
      <c r="A99" s="54" t="s">
        <v>5097</v>
      </c>
      <c r="B99" s="47" t="s">
        <v>4999</v>
      </c>
      <c r="C99" s="47" t="s">
        <v>171</v>
      </c>
      <c r="D99" s="48">
        <v>10</v>
      </c>
      <c r="E99" s="48">
        <v>8</v>
      </c>
    </row>
    <row r="100" spans="1:5" ht="15">
      <c r="A100" s="54" t="s">
        <v>5098</v>
      </c>
      <c r="B100" s="47" t="s">
        <v>4995</v>
      </c>
      <c r="C100" s="47" t="s">
        <v>171</v>
      </c>
      <c r="D100" s="48">
        <v>52</v>
      </c>
      <c r="E100" s="48">
        <v>35</v>
      </c>
    </row>
    <row r="101" spans="1:5" ht="15">
      <c r="A101" s="54" t="s">
        <v>5099</v>
      </c>
      <c r="B101" s="47" t="s">
        <v>5000</v>
      </c>
      <c r="C101" s="47" t="s">
        <v>171</v>
      </c>
      <c r="D101" s="48">
        <v>10</v>
      </c>
      <c r="E101" s="48">
        <v>1</v>
      </c>
    </row>
    <row r="102" spans="1:5" ht="15">
      <c r="A102" s="54" t="s">
        <v>5100</v>
      </c>
      <c r="B102" s="47" t="s">
        <v>5001</v>
      </c>
      <c r="C102" s="47" t="s">
        <v>171</v>
      </c>
      <c r="E102" s="48">
        <v>1</v>
      </c>
    </row>
    <row r="103" spans="1:5" ht="15">
      <c r="A103" s="54" t="s">
        <v>5101</v>
      </c>
      <c r="B103" s="47" t="s">
        <v>5003</v>
      </c>
      <c r="C103" s="47" t="s">
        <v>171</v>
      </c>
      <c r="D103" s="48">
        <v>14</v>
      </c>
      <c r="E103" s="48">
        <v>1</v>
      </c>
    </row>
    <row r="104" spans="1:5" ht="15">
      <c r="A104" s="54" t="s">
        <v>5102</v>
      </c>
      <c r="B104" s="47" t="s">
        <v>5004</v>
      </c>
      <c r="C104" s="47" t="s">
        <v>171</v>
      </c>
      <c r="D104" s="48">
        <v>26</v>
      </c>
      <c r="E104" s="48">
        <v>8</v>
      </c>
    </row>
    <row r="105" spans="1:5" ht="15">
      <c r="A105" s="54" t="s">
        <v>5103</v>
      </c>
      <c r="B105" s="47" t="s">
        <v>5005</v>
      </c>
      <c r="C105" s="47" t="s">
        <v>171</v>
      </c>
      <c r="D105" s="48">
        <v>27</v>
      </c>
      <c r="E105" s="48">
        <v>48</v>
      </c>
    </row>
    <row r="106" spans="1:5" ht="15">
      <c r="A106" s="54" t="s">
        <v>5104</v>
      </c>
      <c r="B106" s="47" t="s">
        <v>5006</v>
      </c>
      <c r="C106" s="47" t="s">
        <v>171</v>
      </c>
      <c r="D106" s="48">
        <v>22</v>
      </c>
      <c r="E106" s="48">
        <v>11</v>
      </c>
    </row>
    <row r="107" spans="1:5" ht="15">
      <c r="A107" s="54" t="s">
        <v>5105</v>
      </c>
      <c r="B107" s="47" t="s">
        <v>5007</v>
      </c>
      <c r="C107" s="47" t="s">
        <v>171</v>
      </c>
      <c r="D107" s="48">
        <v>77</v>
      </c>
      <c r="E107" s="48">
        <v>64</v>
      </c>
    </row>
    <row r="108" spans="1:5" ht="15">
      <c r="A108" s="54" t="s">
        <v>5106</v>
      </c>
      <c r="B108" s="47" t="s">
        <v>5008</v>
      </c>
      <c r="C108" s="47" t="s">
        <v>171</v>
      </c>
      <c r="D108" s="48">
        <v>9</v>
      </c>
    </row>
    <row r="109" spans="1:5" ht="15">
      <c r="A109" s="54" t="s">
        <v>5107</v>
      </c>
      <c r="B109" s="47" t="s">
        <v>5009</v>
      </c>
      <c r="C109" s="47" t="s">
        <v>171</v>
      </c>
      <c r="D109" s="48">
        <v>6</v>
      </c>
      <c r="E109" s="48">
        <v>16</v>
      </c>
    </row>
    <row r="110" spans="1:5" ht="15">
      <c r="A110" s="54" t="s">
        <v>5108</v>
      </c>
      <c r="B110" s="47" t="s">
        <v>5010</v>
      </c>
      <c r="C110" s="47" t="s">
        <v>171</v>
      </c>
      <c r="D110" s="48">
        <v>22</v>
      </c>
      <c r="E110" s="48">
        <v>23</v>
      </c>
    </row>
    <row r="111" spans="1:5" ht="15">
      <c r="A111" s="54" t="s">
        <v>5109</v>
      </c>
      <c r="B111" s="47" t="s">
        <v>5011</v>
      </c>
      <c r="C111" s="47" t="s">
        <v>171</v>
      </c>
      <c r="D111" s="48">
        <v>6</v>
      </c>
      <c r="E111" s="48">
        <v>16</v>
      </c>
    </row>
    <row r="112" spans="1:5" ht="15">
      <c r="A112" s="54" t="s">
        <v>5110</v>
      </c>
      <c r="B112" s="47" t="s">
        <v>5012</v>
      </c>
      <c r="C112" s="47" t="s">
        <v>171</v>
      </c>
      <c r="D112" s="48">
        <v>3</v>
      </c>
    </row>
    <row r="113" spans="1:5" ht="15">
      <c r="A113" s="54" t="s">
        <v>5111</v>
      </c>
      <c r="B113" s="47" t="s">
        <v>5013</v>
      </c>
      <c r="C113" s="47" t="s">
        <v>171</v>
      </c>
      <c r="D113" s="48">
        <v>1</v>
      </c>
    </row>
    <row r="114" spans="1:5" ht="15">
      <c r="A114" s="54" t="s">
        <v>5112</v>
      </c>
      <c r="B114" s="47" t="s">
        <v>5014</v>
      </c>
      <c r="C114" s="47" t="s">
        <v>171</v>
      </c>
      <c r="D114" s="48">
        <v>39</v>
      </c>
      <c r="E114" s="48">
        <v>24</v>
      </c>
    </row>
    <row r="115" spans="1:5" ht="15">
      <c r="A115" s="54" t="s">
        <v>5113</v>
      </c>
      <c r="B115" s="47" t="s">
        <v>5015</v>
      </c>
      <c r="C115" s="47" t="s">
        <v>171</v>
      </c>
      <c r="E115" s="48">
        <v>4</v>
      </c>
    </row>
    <row r="116" spans="1:5" ht="15">
      <c r="A116" s="54" t="s">
        <v>5114</v>
      </c>
      <c r="B116" s="47" t="s">
        <v>5016</v>
      </c>
      <c r="C116" s="47" t="s">
        <v>171</v>
      </c>
      <c r="E116" s="48">
        <v>2</v>
      </c>
    </row>
    <row r="117" spans="1:5" ht="15">
      <c r="A117" s="54" t="s">
        <v>5115</v>
      </c>
      <c r="B117" s="47" t="s">
        <v>5017</v>
      </c>
      <c r="C117" s="47" t="s">
        <v>171</v>
      </c>
      <c r="D117" s="48">
        <v>10</v>
      </c>
      <c r="E117" s="48">
        <v>8</v>
      </c>
    </row>
    <row r="118" spans="1:5" ht="15">
      <c r="A118" s="54" t="s">
        <v>5116</v>
      </c>
      <c r="B118" s="47" t="s">
        <v>5018</v>
      </c>
      <c r="C118" s="47" t="s">
        <v>171</v>
      </c>
      <c r="D118" s="48">
        <v>3</v>
      </c>
      <c r="E118" s="48">
        <v>4</v>
      </c>
    </row>
    <row r="119" spans="1:5" ht="15">
      <c r="A119" s="54" t="s">
        <v>5117</v>
      </c>
      <c r="B119" s="47" t="s">
        <v>4907</v>
      </c>
      <c r="C119" s="47" t="s">
        <v>171</v>
      </c>
      <c r="E119" s="48">
        <v>2</v>
      </c>
    </row>
    <row r="120" spans="1:5" ht="15">
      <c r="A120" s="54" t="s">
        <v>5118</v>
      </c>
      <c r="B120" s="47" t="s">
        <v>4934</v>
      </c>
      <c r="C120" s="47" t="s">
        <v>171</v>
      </c>
      <c r="D120" s="48">
        <v>8</v>
      </c>
      <c r="E120" s="48">
        <v>8</v>
      </c>
    </row>
    <row r="121" spans="1:5" ht="15">
      <c r="A121" s="54" t="s">
        <v>5119</v>
      </c>
      <c r="B121" s="47" t="s">
        <v>4978</v>
      </c>
      <c r="C121" s="47" t="s">
        <v>171</v>
      </c>
      <c r="D121" s="48">
        <v>27</v>
      </c>
      <c r="E121" s="48">
        <v>48</v>
      </c>
    </row>
    <row r="122" spans="1:5" ht="15">
      <c r="A122" s="54" t="s">
        <v>5120</v>
      </c>
      <c r="B122" s="47" t="s">
        <v>4979</v>
      </c>
      <c r="C122" s="47" t="s">
        <v>171</v>
      </c>
      <c r="D122" s="48">
        <v>77</v>
      </c>
      <c r="E122" s="48">
        <v>64</v>
      </c>
    </row>
    <row r="123" spans="1:5" ht="15">
      <c r="A123" s="54" t="s">
        <v>5121</v>
      </c>
      <c r="B123" s="47" t="s">
        <v>4980</v>
      </c>
      <c r="C123" s="47" t="s">
        <v>171</v>
      </c>
      <c r="D123" s="48">
        <v>12</v>
      </c>
      <c r="E123" s="48">
        <v>8</v>
      </c>
    </row>
    <row r="124" spans="1:5" ht="15">
      <c r="A124" s="54" t="s">
        <v>5122</v>
      </c>
      <c r="B124" s="47" t="s">
        <v>4981</v>
      </c>
      <c r="C124" s="47" t="s">
        <v>171</v>
      </c>
      <c r="E124" s="48">
        <v>8</v>
      </c>
    </row>
    <row r="125" spans="1:5" ht="15">
      <c r="A125" s="54" t="s">
        <v>5123</v>
      </c>
      <c r="B125" s="47" t="s">
        <v>4982</v>
      </c>
      <c r="C125" s="47" t="s">
        <v>171</v>
      </c>
      <c r="D125" s="48">
        <v>4</v>
      </c>
      <c r="E125" s="48">
        <v>8</v>
      </c>
    </row>
    <row r="126" spans="1:5" ht="15">
      <c r="B126" s="47" t="s">
        <v>1049</v>
      </c>
    </row>
    <row r="127" spans="1:5" ht="15">
      <c r="A127" s="54" t="s">
        <v>5124</v>
      </c>
      <c r="B127" s="47" t="s">
        <v>4902</v>
      </c>
    </row>
    <row r="128" spans="1:5" ht="15">
      <c r="A128" s="54" t="s">
        <v>5125</v>
      </c>
      <c r="B128" s="47" t="s">
        <v>4908</v>
      </c>
      <c r="C128" s="47" t="s">
        <v>171</v>
      </c>
      <c r="D128" s="48">
        <v>1</v>
      </c>
      <c r="E128" s="48">
        <v>1</v>
      </c>
    </row>
    <row r="129" spans="1:5" ht="15">
      <c r="A129" s="54" t="s">
        <v>5126</v>
      </c>
      <c r="B129" s="47" t="s">
        <v>4914</v>
      </c>
      <c r="C129" s="47" t="s">
        <v>171</v>
      </c>
      <c r="D129" s="48">
        <v>1</v>
      </c>
      <c r="E129" s="48">
        <v>1</v>
      </c>
    </row>
    <row r="130" spans="1:5" ht="15">
      <c r="A130" s="54" t="s">
        <v>5127</v>
      </c>
      <c r="B130" s="47" t="s">
        <v>4915</v>
      </c>
      <c r="C130" s="47" t="s">
        <v>171</v>
      </c>
      <c r="D130" s="48">
        <v>1</v>
      </c>
      <c r="E130" s="48">
        <v>1</v>
      </c>
    </row>
    <row r="131" spans="1:5" ht="15">
      <c r="A131" s="54" t="s">
        <v>5128</v>
      </c>
      <c r="B131" s="47" t="s">
        <v>4916</v>
      </c>
      <c r="C131" s="47" t="s">
        <v>171</v>
      </c>
      <c r="D131" s="48">
        <v>1</v>
      </c>
      <c r="E131" s="48">
        <v>1</v>
      </c>
    </row>
    <row r="132" spans="1:5" ht="15">
      <c r="A132" s="54" t="s">
        <v>5129</v>
      </c>
      <c r="B132" s="47" t="s">
        <v>4935</v>
      </c>
      <c r="C132" s="47" t="s">
        <v>171</v>
      </c>
      <c r="E132" s="48">
        <v>2</v>
      </c>
    </row>
    <row r="133" spans="1:5" ht="15">
      <c r="A133" s="54" t="s">
        <v>5130</v>
      </c>
      <c r="B133" s="47" t="s">
        <v>4936</v>
      </c>
      <c r="C133" s="47" t="s">
        <v>171</v>
      </c>
      <c r="D133" s="48">
        <v>2</v>
      </c>
    </row>
    <row r="135" spans="1:5" ht="15">
      <c r="A135" s="54" t="s">
        <v>5131</v>
      </c>
      <c r="B135" s="47" t="s">
        <v>4901</v>
      </c>
    </row>
    <row r="136" spans="1:5" ht="15">
      <c r="A136" s="54" t="s">
        <v>5132</v>
      </c>
      <c r="B136" s="47" t="s">
        <v>4937</v>
      </c>
      <c r="C136" s="47" t="s">
        <v>171</v>
      </c>
      <c r="D136" s="48">
        <v>5</v>
      </c>
      <c r="E136" s="48">
        <v>6</v>
      </c>
    </row>
    <row r="137" spans="1:5" ht="15">
      <c r="A137" s="54" t="s">
        <v>5133</v>
      </c>
      <c r="B137" s="47" t="s">
        <v>4921</v>
      </c>
      <c r="C137" s="47" t="s">
        <v>171</v>
      </c>
      <c r="D137" s="48">
        <v>1</v>
      </c>
      <c r="E137" s="48">
        <v>1</v>
      </c>
    </row>
    <row r="138" spans="1:5" ht="15">
      <c r="A138" s="54" t="s">
        <v>5134</v>
      </c>
      <c r="B138" s="47" t="s">
        <v>4938</v>
      </c>
      <c r="C138" s="47" t="s">
        <v>171</v>
      </c>
      <c r="D138" s="48">
        <v>2</v>
      </c>
      <c r="E138" s="48">
        <v>2</v>
      </c>
    </row>
    <row r="139" spans="1:5" ht="15">
      <c r="A139" s="54" t="s">
        <v>5135</v>
      </c>
      <c r="B139" s="47" t="s">
        <v>4939</v>
      </c>
      <c r="C139" s="47" t="s">
        <v>171</v>
      </c>
      <c r="D139" s="48">
        <v>2</v>
      </c>
      <c r="E139" s="48">
        <v>2</v>
      </c>
    </row>
    <row r="140" spans="1:5" ht="15">
      <c r="B140" s="47" t="s">
        <v>1049</v>
      </c>
    </row>
    <row r="141" spans="1:5" ht="15">
      <c r="A141" s="55" t="s">
        <v>39</v>
      </c>
      <c r="B141" s="52" t="s">
        <v>4897</v>
      </c>
      <c r="C141" s="52"/>
      <c r="D141" s="53"/>
      <c r="E141" s="53"/>
    </row>
    <row r="142" spans="1:5" ht="15">
      <c r="A142" s="54" t="s">
        <v>40</v>
      </c>
      <c r="B142" s="47" t="s">
        <v>4940</v>
      </c>
      <c r="C142" s="47" t="s">
        <v>171</v>
      </c>
      <c r="D142" s="48">
        <v>102</v>
      </c>
      <c r="E142" s="48">
        <v>81</v>
      </c>
    </row>
    <row r="143" spans="1:5" ht="15">
      <c r="A143" s="54" t="s">
        <v>44</v>
      </c>
      <c r="B143" s="47" t="s">
        <v>4941</v>
      </c>
      <c r="C143" s="47" t="s">
        <v>171</v>
      </c>
      <c r="D143" s="48">
        <v>22</v>
      </c>
      <c r="E143" s="48">
        <v>12</v>
      </c>
    </row>
    <row r="144" spans="1:5" ht="15">
      <c r="A144" s="54" t="s">
        <v>57</v>
      </c>
      <c r="B144" s="47" t="s">
        <v>4942</v>
      </c>
      <c r="C144" s="47" t="s">
        <v>171</v>
      </c>
      <c r="D144" s="48">
        <v>1</v>
      </c>
    </row>
    <row r="145" spans="1:5" ht="15">
      <c r="A145" s="54" t="s">
        <v>1000</v>
      </c>
      <c r="B145" s="47" t="s">
        <v>5024</v>
      </c>
      <c r="C145" s="47" t="s">
        <v>171</v>
      </c>
      <c r="D145" s="48">
        <v>22</v>
      </c>
      <c r="E145" s="48">
        <v>12</v>
      </c>
    </row>
    <row r="146" spans="1:5" ht="15">
      <c r="A146" s="54" t="s">
        <v>5136</v>
      </c>
      <c r="B146" s="47" t="s">
        <v>5025</v>
      </c>
      <c r="C146" s="47" t="s">
        <v>171</v>
      </c>
      <c r="D146" s="48">
        <v>22</v>
      </c>
      <c r="E146" s="48">
        <v>12</v>
      </c>
    </row>
    <row r="147" spans="1:5" ht="15">
      <c r="A147" s="54" t="s">
        <v>5137</v>
      </c>
      <c r="B147" s="47" t="s">
        <v>5026</v>
      </c>
      <c r="C147" s="47" t="s">
        <v>171</v>
      </c>
      <c r="D147" s="48">
        <v>1</v>
      </c>
    </row>
    <row r="148" spans="1:5" ht="15">
      <c r="A148" s="54" t="s">
        <v>5138</v>
      </c>
      <c r="B148" s="47" t="s">
        <v>4943</v>
      </c>
      <c r="C148" s="47" t="s">
        <v>171</v>
      </c>
      <c r="D148" s="48">
        <v>20</v>
      </c>
      <c r="E148" s="48">
        <v>13</v>
      </c>
    </row>
    <row r="149" spans="1:5" ht="15">
      <c r="A149" s="54" t="s">
        <v>5139</v>
      </c>
      <c r="B149" s="47" t="s">
        <v>4944</v>
      </c>
      <c r="C149" s="47" t="s">
        <v>171</v>
      </c>
      <c r="D149" s="48">
        <v>17</v>
      </c>
      <c r="E149" s="48">
        <v>12</v>
      </c>
    </row>
    <row r="150" spans="1:5" ht="15">
      <c r="A150" s="54" t="s">
        <v>5140</v>
      </c>
      <c r="B150" s="47" t="s">
        <v>4945</v>
      </c>
      <c r="C150" s="47" t="s">
        <v>171</v>
      </c>
      <c r="D150" s="48">
        <v>17</v>
      </c>
      <c r="E150" s="48">
        <v>12</v>
      </c>
    </row>
    <row r="151" spans="1:5" ht="15">
      <c r="A151" s="54" t="s">
        <v>5141</v>
      </c>
      <c r="B151" s="47" t="s">
        <v>4946</v>
      </c>
      <c r="C151" s="47" t="s">
        <v>171</v>
      </c>
      <c r="D151" s="48">
        <v>4</v>
      </c>
      <c r="E151" s="48">
        <v>0</v>
      </c>
    </row>
    <row r="152" spans="1:5" ht="15">
      <c r="A152" s="54" t="s">
        <v>5142</v>
      </c>
      <c r="B152" s="47" t="s">
        <v>4947</v>
      </c>
      <c r="C152" s="47" t="s">
        <v>171</v>
      </c>
      <c r="D152" s="48">
        <v>17</v>
      </c>
      <c r="E152" s="48">
        <v>12</v>
      </c>
    </row>
    <row r="153" spans="1:5" ht="15">
      <c r="A153" s="54" t="s">
        <v>5143</v>
      </c>
      <c r="B153" s="47" t="s">
        <v>4948</v>
      </c>
      <c r="C153" s="47" t="s">
        <v>171</v>
      </c>
      <c r="D153" s="48">
        <v>23</v>
      </c>
      <c r="E153" s="48">
        <v>12</v>
      </c>
    </row>
    <row r="154" spans="1:5" ht="15">
      <c r="A154" s="54" t="s">
        <v>5144</v>
      </c>
      <c r="B154" s="47" t="s">
        <v>4949</v>
      </c>
      <c r="C154" s="47" t="s">
        <v>171</v>
      </c>
      <c r="D154" s="48">
        <v>8</v>
      </c>
      <c r="E154" s="48">
        <v>4</v>
      </c>
    </row>
    <row r="155" spans="1:5" ht="15">
      <c r="A155" s="54" t="s">
        <v>5145</v>
      </c>
      <c r="B155" s="47" t="s">
        <v>4950</v>
      </c>
      <c r="C155" s="47" t="s">
        <v>171</v>
      </c>
      <c r="D155" s="48">
        <v>67</v>
      </c>
      <c r="E155" s="48">
        <v>45</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778"/>
  <sheetViews>
    <sheetView view="pageBreakPreview" zoomScale="85" zoomScaleNormal="85" zoomScaleSheetLayoutView="85" workbookViewId="0">
      <pane ySplit="8" topLeftCell="A9" activePane="bottomLeft" state="frozen"/>
      <selection activeCell="M8" sqref="M8"/>
      <selection pane="bottomLeft" activeCell="G19" sqref="G19"/>
    </sheetView>
  </sheetViews>
  <sheetFormatPr defaultRowHeight="14.25"/>
  <cols>
    <col min="1" max="1" width="13.375" style="198" bestFit="1" customWidth="1"/>
    <col min="2" max="2" width="9" style="198"/>
    <col min="3" max="3" width="5.625" style="198" bestFit="1" customWidth="1"/>
    <col min="4" max="4" width="7.75" style="198" bestFit="1" customWidth="1"/>
    <col min="5" max="5" width="74.625" style="198" customWidth="1"/>
    <col min="6" max="6" width="7.875" style="198" customWidth="1"/>
    <col min="7" max="7" width="9.25" style="198" bestFit="1" customWidth="1"/>
    <col min="8" max="8" width="9.75" style="198" bestFit="1" customWidth="1"/>
    <col min="9" max="9" width="9.75" style="198" customWidth="1"/>
    <col min="10" max="10" width="11.25" style="198" customWidth="1"/>
    <col min="11" max="11" width="14.125" style="198" bestFit="1" customWidth="1"/>
    <col min="12" max="12" width="9" style="198"/>
    <col min="13" max="15" width="11.25" style="198" bestFit="1" customWidth="1"/>
    <col min="16" max="16" width="9" style="198"/>
    <col min="17" max="19" width="11.25" style="198" bestFit="1" customWidth="1"/>
    <col min="20" max="16384" width="9" style="198"/>
  </cols>
  <sheetData>
    <row r="1" spans="1:12" ht="15">
      <c r="A1" s="684" t="s">
        <v>1283</v>
      </c>
      <c r="B1" s="685"/>
      <c r="C1" s="685"/>
      <c r="D1" s="685"/>
      <c r="E1" s="686"/>
      <c r="F1" s="607"/>
      <c r="G1" s="607"/>
      <c r="H1" s="607"/>
      <c r="I1" s="607"/>
      <c r="J1" s="607"/>
      <c r="K1" s="687"/>
      <c r="L1" s="200"/>
    </row>
    <row r="2" spans="1:12">
      <c r="A2" s="688" t="s">
        <v>5154</v>
      </c>
      <c r="B2" s="689" t="s">
        <v>3098</v>
      </c>
      <c r="C2" s="690"/>
      <c r="D2" s="690"/>
      <c r="E2" s="689"/>
      <c r="F2" s="690"/>
      <c r="G2" s="690"/>
      <c r="H2" s="691"/>
      <c r="I2" s="691"/>
      <c r="J2" s="691"/>
      <c r="K2" s="692"/>
      <c r="L2" s="201"/>
    </row>
    <row r="3" spans="1:12">
      <c r="A3" s="693" t="s">
        <v>5155</v>
      </c>
      <c r="B3" s="694" t="str">
        <f>'Planilha Resumo - E1'!B3</f>
        <v>: EMPRESA A</v>
      </c>
      <c r="C3" s="695"/>
      <c r="D3" s="695"/>
      <c r="E3" s="694"/>
      <c r="F3" s="716" t="s">
        <v>7455</v>
      </c>
      <c r="G3" s="716"/>
      <c r="H3" s="618">
        <f>'BDI-Edificações'!F33</f>
        <v>0</v>
      </c>
      <c r="I3" s="696"/>
      <c r="J3" s="697" t="s">
        <v>5158</v>
      </c>
      <c r="K3" s="698" t="str">
        <f>'Planilha Resumo - E1'!F3</f>
        <v>-</v>
      </c>
      <c r="L3" s="201"/>
    </row>
    <row r="4" spans="1:12">
      <c r="A4" s="693" t="s">
        <v>5156</v>
      </c>
      <c r="B4" s="694" t="s">
        <v>6413</v>
      </c>
      <c r="C4" s="695"/>
      <c r="D4" s="695"/>
      <c r="E4" s="699"/>
      <c r="F4" s="716" t="s">
        <v>7456</v>
      </c>
      <c r="G4" s="716"/>
      <c r="H4" s="618">
        <f>'BDI-Equipos'!F33</f>
        <v>0</v>
      </c>
      <c r="I4" s="696"/>
      <c r="J4" s="700" t="s">
        <v>5159</v>
      </c>
      <c r="K4" s="701" t="str">
        <f>'Planilha Resumo - E1'!F5</f>
        <v>-</v>
      </c>
      <c r="L4" s="201"/>
    </row>
    <row r="5" spans="1:12">
      <c r="A5" s="693" t="s">
        <v>5157</v>
      </c>
      <c r="B5" s="699" t="s">
        <v>3099</v>
      </c>
      <c r="C5" s="695"/>
      <c r="D5" s="695"/>
      <c r="E5" s="699"/>
      <c r="F5" s="695"/>
      <c r="G5" s="695"/>
      <c r="H5" s="603"/>
      <c r="I5" s="603"/>
      <c r="J5" s="700"/>
      <c r="K5" s="701"/>
      <c r="L5" s="204"/>
    </row>
    <row r="6" spans="1:12">
      <c r="A6" s="702" t="s">
        <v>314</v>
      </c>
      <c r="B6" s="703" t="str">
        <f>'Planilha Resumo - E1'!B7</f>
        <v>: -</v>
      </c>
      <c r="C6" s="704"/>
      <c r="D6" s="704"/>
      <c r="E6" s="705"/>
      <c r="F6" s="704"/>
      <c r="G6" s="704"/>
      <c r="H6" s="603"/>
      <c r="I6" s="603"/>
      <c r="J6" s="706" t="s">
        <v>5160</v>
      </c>
      <c r="K6" s="707" t="str">
        <f>'Planilha Resumo - E1'!F7</f>
        <v>-</v>
      </c>
      <c r="L6" s="204"/>
    </row>
    <row r="7" spans="1:12">
      <c r="A7" s="206"/>
      <c r="B7" s="206"/>
      <c r="C7" s="206"/>
      <c r="D7" s="206"/>
      <c r="E7" s="207"/>
      <c r="F7" s="207"/>
      <c r="G7" s="45"/>
      <c r="H7" s="45"/>
      <c r="I7" s="45"/>
      <c r="J7" s="45"/>
      <c r="K7" s="45"/>
      <c r="L7" s="202"/>
    </row>
    <row r="8" spans="1:12" ht="25.5">
      <c r="A8" s="56" t="s">
        <v>1315</v>
      </c>
      <c r="B8" s="57" t="s">
        <v>313</v>
      </c>
      <c r="C8" s="57" t="s">
        <v>5147</v>
      </c>
      <c r="D8" s="58" t="s">
        <v>5149</v>
      </c>
      <c r="E8" s="56" t="s">
        <v>5152</v>
      </c>
      <c r="F8" s="56" t="s">
        <v>5153</v>
      </c>
      <c r="G8" s="56" t="s">
        <v>5148</v>
      </c>
      <c r="H8" s="59" t="s">
        <v>7459</v>
      </c>
      <c r="I8" s="59" t="s">
        <v>7460</v>
      </c>
      <c r="J8" s="59" t="s">
        <v>7458</v>
      </c>
      <c r="K8" s="59" t="s">
        <v>7457</v>
      </c>
      <c r="L8" s="205"/>
    </row>
    <row r="9" spans="1:12">
      <c r="A9" s="208"/>
      <c r="B9" s="208"/>
      <c r="C9" s="208"/>
      <c r="D9" s="208"/>
      <c r="E9" s="209"/>
      <c r="F9" s="210"/>
      <c r="G9" s="211"/>
      <c r="H9" s="212"/>
      <c r="I9" s="212"/>
      <c r="J9" s="212"/>
      <c r="K9" s="213"/>
      <c r="L9" s="214"/>
    </row>
    <row r="10" spans="1:12">
      <c r="A10" s="215" t="s">
        <v>6</v>
      </c>
      <c r="B10" s="216"/>
      <c r="C10" s="216"/>
      <c r="D10" s="216"/>
      <c r="E10" s="217" t="s">
        <v>1702</v>
      </c>
      <c r="F10" s="218"/>
      <c r="G10" s="219"/>
      <c r="H10" s="220"/>
      <c r="I10" s="220"/>
      <c r="J10" s="220"/>
      <c r="K10" s="221"/>
      <c r="L10" s="222"/>
    </row>
    <row r="11" spans="1:12">
      <c r="A11" s="223" t="s">
        <v>7</v>
      </c>
      <c r="B11" s="224"/>
      <c r="C11" s="224"/>
      <c r="D11" s="224"/>
      <c r="E11" s="225" t="s">
        <v>155</v>
      </c>
      <c r="F11" s="226"/>
      <c r="G11" s="227"/>
      <c r="H11" s="228"/>
      <c r="I11" s="228"/>
      <c r="J11" s="228"/>
      <c r="K11" s="229"/>
      <c r="L11" s="222"/>
    </row>
    <row r="12" spans="1:12">
      <c r="A12" s="230" t="s">
        <v>8</v>
      </c>
      <c r="B12" s="230"/>
      <c r="C12" s="230" t="s">
        <v>221</v>
      </c>
      <c r="D12" s="231">
        <v>93567</v>
      </c>
      <c r="E12" s="232" t="s">
        <v>6677</v>
      </c>
      <c r="F12" s="233" t="s">
        <v>1320</v>
      </c>
      <c r="G12" s="234">
        <v>24</v>
      </c>
      <c r="H12" s="330"/>
      <c r="I12" s="235">
        <f>$H$3</f>
        <v>0</v>
      </c>
      <c r="J12" s="236">
        <f>TRUNC(H12 * (1+I12), 2)</f>
        <v>0</v>
      </c>
      <c r="K12" s="212">
        <f>TRUNC(G12*J12,2)</f>
        <v>0</v>
      </c>
      <c r="L12" s="237"/>
    </row>
    <row r="13" spans="1:12">
      <c r="A13" s="230" t="s">
        <v>248</v>
      </c>
      <c r="B13" s="230" t="s">
        <v>694</v>
      </c>
      <c r="C13" s="230" t="s">
        <v>313</v>
      </c>
      <c r="D13" s="230"/>
      <c r="E13" s="232" t="s">
        <v>658</v>
      </c>
      <c r="F13" s="233" t="s">
        <v>1320</v>
      </c>
      <c r="G13" s="234">
        <v>24</v>
      </c>
      <c r="H13" s="330"/>
      <c r="I13" s="235">
        <f>$H$3</f>
        <v>0</v>
      </c>
      <c r="J13" s="236">
        <f>TRUNC(H13 * (1+I13), 2)</f>
        <v>0</v>
      </c>
      <c r="K13" s="212">
        <f>TRUNC(G13*J13,2)</f>
        <v>0</v>
      </c>
      <c r="L13" s="238"/>
    </row>
    <row r="14" spans="1:12">
      <c r="A14" s="230"/>
      <c r="B14" s="230"/>
      <c r="C14" s="230"/>
      <c r="D14" s="230"/>
      <c r="E14" s="232"/>
      <c r="F14" s="233"/>
      <c r="G14" s="234"/>
      <c r="H14" s="331"/>
      <c r="I14" s="212"/>
      <c r="J14" s="212"/>
      <c r="K14" s="212"/>
      <c r="L14" s="239"/>
    </row>
    <row r="15" spans="1:12">
      <c r="A15" s="223" t="s">
        <v>9</v>
      </c>
      <c r="B15" s="223"/>
      <c r="C15" s="223"/>
      <c r="D15" s="223"/>
      <c r="E15" s="225" t="s">
        <v>5314</v>
      </c>
      <c r="F15" s="226"/>
      <c r="G15" s="227"/>
      <c r="H15" s="332"/>
      <c r="I15" s="228"/>
      <c r="J15" s="228"/>
      <c r="K15" s="228"/>
      <c r="L15" s="239"/>
    </row>
    <row r="16" spans="1:12">
      <c r="A16" s="230" t="s">
        <v>10</v>
      </c>
      <c r="B16" s="230"/>
      <c r="C16" s="230" t="s">
        <v>221</v>
      </c>
      <c r="D16" s="240">
        <v>94295</v>
      </c>
      <c r="E16" s="232" t="s">
        <v>6678</v>
      </c>
      <c r="F16" s="233" t="s">
        <v>1320</v>
      </c>
      <c r="G16" s="234">
        <v>24</v>
      </c>
      <c r="H16" s="330"/>
      <c r="I16" s="235">
        <f>$H$3</f>
        <v>0</v>
      </c>
      <c r="J16" s="236">
        <f>TRUNC(H16 * (1+I16), 2)</f>
        <v>0</v>
      </c>
      <c r="K16" s="212">
        <f>TRUNC(G16*J16,2)</f>
        <v>0</v>
      </c>
      <c r="L16" s="239"/>
    </row>
    <row r="17" spans="1:12">
      <c r="A17" s="230"/>
      <c r="B17" s="230"/>
      <c r="C17" s="230"/>
      <c r="D17" s="230"/>
      <c r="E17" s="232"/>
      <c r="F17" s="233"/>
      <c r="G17" s="234"/>
      <c r="H17" s="331"/>
      <c r="I17" s="212"/>
      <c r="J17" s="212"/>
      <c r="K17" s="212"/>
      <c r="L17" s="239"/>
    </row>
    <row r="18" spans="1:12">
      <c r="A18" s="223" t="s">
        <v>11</v>
      </c>
      <c r="B18" s="223"/>
      <c r="C18" s="223"/>
      <c r="D18" s="223"/>
      <c r="E18" s="225" t="s">
        <v>158</v>
      </c>
      <c r="F18" s="226"/>
      <c r="G18" s="227"/>
      <c r="H18" s="332"/>
      <c r="I18" s="228"/>
      <c r="J18" s="228"/>
      <c r="K18" s="228"/>
      <c r="L18" s="239"/>
    </row>
    <row r="19" spans="1:12">
      <c r="A19" s="230" t="s">
        <v>12</v>
      </c>
      <c r="B19" s="230"/>
      <c r="C19" s="230" t="s">
        <v>221</v>
      </c>
      <c r="D19" s="231">
        <v>93566</v>
      </c>
      <c r="E19" s="232" t="s">
        <v>6676</v>
      </c>
      <c r="F19" s="233" t="s">
        <v>1320</v>
      </c>
      <c r="G19" s="234">
        <v>24</v>
      </c>
      <c r="H19" s="330"/>
      <c r="I19" s="235">
        <f>$H$3</f>
        <v>0</v>
      </c>
      <c r="J19" s="236">
        <f>TRUNC(H19 * (1+I19), 2)</f>
        <v>0</v>
      </c>
      <c r="K19" s="212">
        <f>TRUNC(G19*J19,2)</f>
        <v>0</v>
      </c>
      <c r="L19" s="239"/>
    </row>
    <row r="20" spans="1:12">
      <c r="A20" s="230" t="s">
        <v>13</v>
      </c>
      <c r="B20" s="230"/>
      <c r="C20" s="230" t="s">
        <v>221</v>
      </c>
      <c r="D20" s="240">
        <v>93563</v>
      </c>
      <c r="E20" s="241" t="s">
        <v>6675</v>
      </c>
      <c r="F20" s="233" t="s">
        <v>1320</v>
      </c>
      <c r="G20" s="234">
        <v>24</v>
      </c>
      <c r="H20" s="330"/>
      <c r="I20" s="235">
        <f t="shared" ref="I20:I21" si="0">$H$3</f>
        <v>0</v>
      </c>
      <c r="J20" s="236">
        <f t="shared" ref="J20:J21" si="1">TRUNC(H20 * (1+I20), 2)</f>
        <v>0</v>
      </c>
      <c r="K20" s="212">
        <f t="shared" ref="K20:K21" si="2">TRUNC(G20*J20,2)</f>
        <v>0</v>
      </c>
      <c r="L20" s="239"/>
    </row>
    <row r="21" spans="1:12">
      <c r="A21" s="230" t="s">
        <v>14</v>
      </c>
      <c r="B21" s="230" t="s">
        <v>700</v>
      </c>
      <c r="C21" s="230" t="s">
        <v>313</v>
      </c>
      <c r="D21" s="230"/>
      <c r="E21" s="232" t="s">
        <v>6149</v>
      </c>
      <c r="F21" s="233" t="s">
        <v>1320</v>
      </c>
      <c r="G21" s="234">
        <v>48</v>
      </c>
      <c r="H21" s="330"/>
      <c r="I21" s="235">
        <f t="shared" si="0"/>
        <v>0</v>
      </c>
      <c r="J21" s="236">
        <f t="shared" si="1"/>
        <v>0</v>
      </c>
      <c r="K21" s="212">
        <f t="shared" si="2"/>
        <v>0</v>
      </c>
      <c r="L21" s="238"/>
    </row>
    <row r="22" spans="1:12">
      <c r="A22" s="230"/>
      <c r="B22" s="230"/>
      <c r="C22" s="230"/>
      <c r="D22" s="230"/>
      <c r="E22" s="232"/>
      <c r="F22" s="233"/>
      <c r="G22" s="234"/>
      <c r="H22" s="331"/>
      <c r="I22" s="212"/>
      <c r="J22" s="212"/>
      <c r="K22" s="212"/>
      <c r="L22" s="214"/>
    </row>
    <row r="23" spans="1:12">
      <c r="A23" s="223" t="s">
        <v>15</v>
      </c>
      <c r="B23" s="223"/>
      <c r="C23" s="223"/>
      <c r="D23" s="223"/>
      <c r="E23" s="225" t="s">
        <v>161</v>
      </c>
      <c r="F23" s="226"/>
      <c r="G23" s="227"/>
      <c r="H23" s="332"/>
      <c r="I23" s="228"/>
      <c r="J23" s="228"/>
      <c r="K23" s="228"/>
      <c r="L23" s="222"/>
    </row>
    <row r="24" spans="1:12" ht="25.5">
      <c r="A24" s="230" t="s">
        <v>17</v>
      </c>
      <c r="B24" s="230"/>
      <c r="C24" s="230" t="s">
        <v>221</v>
      </c>
      <c r="D24" s="230">
        <v>20193</v>
      </c>
      <c r="E24" s="232" t="s">
        <v>6999</v>
      </c>
      <c r="F24" s="233" t="s">
        <v>1112</v>
      </c>
      <c r="G24" s="234">
        <v>16821.579999999998</v>
      </c>
      <c r="H24" s="330"/>
      <c r="I24" s="235">
        <f t="shared" ref="I24:I27" si="3">$H$3</f>
        <v>0</v>
      </c>
      <c r="J24" s="236">
        <f t="shared" ref="J24" si="4">TRUNC(H24 * (1+I24), 2)</f>
        <v>0</v>
      </c>
      <c r="K24" s="212">
        <f t="shared" ref="K24:K27" si="5">TRUNC(G24*J24,2)</f>
        <v>0</v>
      </c>
      <c r="L24" s="242"/>
    </row>
    <row r="25" spans="1:12" ht="25.5">
      <c r="A25" s="230" t="s">
        <v>18</v>
      </c>
      <c r="B25" s="243"/>
      <c r="C25" s="243" t="s">
        <v>221</v>
      </c>
      <c r="D25" s="231">
        <v>97063</v>
      </c>
      <c r="E25" s="241" t="s">
        <v>6998</v>
      </c>
      <c r="F25" s="244" t="s">
        <v>163</v>
      </c>
      <c r="G25" s="234">
        <v>4205.3949999999995</v>
      </c>
      <c r="H25" s="330"/>
      <c r="I25" s="235">
        <f t="shared" si="3"/>
        <v>0</v>
      </c>
      <c r="J25" s="236">
        <f t="shared" ref="J25:J27" si="6">TRUNC(H25 * (1+I25), 2)</f>
        <v>0</v>
      </c>
      <c r="K25" s="212">
        <f t="shared" si="5"/>
        <v>0</v>
      </c>
      <c r="L25" s="237"/>
    </row>
    <row r="26" spans="1:12">
      <c r="A26" s="230" t="s">
        <v>19</v>
      </c>
      <c r="B26" s="230"/>
      <c r="C26" s="230" t="s">
        <v>221</v>
      </c>
      <c r="D26" s="231">
        <v>97062</v>
      </c>
      <c r="E26" s="232" t="s">
        <v>6997</v>
      </c>
      <c r="F26" s="233" t="s">
        <v>163</v>
      </c>
      <c r="G26" s="234">
        <v>4205.3949999999995</v>
      </c>
      <c r="H26" s="330"/>
      <c r="I26" s="235">
        <f t="shared" si="3"/>
        <v>0</v>
      </c>
      <c r="J26" s="236">
        <f t="shared" si="6"/>
        <v>0</v>
      </c>
      <c r="K26" s="212">
        <f t="shared" si="5"/>
        <v>0</v>
      </c>
      <c r="L26" s="245"/>
    </row>
    <row r="27" spans="1:12" ht="25.5">
      <c r="A27" s="230" t="s">
        <v>20</v>
      </c>
      <c r="B27" s="230"/>
      <c r="C27" s="90" t="s">
        <v>221</v>
      </c>
      <c r="D27" s="231">
        <v>97066</v>
      </c>
      <c r="E27" s="241" t="s">
        <v>7306</v>
      </c>
      <c r="F27" s="233" t="s">
        <v>163</v>
      </c>
      <c r="G27" s="234">
        <v>440</v>
      </c>
      <c r="H27" s="330"/>
      <c r="I27" s="235">
        <f t="shared" si="3"/>
        <v>0</v>
      </c>
      <c r="J27" s="236">
        <f t="shared" si="6"/>
        <v>0</v>
      </c>
      <c r="K27" s="212">
        <f t="shared" si="5"/>
        <v>0</v>
      </c>
      <c r="L27" s="245"/>
    </row>
    <row r="28" spans="1:12">
      <c r="A28" s="230"/>
      <c r="B28" s="230"/>
      <c r="C28" s="230"/>
      <c r="D28" s="230"/>
      <c r="E28" s="232"/>
      <c r="F28" s="233"/>
      <c r="G28" s="234"/>
      <c r="H28" s="331"/>
      <c r="I28" s="212"/>
      <c r="J28" s="212"/>
      <c r="K28" s="212"/>
      <c r="L28" s="214"/>
    </row>
    <row r="29" spans="1:12">
      <c r="A29" s="223" t="s">
        <v>21</v>
      </c>
      <c r="B29" s="223"/>
      <c r="C29" s="223"/>
      <c r="D29" s="223"/>
      <c r="E29" s="225" t="s">
        <v>165</v>
      </c>
      <c r="F29" s="226"/>
      <c r="G29" s="227"/>
      <c r="H29" s="332"/>
      <c r="I29" s="228"/>
      <c r="J29" s="228"/>
      <c r="K29" s="228"/>
      <c r="L29" s="222"/>
    </row>
    <row r="30" spans="1:12">
      <c r="A30" s="230" t="s">
        <v>22</v>
      </c>
      <c r="B30" s="230" t="s">
        <v>1689</v>
      </c>
      <c r="C30" s="230" t="s">
        <v>313</v>
      </c>
      <c r="D30" s="230"/>
      <c r="E30" s="232" t="s">
        <v>1756</v>
      </c>
      <c r="F30" s="233" t="s">
        <v>171</v>
      </c>
      <c r="G30" s="234">
        <v>1</v>
      </c>
      <c r="H30" s="330"/>
      <c r="I30" s="235">
        <f t="shared" ref="I30:I33" si="7">$H$3</f>
        <v>0</v>
      </c>
      <c r="J30" s="236">
        <f t="shared" ref="J30" si="8">TRUNC(H30 * (1+I30), 2)</f>
        <v>0</v>
      </c>
      <c r="K30" s="212">
        <f t="shared" ref="K30" si="9">TRUNC(G30*J30,2)</f>
        <v>0</v>
      </c>
      <c r="L30" s="246"/>
    </row>
    <row r="31" spans="1:12">
      <c r="A31" s="247" t="s">
        <v>23</v>
      </c>
      <c r="B31" s="247" t="s">
        <v>7704</v>
      </c>
      <c r="C31" s="247" t="s">
        <v>313</v>
      </c>
      <c r="D31" s="247"/>
      <c r="E31" s="248" t="s">
        <v>7705</v>
      </c>
      <c r="F31" s="249" t="s">
        <v>171</v>
      </c>
      <c r="G31" s="234">
        <v>1</v>
      </c>
      <c r="H31" s="330"/>
      <c r="I31" s="235">
        <f t="shared" si="7"/>
        <v>0</v>
      </c>
      <c r="J31" s="236">
        <f t="shared" ref="J31:J33" si="10">TRUNC(H31 * (1+I31), 2)</f>
        <v>0</v>
      </c>
      <c r="K31" s="212">
        <f t="shared" ref="K31:K33" si="11">TRUNC(G31*J31,2)</f>
        <v>0</v>
      </c>
      <c r="L31" s="246"/>
    </row>
    <row r="32" spans="1:12">
      <c r="A32" s="247" t="s">
        <v>24</v>
      </c>
      <c r="B32" s="247" t="s">
        <v>7706</v>
      </c>
      <c r="C32" s="247" t="s">
        <v>313</v>
      </c>
      <c r="D32" s="247"/>
      <c r="E32" s="248" t="s">
        <v>7707</v>
      </c>
      <c r="F32" s="249" t="s">
        <v>171</v>
      </c>
      <c r="G32" s="234">
        <v>2</v>
      </c>
      <c r="H32" s="330"/>
      <c r="I32" s="235">
        <f t="shared" si="7"/>
        <v>0</v>
      </c>
      <c r="J32" s="236">
        <f t="shared" si="10"/>
        <v>0</v>
      </c>
      <c r="K32" s="212">
        <f t="shared" si="11"/>
        <v>0</v>
      </c>
      <c r="L32" s="246"/>
    </row>
    <row r="33" spans="1:13">
      <c r="A33" s="247" t="s">
        <v>25</v>
      </c>
      <c r="B33" s="247" t="s">
        <v>7708</v>
      </c>
      <c r="C33" s="247" t="s">
        <v>313</v>
      </c>
      <c r="D33" s="247"/>
      <c r="E33" s="248" t="s">
        <v>7709</v>
      </c>
      <c r="F33" s="249" t="s">
        <v>163</v>
      </c>
      <c r="G33" s="234">
        <v>6154.79</v>
      </c>
      <c r="H33" s="330"/>
      <c r="I33" s="235">
        <f t="shared" si="7"/>
        <v>0</v>
      </c>
      <c r="J33" s="236">
        <f t="shared" si="10"/>
        <v>0</v>
      </c>
      <c r="K33" s="212">
        <f t="shared" si="11"/>
        <v>0</v>
      </c>
      <c r="L33" s="246"/>
    </row>
    <row r="34" spans="1:13">
      <c r="A34" s="230"/>
      <c r="B34" s="230"/>
      <c r="C34" s="230"/>
      <c r="D34" s="230"/>
      <c r="E34" s="232"/>
      <c r="F34" s="233"/>
      <c r="G34" s="234"/>
      <c r="H34" s="331"/>
      <c r="I34" s="212"/>
      <c r="J34" s="212"/>
      <c r="K34" s="212"/>
      <c r="L34" s="214"/>
    </row>
    <row r="35" spans="1:13">
      <c r="A35" s="230"/>
      <c r="B35" s="230"/>
      <c r="C35" s="230"/>
      <c r="D35" s="230"/>
      <c r="E35" s="250" t="s">
        <v>175</v>
      </c>
      <c r="F35" s="233"/>
      <c r="G35" s="251"/>
      <c r="H35" s="331"/>
      <c r="I35" s="212"/>
      <c r="J35" s="212"/>
      <c r="K35" s="252">
        <f>SUM(K10:K34)</f>
        <v>0</v>
      </c>
      <c r="L35" s="253"/>
      <c r="M35" s="203"/>
    </row>
    <row r="36" spans="1:13">
      <c r="A36" s="254"/>
      <c r="B36" s="254"/>
      <c r="C36" s="254"/>
      <c r="D36" s="254"/>
      <c r="E36" s="232"/>
      <c r="F36" s="233"/>
      <c r="G36" s="234"/>
      <c r="H36" s="331"/>
      <c r="I36" s="212"/>
      <c r="J36" s="212"/>
      <c r="K36" s="212"/>
      <c r="L36" s="214"/>
    </row>
    <row r="37" spans="1:13">
      <c r="A37" s="209"/>
      <c r="B37" s="209"/>
      <c r="C37" s="209"/>
      <c r="D37" s="209"/>
      <c r="E37" s="255"/>
      <c r="F37" s="233"/>
      <c r="G37" s="234"/>
      <c r="H37" s="333"/>
      <c r="I37" s="256"/>
      <c r="J37" s="256"/>
      <c r="K37" s="256"/>
      <c r="L37" s="214"/>
    </row>
    <row r="38" spans="1:13">
      <c r="A38" s="215" t="s">
        <v>33</v>
      </c>
      <c r="B38" s="215"/>
      <c r="C38" s="215"/>
      <c r="D38" s="215"/>
      <c r="E38" s="217" t="s">
        <v>1703</v>
      </c>
      <c r="F38" s="218"/>
      <c r="G38" s="219"/>
      <c r="H38" s="332"/>
      <c r="I38" s="220"/>
      <c r="J38" s="220"/>
      <c r="K38" s="220"/>
      <c r="L38" s="214"/>
    </row>
    <row r="39" spans="1:13">
      <c r="A39" s="223" t="s">
        <v>34</v>
      </c>
      <c r="B39" s="223"/>
      <c r="C39" s="223"/>
      <c r="D39" s="223"/>
      <c r="E39" s="225" t="s">
        <v>5328</v>
      </c>
      <c r="F39" s="226"/>
      <c r="G39" s="227"/>
      <c r="H39" s="332"/>
      <c r="I39" s="228"/>
      <c r="J39" s="228"/>
      <c r="K39" s="228"/>
      <c r="L39" s="214"/>
    </row>
    <row r="40" spans="1:13" ht="25.5">
      <c r="A40" s="230" t="s">
        <v>35</v>
      </c>
      <c r="B40" s="230"/>
      <c r="C40" s="90" t="s">
        <v>221</v>
      </c>
      <c r="D40" s="230" t="s">
        <v>6674</v>
      </c>
      <c r="E40" s="61" t="s">
        <v>6513</v>
      </c>
      <c r="F40" s="233" t="s">
        <v>163</v>
      </c>
      <c r="G40" s="234">
        <v>1989</v>
      </c>
      <c r="H40" s="330"/>
      <c r="I40" s="235">
        <f t="shared" ref="I40" si="12">$H$3</f>
        <v>0</v>
      </c>
      <c r="J40" s="236">
        <f t="shared" ref="J40" si="13">TRUNC(H40 * (1+I40), 2)</f>
        <v>0</v>
      </c>
      <c r="K40" s="212">
        <f t="shared" ref="K40" si="14">TRUNC(G40*J40,2)</f>
        <v>0</v>
      </c>
      <c r="L40" s="242"/>
    </row>
    <row r="41" spans="1:13">
      <c r="A41" s="230"/>
      <c r="B41" s="230"/>
      <c r="C41" s="230"/>
      <c r="D41" s="230"/>
      <c r="E41" s="232"/>
      <c r="F41" s="233"/>
      <c r="G41" s="234"/>
      <c r="H41" s="331"/>
      <c r="I41" s="212"/>
      <c r="J41" s="212"/>
      <c r="K41" s="212"/>
      <c r="L41" s="214"/>
    </row>
    <row r="42" spans="1:13">
      <c r="A42" s="223" t="s">
        <v>36</v>
      </c>
      <c r="B42" s="223"/>
      <c r="C42" s="223"/>
      <c r="D42" s="223"/>
      <c r="E42" s="225" t="s">
        <v>6329</v>
      </c>
      <c r="F42" s="226"/>
      <c r="G42" s="227"/>
      <c r="H42" s="332"/>
      <c r="I42" s="228"/>
      <c r="J42" s="228"/>
      <c r="K42" s="228"/>
      <c r="L42" s="214"/>
    </row>
    <row r="43" spans="1:13">
      <c r="A43" s="257" t="s">
        <v>37</v>
      </c>
      <c r="B43" s="257"/>
      <c r="C43" s="257"/>
      <c r="D43" s="257"/>
      <c r="E43" s="250" t="s">
        <v>678</v>
      </c>
      <c r="F43" s="258"/>
      <c r="G43" s="259"/>
      <c r="H43" s="332"/>
      <c r="I43" s="260"/>
      <c r="J43" s="260"/>
      <c r="K43" s="261"/>
      <c r="L43" s="214"/>
    </row>
    <row r="44" spans="1:13" ht="25.5">
      <c r="A44" s="230" t="s">
        <v>581</v>
      </c>
      <c r="B44" s="230"/>
      <c r="C44" s="230" t="s">
        <v>221</v>
      </c>
      <c r="D44" s="230" t="s">
        <v>6658</v>
      </c>
      <c r="E44" s="232" t="s">
        <v>7179</v>
      </c>
      <c r="F44" s="233" t="s">
        <v>176</v>
      </c>
      <c r="G44" s="234">
        <v>1860.35</v>
      </c>
      <c r="H44" s="330"/>
      <c r="I44" s="235">
        <f t="shared" ref="I44:I47" si="15">$H$3</f>
        <v>0</v>
      </c>
      <c r="J44" s="236">
        <f t="shared" ref="J44" si="16">TRUNC(H44 * (1+I44), 2)</f>
        <v>0</v>
      </c>
      <c r="K44" s="212">
        <f t="shared" ref="K44:K47" si="17">TRUNC(G44*J44,2)</f>
        <v>0</v>
      </c>
      <c r="L44" s="237"/>
    </row>
    <row r="45" spans="1:13" ht="38.25">
      <c r="A45" s="230" t="s">
        <v>582</v>
      </c>
      <c r="B45" s="230"/>
      <c r="C45" s="90" t="s">
        <v>221</v>
      </c>
      <c r="D45" s="230" t="s">
        <v>6660</v>
      </c>
      <c r="E45" s="232" t="s">
        <v>6514</v>
      </c>
      <c r="F45" s="233" t="s">
        <v>176</v>
      </c>
      <c r="G45" s="234">
        <v>1174.03</v>
      </c>
      <c r="H45" s="330"/>
      <c r="I45" s="235">
        <f t="shared" si="15"/>
        <v>0</v>
      </c>
      <c r="J45" s="236">
        <f t="shared" ref="J45:J47" si="18">TRUNC(H45 * (1+I45), 2)</f>
        <v>0</v>
      </c>
      <c r="K45" s="212">
        <f t="shared" si="17"/>
        <v>0</v>
      </c>
      <c r="L45" s="246"/>
    </row>
    <row r="46" spans="1:13" ht="25.5">
      <c r="A46" s="230" t="s">
        <v>583</v>
      </c>
      <c r="B46" s="230"/>
      <c r="C46" s="90" t="s">
        <v>221</v>
      </c>
      <c r="D46" s="231">
        <v>97914</v>
      </c>
      <c r="E46" s="232" t="s">
        <v>6995</v>
      </c>
      <c r="F46" s="233" t="s">
        <v>177</v>
      </c>
      <c r="G46" s="234">
        <v>11740.3</v>
      </c>
      <c r="H46" s="330"/>
      <c r="I46" s="235">
        <f t="shared" si="15"/>
        <v>0</v>
      </c>
      <c r="J46" s="236">
        <f t="shared" si="18"/>
        <v>0</v>
      </c>
      <c r="K46" s="212">
        <f t="shared" si="17"/>
        <v>0</v>
      </c>
      <c r="L46" s="262"/>
    </row>
    <row r="47" spans="1:13" ht="25.5">
      <c r="A47" s="230" t="s">
        <v>993</v>
      </c>
      <c r="B47" s="230"/>
      <c r="C47" s="230" t="s">
        <v>221</v>
      </c>
      <c r="D47" s="230" t="s">
        <v>7319</v>
      </c>
      <c r="E47" s="241" t="s">
        <v>7318</v>
      </c>
      <c r="F47" s="233" t="s">
        <v>176</v>
      </c>
      <c r="G47" s="234">
        <v>957.25</v>
      </c>
      <c r="H47" s="330"/>
      <c r="I47" s="235">
        <f t="shared" si="15"/>
        <v>0</v>
      </c>
      <c r="J47" s="236">
        <f t="shared" si="18"/>
        <v>0</v>
      </c>
      <c r="K47" s="212">
        <f t="shared" si="17"/>
        <v>0</v>
      </c>
      <c r="L47" s="262"/>
    </row>
    <row r="48" spans="1:13">
      <c r="A48" s="230"/>
      <c r="B48" s="230"/>
      <c r="C48" s="230"/>
      <c r="D48" s="230"/>
      <c r="E48" s="232"/>
      <c r="F48" s="233"/>
      <c r="G48" s="234"/>
      <c r="H48" s="331"/>
      <c r="I48" s="212"/>
      <c r="J48" s="212"/>
      <c r="K48" s="212"/>
      <c r="L48" s="214"/>
    </row>
    <row r="49" spans="1:12">
      <c r="A49" s="257" t="s">
        <v>38</v>
      </c>
      <c r="B49" s="257"/>
      <c r="C49" s="257"/>
      <c r="D49" s="257"/>
      <c r="E49" s="250" t="s">
        <v>5334</v>
      </c>
      <c r="F49" s="258"/>
      <c r="G49" s="259"/>
      <c r="H49" s="332"/>
      <c r="I49" s="260"/>
      <c r="J49" s="260"/>
      <c r="K49" s="261"/>
      <c r="L49" s="214"/>
    </row>
    <row r="50" spans="1:12" ht="25.5">
      <c r="A50" s="230" t="s">
        <v>584</v>
      </c>
      <c r="B50" s="230"/>
      <c r="C50" s="90" t="s">
        <v>221</v>
      </c>
      <c r="D50" s="231">
        <v>96521</v>
      </c>
      <c r="E50" s="232" t="s">
        <v>7336</v>
      </c>
      <c r="F50" s="233" t="s">
        <v>176</v>
      </c>
      <c r="G50" s="234">
        <v>792.65</v>
      </c>
      <c r="H50" s="330"/>
      <c r="I50" s="235">
        <f t="shared" ref="I50:I54" si="19">$H$3</f>
        <v>0</v>
      </c>
      <c r="J50" s="236">
        <f t="shared" ref="J50" si="20">TRUNC(H50 * (1+I50), 2)</f>
        <v>0</v>
      </c>
      <c r="K50" s="212">
        <f t="shared" ref="K50:K54" si="21">TRUNC(G50*J50,2)</f>
        <v>0</v>
      </c>
      <c r="L50" s="246"/>
    </row>
    <row r="51" spans="1:12">
      <c r="A51" s="230" t="s">
        <v>585</v>
      </c>
      <c r="B51" s="230"/>
      <c r="C51" s="90" t="s">
        <v>221</v>
      </c>
      <c r="D51" s="231">
        <v>101616</v>
      </c>
      <c r="E51" s="232" t="s">
        <v>7717</v>
      </c>
      <c r="F51" s="233" t="s">
        <v>163</v>
      </c>
      <c r="G51" s="234">
        <v>619.25</v>
      </c>
      <c r="H51" s="330"/>
      <c r="I51" s="235">
        <f t="shared" si="19"/>
        <v>0</v>
      </c>
      <c r="J51" s="236">
        <f t="shared" ref="J51:J54" si="22">TRUNC(H51 * (1+I51), 2)</f>
        <v>0</v>
      </c>
      <c r="K51" s="212">
        <f t="shared" si="21"/>
        <v>0</v>
      </c>
      <c r="L51" s="246"/>
    </row>
    <row r="52" spans="1:12" ht="38.25">
      <c r="A52" s="230" t="s">
        <v>588</v>
      </c>
      <c r="B52" s="230"/>
      <c r="C52" s="90" t="s">
        <v>221</v>
      </c>
      <c r="D52" s="231">
        <v>93377</v>
      </c>
      <c r="E52" s="232" t="s">
        <v>7341</v>
      </c>
      <c r="F52" s="233" t="s">
        <v>176</v>
      </c>
      <c r="G52" s="234">
        <v>514</v>
      </c>
      <c r="H52" s="330"/>
      <c r="I52" s="235">
        <f t="shared" si="19"/>
        <v>0</v>
      </c>
      <c r="J52" s="236">
        <f t="shared" si="22"/>
        <v>0</v>
      </c>
      <c r="K52" s="212">
        <f t="shared" si="21"/>
        <v>0</v>
      </c>
      <c r="L52" s="245"/>
    </row>
    <row r="53" spans="1:12" ht="38.25">
      <c r="A53" s="230" t="s">
        <v>586</v>
      </c>
      <c r="B53" s="230"/>
      <c r="C53" s="90" t="s">
        <v>221</v>
      </c>
      <c r="D53" s="230" t="s">
        <v>6660</v>
      </c>
      <c r="E53" s="232" t="s">
        <v>6514</v>
      </c>
      <c r="F53" s="233" t="s">
        <v>176</v>
      </c>
      <c r="G53" s="234">
        <v>362.25</v>
      </c>
      <c r="H53" s="330"/>
      <c r="I53" s="235">
        <f t="shared" si="19"/>
        <v>0</v>
      </c>
      <c r="J53" s="236">
        <f t="shared" si="22"/>
        <v>0</v>
      </c>
      <c r="K53" s="212">
        <f t="shared" si="21"/>
        <v>0</v>
      </c>
      <c r="L53" s="246"/>
    </row>
    <row r="54" spans="1:12" ht="25.5">
      <c r="A54" s="230" t="s">
        <v>587</v>
      </c>
      <c r="B54" s="230"/>
      <c r="C54" s="90" t="s">
        <v>221</v>
      </c>
      <c r="D54" s="231">
        <v>97914</v>
      </c>
      <c r="E54" s="232" t="s">
        <v>6995</v>
      </c>
      <c r="F54" s="233" t="s">
        <v>177</v>
      </c>
      <c r="G54" s="234">
        <v>3622.5</v>
      </c>
      <c r="H54" s="330"/>
      <c r="I54" s="235">
        <f t="shared" si="19"/>
        <v>0</v>
      </c>
      <c r="J54" s="236">
        <f t="shared" si="22"/>
        <v>0</v>
      </c>
      <c r="K54" s="212">
        <f t="shared" si="21"/>
        <v>0</v>
      </c>
      <c r="L54" s="262"/>
    </row>
    <row r="55" spans="1:12">
      <c r="A55" s="230"/>
      <c r="B55" s="230"/>
      <c r="C55" s="230"/>
      <c r="D55" s="230"/>
      <c r="E55" s="232"/>
      <c r="F55" s="233"/>
      <c r="G55" s="234"/>
      <c r="H55" s="331"/>
      <c r="I55" s="212"/>
      <c r="J55" s="212"/>
      <c r="K55" s="212"/>
      <c r="L55" s="214"/>
    </row>
    <row r="56" spans="1:12">
      <c r="A56" s="257" t="s">
        <v>5052</v>
      </c>
      <c r="B56" s="257"/>
      <c r="C56" s="257"/>
      <c r="D56" s="257"/>
      <c r="E56" s="250" t="s">
        <v>6331</v>
      </c>
      <c r="F56" s="258"/>
      <c r="G56" s="259"/>
      <c r="H56" s="332"/>
      <c r="I56" s="260"/>
      <c r="J56" s="260"/>
      <c r="K56" s="261"/>
      <c r="L56" s="214"/>
    </row>
    <row r="57" spans="1:12" ht="25.5" customHeight="1">
      <c r="A57" s="230" t="s">
        <v>6330</v>
      </c>
      <c r="B57" s="247" t="s">
        <v>7710</v>
      </c>
      <c r="C57" s="116" t="s">
        <v>313</v>
      </c>
      <c r="D57" s="94"/>
      <c r="E57" s="232" t="s">
        <v>7718</v>
      </c>
      <c r="F57" s="233" t="s">
        <v>163</v>
      </c>
      <c r="G57" s="234">
        <v>166.06</v>
      </c>
      <c r="H57" s="330"/>
      <c r="I57" s="235">
        <f t="shared" ref="I57:I67" si="23">$H$3</f>
        <v>0</v>
      </c>
      <c r="J57" s="236">
        <f t="shared" ref="J57" si="24">TRUNC(H57 * (1+I57), 2)</f>
        <v>0</v>
      </c>
      <c r="K57" s="212">
        <f t="shared" ref="K57:K67" si="25">TRUNC(G57*J57,2)</f>
        <v>0</v>
      </c>
      <c r="L57" s="238"/>
    </row>
    <row r="58" spans="1:12">
      <c r="A58" s="230" t="s">
        <v>7719</v>
      </c>
      <c r="B58" s="230" t="s">
        <v>6383</v>
      </c>
      <c r="C58" s="230" t="s">
        <v>313</v>
      </c>
      <c r="D58" s="230"/>
      <c r="E58" s="232" t="s">
        <v>6333</v>
      </c>
      <c r="F58" s="233" t="s">
        <v>163</v>
      </c>
      <c r="G58" s="234">
        <v>231.95</v>
      </c>
      <c r="H58" s="330"/>
      <c r="I58" s="235">
        <f t="shared" si="23"/>
        <v>0</v>
      </c>
      <c r="J58" s="236">
        <f t="shared" ref="J58:J67" si="26">TRUNC(H58 * (1+I58), 2)</f>
        <v>0</v>
      </c>
      <c r="K58" s="212">
        <f t="shared" si="25"/>
        <v>0</v>
      </c>
      <c r="L58" s="238"/>
    </row>
    <row r="59" spans="1:12">
      <c r="A59" s="230" t="s">
        <v>7720</v>
      </c>
      <c r="B59" s="230" t="s">
        <v>6384</v>
      </c>
      <c r="C59" s="230" t="s">
        <v>313</v>
      </c>
      <c r="D59" s="230"/>
      <c r="E59" s="232" t="s">
        <v>6334</v>
      </c>
      <c r="F59" s="233" t="s">
        <v>163</v>
      </c>
      <c r="G59" s="234">
        <v>597.20000000000005</v>
      </c>
      <c r="H59" s="330"/>
      <c r="I59" s="235">
        <f t="shared" si="23"/>
        <v>0</v>
      </c>
      <c r="J59" s="236">
        <f t="shared" si="26"/>
        <v>0</v>
      </c>
      <c r="K59" s="212">
        <f t="shared" si="25"/>
        <v>0</v>
      </c>
      <c r="L59" s="238"/>
    </row>
    <row r="60" spans="1:12">
      <c r="A60" s="230" t="s">
        <v>6341</v>
      </c>
      <c r="B60" s="243" t="s">
        <v>7070</v>
      </c>
      <c r="C60" s="230" t="s">
        <v>313</v>
      </c>
      <c r="D60" s="243"/>
      <c r="E60" s="232" t="s">
        <v>6515</v>
      </c>
      <c r="F60" s="233" t="s">
        <v>164</v>
      </c>
      <c r="G60" s="234">
        <v>103.48</v>
      </c>
      <c r="H60" s="330"/>
      <c r="I60" s="235">
        <f t="shared" si="23"/>
        <v>0</v>
      </c>
      <c r="J60" s="236">
        <f t="shared" si="26"/>
        <v>0</v>
      </c>
      <c r="K60" s="212">
        <f t="shared" si="25"/>
        <v>0</v>
      </c>
      <c r="L60" s="263"/>
    </row>
    <row r="61" spans="1:12">
      <c r="A61" s="230" t="s">
        <v>6342</v>
      </c>
      <c r="B61" s="230" t="s">
        <v>6387</v>
      </c>
      <c r="C61" s="230" t="s">
        <v>313</v>
      </c>
      <c r="D61" s="230"/>
      <c r="E61" s="232" t="s">
        <v>6336</v>
      </c>
      <c r="F61" s="233" t="s">
        <v>171</v>
      </c>
      <c r="G61" s="234">
        <v>2</v>
      </c>
      <c r="H61" s="330"/>
      <c r="I61" s="235">
        <f t="shared" si="23"/>
        <v>0</v>
      </c>
      <c r="J61" s="236">
        <f t="shared" si="26"/>
        <v>0</v>
      </c>
      <c r="K61" s="212">
        <f t="shared" si="25"/>
        <v>0</v>
      </c>
      <c r="L61" s="238"/>
    </row>
    <row r="62" spans="1:12">
      <c r="A62" s="230" t="s">
        <v>6343</v>
      </c>
      <c r="B62" s="230" t="s">
        <v>6388</v>
      </c>
      <c r="C62" s="230" t="s">
        <v>313</v>
      </c>
      <c r="D62" s="230"/>
      <c r="E62" s="232" t="s">
        <v>6337</v>
      </c>
      <c r="F62" s="233" t="s">
        <v>171</v>
      </c>
      <c r="G62" s="234">
        <v>1</v>
      </c>
      <c r="H62" s="330"/>
      <c r="I62" s="235">
        <f t="shared" si="23"/>
        <v>0</v>
      </c>
      <c r="J62" s="236">
        <f t="shared" si="26"/>
        <v>0</v>
      </c>
      <c r="K62" s="212">
        <f t="shared" si="25"/>
        <v>0</v>
      </c>
      <c r="L62" s="238"/>
    </row>
    <row r="63" spans="1:12">
      <c r="A63" s="230" t="s">
        <v>6344</v>
      </c>
      <c r="B63" s="230" t="s">
        <v>6389</v>
      </c>
      <c r="C63" s="230" t="s">
        <v>313</v>
      </c>
      <c r="D63" s="230"/>
      <c r="E63" s="232" t="s">
        <v>6338</v>
      </c>
      <c r="F63" s="233" t="s">
        <v>171</v>
      </c>
      <c r="G63" s="234">
        <v>1</v>
      </c>
      <c r="H63" s="330"/>
      <c r="I63" s="235">
        <f t="shared" si="23"/>
        <v>0</v>
      </c>
      <c r="J63" s="236">
        <f t="shared" si="26"/>
        <v>0</v>
      </c>
      <c r="K63" s="212">
        <f t="shared" si="25"/>
        <v>0</v>
      </c>
      <c r="L63" s="238"/>
    </row>
    <row r="64" spans="1:12">
      <c r="A64" s="230" t="s">
        <v>6345</v>
      </c>
      <c r="B64" s="230" t="s">
        <v>6390</v>
      </c>
      <c r="C64" s="230" t="s">
        <v>313</v>
      </c>
      <c r="D64" s="230"/>
      <c r="E64" s="232" t="s">
        <v>6339</v>
      </c>
      <c r="F64" s="233" t="s">
        <v>171</v>
      </c>
      <c r="G64" s="234">
        <v>1</v>
      </c>
      <c r="H64" s="330"/>
      <c r="I64" s="235">
        <f t="shared" si="23"/>
        <v>0</v>
      </c>
      <c r="J64" s="236">
        <f t="shared" si="26"/>
        <v>0</v>
      </c>
      <c r="K64" s="212">
        <f t="shared" si="25"/>
        <v>0</v>
      </c>
      <c r="L64" s="238"/>
    </row>
    <row r="65" spans="1:12">
      <c r="A65" s="230" t="s">
        <v>6347</v>
      </c>
      <c r="B65" s="230" t="s">
        <v>6391</v>
      </c>
      <c r="C65" s="230" t="s">
        <v>313</v>
      </c>
      <c r="D65" s="230"/>
      <c r="E65" s="232" t="s">
        <v>6340</v>
      </c>
      <c r="F65" s="233" t="s">
        <v>171</v>
      </c>
      <c r="G65" s="234">
        <v>1</v>
      </c>
      <c r="H65" s="330"/>
      <c r="I65" s="235">
        <f t="shared" si="23"/>
        <v>0</v>
      </c>
      <c r="J65" s="236">
        <f t="shared" si="26"/>
        <v>0</v>
      </c>
      <c r="K65" s="212">
        <f t="shared" si="25"/>
        <v>0</v>
      </c>
      <c r="L65" s="238"/>
    </row>
    <row r="66" spans="1:12" ht="25.5">
      <c r="A66" s="230" t="s">
        <v>6348</v>
      </c>
      <c r="B66" s="230"/>
      <c r="C66" s="90" t="s">
        <v>221</v>
      </c>
      <c r="D66" s="231">
        <v>100981</v>
      </c>
      <c r="E66" s="232" t="s">
        <v>7721</v>
      </c>
      <c r="F66" s="233" t="s">
        <v>176</v>
      </c>
      <c r="G66" s="234">
        <v>260.60000000000002</v>
      </c>
      <c r="H66" s="330"/>
      <c r="I66" s="235">
        <f t="shared" si="23"/>
        <v>0</v>
      </c>
      <c r="J66" s="236">
        <f t="shared" si="26"/>
        <v>0</v>
      </c>
      <c r="K66" s="212">
        <f t="shared" si="25"/>
        <v>0</v>
      </c>
      <c r="L66" s="246"/>
    </row>
    <row r="67" spans="1:12" ht="25.5">
      <c r="A67" s="230" t="s">
        <v>6349</v>
      </c>
      <c r="B67" s="230"/>
      <c r="C67" s="90" t="s">
        <v>221</v>
      </c>
      <c r="D67" s="231">
        <v>97914</v>
      </c>
      <c r="E67" s="232" t="s">
        <v>6995</v>
      </c>
      <c r="F67" s="233" t="s">
        <v>177</v>
      </c>
      <c r="G67" s="234">
        <v>2606</v>
      </c>
      <c r="H67" s="330"/>
      <c r="I67" s="235">
        <f t="shared" si="23"/>
        <v>0</v>
      </c>
      <c r="J67" s="236">
        <f t="shared" si="26"/>
        <v>0</v>
      </c>
      <c r="K67" s="212">
        <f t="shared" si="25"/>
        <v>0</v>
      </c>
      <c r="L67" s="262"/>
    </row>
    <row r="68" spans="1:12">
      <c r="A68" s="230"/>
      <c r="B68" s="230"/>
      <c r="C68" s="90"/>
      <c r="D68" s="231"/>
      <c r="E68" s="232"/>
      <c r="F68" s="233"/>
      <c r="G68" s="234"/>
      <c r="H68" s="330"/>
      <c r="I68" s="236"/>
      <c r="J68" s="236"/>
      <c r="K68" s="212"/>
      <c r="L68" s="262"/>
    </row>
    <row r="69" spans="1:12">
      <c r="A69" s="223" t="s">
        <v>5124</v>
      </c>
      <c r="B69" s="223"/>
      <c r="C69" s="223"/>
      <c r="D69" s="223"/>
      <c r="E69" s="225" t="s">
        <v>5319</v>
      </c>
      <c r="F69" s="226"/>
      <c r="G69" s="227"/>
      <c r="H69" s="332"/>
      <c r="I69" s="228"/>
      <c r="J69" s="228"/>
      <c r="K69" s="228"/>
      <c r="L69" s="262"/>
    </row>
    <row r="70" spans="1:12">
      <c r="A70" s="230" t="s">
        <v>5125</v>
      </c>
      <c r="B70" s="230"/>
      <c r="C70" s="90" t="s">
        <v>221</v>
      </c>
      <c r="D70" s="230" t="s">
        <v>6568</v>
      </c>
      <c r="E70" s="232" t="s">
        <v>244</v>
      </c>
      <c r="F70" s="233" t="s">
        <v>163</v>
      </c>
      <c r="G70" s="234">
        <v>9</v>
      </c>
      <c r="H70" s="330"/>
      <c r="I70" s="235">
        <f t="shared" ref="I70:I82" si="27">$H$3</f>
        <v>0</v>
      </c>
      <c r="J70" s="236">
        <f t="shared" ref="J70" si="28">TRUNC(H70 * (1+I70), 2)</f>
        <v>0</v>
      </c>
      <c r="K70" s="212">
        <f t="shared" ref="K70:K82" si="29">TRUNC(G70*J70,2)</f>
        <v>0</v>
      </c>
      <c r="L70" s="262"/>
    </row>
    <row r="71" spans="1:12">
      <c r="A71" s="230" t="s">
        <v>5126</v>
      </c>
      <c r="B71" s="230"/>
      <c r="C71" s="90" t="s">
        <v>221</v>
      </c>
      <c r="D71" s="231">
        <v>98459</v>
      </c>
      <c r="E71" s="232" t="s">
        <v>7328</v>
      </c>
      <c r="F71" s="233" t="s">
        <v>163</v>
      </c>
      <c r="G71" s="234">
        <v>660</v>
      </c>
      <c r="H71" s="330"/>
      <c r="I71" s="235">
        <f t="shared" si="27"/>
        <v>0</v>
      </c>
      <c r="J71" s="236">
        <f t="shared" ref="J71:J73" si="30">TRUNC(H71 * (1+I71), 2)</f>
        <v>0</v>
      </c>
      <c r="K71" s="212">
        <f t="shared" si="29"/>
        <v>0</v>
      </c>
      <c r="L71" s="262"/>
    </row>
    <row r="72" spans="1:12">
      <c r="A72" s="230" t="s">
        <v>5127</v>
      </c>
      <c r="B72" s="230" t="s">
        <v>713</v>
      </c>
      <c r="C72" s="230" t="s">
        <v>313</v>
      </c>
      <c r="D72" s="230"/>
      <c r="E72" s="232" t="s">
        <v>5321</v>
      </c>
      <c r="F72" s="233" t="s">
        <v>171</v>
      </c>
      <c r="G72" s="234">
        <v>1</v>
      </c>
      <c r="H72" s="330"/>
      <c r="I72" s="235">
        <f t="shared" si="27"/>
        <v>0</v>
      </c>
      <c r="J72" s="236">
        <f t="shared" si="30"/>
        <v>0</v>
      </c>
      <c r="K72" s="212">
        <f t="shared" si="29"/>
        <v>0</v>
      </c>
      <c r="L72" s="262"/>
    </row>
    <row r="73" spans="1:12">
      <c r="A73" s="230" t="s">
        <v>5128</v>
      </c>
      <c r="B73" s="230" t="s">
        <v>714</v>
      </c>
      <c r="C73" s="230" t="s">
        <v>313</v>
      </c>
      <c r="D73" s="230"/>
      <c r="E73" s="232" t="s">
        <v>5322</v>
      </c>
      <c r="F73" s="233" t="s">
        <v>171</v>
      </c>
      <c r="G73" s="234">
        <v>1</v>
      </c>
      <c r="H73" s="330"/>
      <c r="I73" s="235">
        <f t="shared" si="27"/>
        <v>0</v>
      </c>
      <c r="J73" s="236">
        <f t="shared" si="30"/>
        <v>0</v>
      </c>
      <c r="K73" s="212">
        <f t="shared" si="29"/>
        <v>0</v>
      </c>
      <c r="L73" s="262"/>
    </row>
    <row r="74" spans="1:12">
      <c r="A74" s="264" t="s">
        <v>5129</v>
      </c>
      <c r="B74" s="264"/>
      <c r="C74" s="264"/>
      <c r="D74" s="264"/>
      <c r="E74" s="250" t="s">
        <v>5323</v>
      </c>
      <c r="F74" s="258"/>
      <c r="G74" s="265"/>
      <c r="H74" s="332"/>
      <c r="I74" s="260"/>
      <c r="J74" s="236"/>
      <c r="K74" s="260"/>
      <c r="L74" s="262"/>
    </row>
    <row r="75" spans="1:12" ht="25.5">
      <c r="A75" s="230" t="s">
        <v>7360</v>
      </c>
      <c r="B75" s="230"/>
      <c r="C75" s="90" t="s">
        <v>221</v>
      </c>
      <c r="D75" s="231">
        <v>93207</v>
      </c>
      <c r="E75" s="241" t="s">
        <v>6507</v>
      </c>
      <c r="F75" s="244" t="s">
        <v>163</v>
      </c>
      <c r="G75" s="234">
        <v>59</v>
      </c>
      <c r="H75" s="330"/>
      <c r="I75" s="235">
        <f t="shared" si="27"/>
        <v>0</v>
      </c>
      <c r="J75" s="236">
        <f t="shared" ref="J75" si="31">TRUNC(H75 * (1+I75), 2)</f>
        <v>0</v>
      </c>
      <c r="K75" s="212">
        <f t="shared" si="29"/>
        <v>0</v>
      </c>
      <c r="L75" s="262"/>
    </row>
    <row r="76" spans="1:12" ht="25.5">
      <c r="A76" s="230" t="s">
        <v>7361</v>
      </c>
      <c r="B76" s="230"/>
      <c r="C76" s="90" t="s">
        <v>221</v>
      </c>
      <c r="D76" s="231">
        <v>93208</v>
      </c>
      <c r="E76" s="241" t="s">
        <v>6508</v>
      </c>
      <c r="F76" s="244" t="s">
        <v>163</v>
      </c>
      <c r="G76" s="234">
        <v>76</v>
      </c>
      <c r="H76" s="330"/>
      <c r="I76" s="235">
        <f t="shared" si="27"/>
        <v>0</v>
      </c>
      <c r="J76" s="236">
        <f t="shared" ref="J76:J79" si="32">TRUNC(H76 * (1+I76), 2)</f>
        <v>0</v>
      </c>
      <c r="K76" s="212">
        <f t="shared" si="29"/>
        <v>0</v>
      </c>
      <c r="L76" s="262"/>
    </row>
    <row r="77" spans="1:12" ht="25.5">
      <c r="A77" s="230" t="s">
        <v>7362</v>
      </c>
      <c r="B77" s="230"/>
      <c r="C77" s="90" t="s">
        <v>221</v>
      </c>
      <c r="D77" s="231">
        <v>93210</v>
      </c>
      <c r="E77" s="241" t="s">
        <v>6509</v>
      </c>
      <c r="F77" s="244" t="s">
        <v>163</v>
      </c>
      <c r="G77" s="234">
        <v>100</v>
      </c>
      <c r="H77" s="330"/>
      <c r="I77" s="235">
        <f t="shared" si="27"/>
        <v>0</v>
      </c>
      <c r="J77" s="236">
        <f t="shared" si="32"/>
        <v>0</v>
      </c>
      <c r="K77" s="212">
        <f t="shared" si="29"/>
        <v>0</v>
      </c>
      <c r="L77" s="262"/>
    </row>
    <row r="78" spans="1:12" ht="25.5">
      <c r="A78" s="230" t="s">
        <v>7363</v>
      </c>
      <c r="B78" s="230"/>
      <c r="C78" s="90" t="s">
        <v>221</v>
      </c>
      <c r="D78" s="231">
        <v>93212</v>
      </c>
      <c r="E78" s="241" t="s">
        <v>6510</v>
      </c>
      <c r="F78" s="244" t="s">
        <v>163</v>
      </c>
      <c r="G78" s="234">
        <v>160</v>
      </c>
      <c r="H78" s="330"/>
      <c r="I78" s="235">
        <f t="shared" si="27"/>
        <v>0</v>
      </c>
      <c r="J78" s="236">
        <f t="shared" si="32"/>
        <v>0</v>
      </c>
      <c r="K78" s="212">
        <f t="shared" si="29"/>
        <v>0</v>
      </c>
      <c r="L78" s="262"/>
    </row>
    <row r="79" spans="1:12" ht="25.5">
      <c r="A79" s="230" t="s">
        <v>7364</v>
      </c>
      <c r="B79" s="230"/>
      <c r="C79" s="90" t="s">
        <v>221</v>
      </c>
      <c r="D79" s="231">
        <v>93583</v>
      </c>
      <c r="E79" s="241" t="s">
        <v>6511</v>
      </c>
      <c r="F79" s="244" t="s">
        <v>163</v>
      </c>
      <c r="G79" s="234">
        <v>25</v>
      </c>
      <c r="H79" s="330"/>
      <c r="I79" s="235">
        <f t="shared" si="27"/>
        <v>0</v>
      </c>
      <c r="J79" s="236">
        <f t="shared" si="32"/>
        <v>0</v>
      </c>
      <c r="K79" s="212">
        <f t="shared" si="29"/>
        <v>0</v>
      </c>
      <c r="L79" s="262"/>
    </row>
    <row r="80" spans="1:12">
      <c r="A80" s="257" t="s">
        <v>5130</v>
      </c>
      <c r="B80" s="257"/>
      <c r="C80" s="257"/>
      <c r="D80" s="257"/>
      <c r="E80" s="250" t="s">
        <v>174</v>
      </c>
      <c r="F80" s="258"/>
      <c r="G80" s="265"/>
      <c r="H80" s="332"/>
      <c r="I80" s="260"/>
      <c r="J80" s="236"/>
      <c r="K80" s="260"/>
      <c r="L80" s="262"/>
    </row>
    <row r="81" spans="1:12" ht="25.5">
      <c r="A81" s="230" t="s">
        <v>7365</v>
      </c>
      <c r="B81" s="230"/>
      <c r="C81" s="230" t="s">
        <v>221</v>
      </c>
      <c r="D81" s="230" t="s">
        <v>6615</v>
      </c>
      <c r="E81" s="232" t="s">
        <v>7176</v>
      </c>
      <c r="F81" s="233" t="s">
        <v>171</v>
      </c>
      <c r="G81" s="234">
        <v>6</v>
      </c>
      <c r="H81" s="330"/>
      <c r="I81" s="235">
        <f t="shared" si="27"/>
        <v>0</v>
      </c>
      <c r="J81" s="236">
        <f t="shared" ref="J81" si="33">TRUNC(H81 * (1+I81), 2)</f>
        <v>0</v>
      </c>
      <c r="K81" s="212">
        <f t="shared" si="29"/>
        <v>0</v>
      </c>
      <c r="L81" s="262"/>
    </row>
    <row r="82" spans="1:12">
      <c r="A82" s="230" t="s">
        <v>7366</v>
      </c>
      <c r="B82" s="230"/>
      <c r="C82" s="230" t="s">
        <v>221</v>
      </c>
      <c r="D82" s="230" t="s">
        <v>6614</v>
      </c>
      <c r="E82" s="232" t="s">
        <v>6512</v>
      </c>
      <c r="F82" s="233" t="s">
        <v>171</v>
      </c>
      <c r="G82" s="234">
        <v>2</v>
      </c>
      <c r="H82" s="330"/>
      <c r="I82" s="235">
        <f t="shared" si="27"/>
        <v>0</v>
      </c>
      <c r="J82" s="236">
        <f t="shared" ref="J82" si="34">TRUNC(H82 * (1+I82), 2)</f>
        <v>0</v>
      </c>
      <c r="K82" s="212">
        <f t="shared" si="29"/>
        <v>0</v>
      </c>
      <c r="L82" s="262"/>
    </row>
    <row r="83" spans="1:12">
      <c r="A83" s="230"/>
      <c r="B83" s="230"/>
      <c r="C83" s="230"/>
      <c r="D83" s="230"/>
      <c r="E83" s="232"/>
      <c r="F83" s="233"/>
      <c r="G83" s="234"/>
      <c r="H83" s="331"/>
      <c r="I83" s="212"/>
      <c r="J83" s="212"/>
      <c r="K83" s="212"/>
      <c r="L83" s="262"/>
    </row>
    <row r="84" spans="1:12">
      <c r="A84" s="223" t="s">
        <v>5131</v>
      </c>
      <c r="B84" s="223"/>
      <c r="C84" s="223"/>
      <c r="D84" s="223"/>
      <c r="E84" s="225" t="s">
        <v>5326</v>
      </c>
      <c r="F84" s="226"/>
      <c r="G84" s="227"/>
      <c r="H84" s="332"/>
      <c r="I84" s="228"/>
      <c r="J84" s="228"/>
      <c r="K84" s="228"/>
      <c r="L84" s="262"/>
    </row>
    <row r="85" spans="1:12" ht="38.25">
      <c r="A85" s="230" t="s">
        <v>5132</v>
      </c>
      <c r="B85" s="230" t="s">
        <v>727</v>
      </c>
      <c r="C85" s="230" t="s">
        <v>313</v>
      </c>
      <c r="D85" s="230"/>
      <c r="E85" s="232" t="s">
        <v>5327</v>
      </c>
      <c r="F85" s="233" t="s">
        <v>171</v>
      </c>
      <c r="G85" s="234">
        <v>1</v>
      </c>
      <c r="H85" s="330"/>
      <c r="I85" s="235">
        <f t="shared" ref="I85" si="35">$H$3</f>
        <v>0</v>
      </c>
      <c r="J85" s="236">
        <f t="shared" ref="J85" si="36">TRUNC(H85 * (1+I85), 2)</f>
        <v>0</v>
      </c>
      <c r="K85" s="212">
        <f t="shared" ref="K85" si="37">TRUNC(G85*J85,2)</f>
        <v>0</v>
      </c>
      <c r="L85" s="262"/>
    </row>
    <row r="86" spans="1:12">
      <c r="A86" s="230"/>
      <c r="B86" s="230"/>
      <c r="C86" s="230"/>
      <c r="D86" s="230"/>
      <c r="E86" s="232"/>
      <c r="F86" s="233"/>
      <c r="G86" s="234"/>
      <c r="H86" s="331"/>
      <c r="I86" s="212"/>
      <c r="J86" s="212"/>
      <c r="K86" s="212"/>
      <c r="L86" s="214"/>
    </row>
    <row r="87" spans="1:12">
      <c r="A87" s="230"/>
      <c r="B87" s="230"/>
      <c r="C87" s="230"/>
      <c r="D87" s="230"/>
      <c r="E87" s="250" t="s">
        <v>175</v>
      </c>
      <c r="F87" s="233"/>
      <c r="G87" s="251"/>
      <c r="H87" s="331"/>
      <c r="I87" s="212"/>
      <c r="J87" s="212"/>
      <c r="K87" s="252">
        <f>SUM(K39:K86)</f>
        <v>0</v>
      </c>
      <c r="L87" s="253"/>
    </row>
    <row r="88" spans="1:12">
      <c r="A88" s="230"/>
      <c r="B88" s="230"/>
      <c r="C88" s="230"/>
      <c r="D88" s="230"/>
      <c r="E88" s="232"/>
      <c r="F88" s="233"/>
      <c r="G88" s="234"/>
      <c r="H88" s="331"/>
      <c r="I88" s="212"/>
      <c r="J88" s="212"/>
      <c r="K88" s="212"/>
      <c r="L88" s="214"/>
    </row>
    <row r="89" spans="1:12">
      <c r="A89" s="230"/>
      <c r="B89" s="230"/>
      <c r="C89" s="230"/>
      <c r="D89" s="230"/>
      <c r="E89" s="232"/>
      <c r="F89" s="233"/>
      <c r="G89" s="234"/>
      <c r="H89" s="331"/>
      <c r="I89" s="212"/>
      <c r="J89" s="212"/>
      <c r="K89" s="212"/>
      <c r="L89" s="214"/>
    </row>
    <row r="90" spans="1:12">
      <c r="A90" s="215" t="s">
        <v>39</v>
      </c>
      <c r="B90" s="215"/>
      <c r="C90" s="215"/>
      <c r="D90" s="215"/>
      <c r="E90" s="217" t="s">
        <v>1704</v>
      </c>
      <c r="F90" s="218"/>
      <c r="G90" s="219"/>
      <c r="H90" s="332"/>
      <c r="I90" s="220"/>
      <c r="J90" s="220"/>
      <c r="K90" s="220"/>
      <c r="L90" s="214"/>
    </row>
    <row r="91" spans="1:12">
      <c r="A91" s="223" t="s">
        <v>40</v>
      </c>
      <c r="B91" s="223"/>
      <c r="C91" s="223"/>
      <c r="D91" s="223"/>
      <c r="E91" s="225" t="s">
        <v>995</v>
      </c>
      <c r="F91" s="226"/>
      <c r="G91" s="227"/>
      <c r="H91" s="332"/>
      <c r="I91" s="228"/>
      <c r="J91" s="228"/>
      <c r="K91" s="228"/>
      <c r="L91" s="214"/>
    </row>
    <row r="92" spans="1:12">
      <c r="A92" s="243" t="s">
        <v>41</v>
      </c>
      <c r="B92" s="243" t="s">
        <v>6410</v>
      </c>
      <c r="C92" s="230" t="s">
        <v>313</v>
      </c>
      <c r="D92" s="243"/>
      <c r="E92" s="241" t="s">
        <v>7000</v>
      </c>
      <c r="F92" s="244" t="s">
        <v>171</v>
      </c>
      <c r="G92" s="234">
        <v>1</v>
      </c>
      <c r="H92" s="330"/>
      <c r="I92" s="235">
        <f t="shared" ref="I92:I102" si="38">$H$3</f>
        <v>0</v>
      </c>
      <c r="J92" s="236">
        <f t="shared" ref="J92" si="39">TRUNC(H92 * (1+I92), 2)</f>
        <v>0</v>
      </c>
      <c r="K92" s="212">
        <f t="shared" ref="K92:K102" si="40">TRUNC(G92*J92,2)</f>
        <v>0</v>
      </c>
      <c r="L92" s="266"/>
    </row>
    <row r="93" spans="1:12">
      <c r="A93" s="243" t="s">
        <v>43</v>
      </c>
      <c r="B93" s="243" t="s">
        <v>6411</v>
      </c>
      <c r="C93" s="230" t="s">
        <v>313</v>
      </c>
      <c r="D93" s="243"/>
      <c r="E93" s="241" t="s">
        <v>7186</v>
      </c>
      <c r="F93" s="244" t="s">
        <v>164</v>
      </c>
      <c r="G93" s="234">
        <v>1051</v>
      </c>
      <c r="H93" s="330"/>
      <c r="I93" s="235">
        <f t="shared" si="38"/>
        <v>0</v>
      </c>
      <c r="J93" s="236">
        <f t="shared" ref="J93:J98" si="41">TRUNC(H93 * (1+I93), 2)</f>
        <v>0</v>
      </c>
      <c r="K93" s="212">
        <f t="shared" si="40"/>
        <v>0</v>
      </c>
      <c r="L93" s="266"/>
    </row>
    <row r="94" spans="1:12">
      <c r="A94" s="243" t="s">
        <v>268</v>
      </c>
      <c r="B94" s="243" t="s">
        <v>7187</v>
      </c>
      <c r="C94" s="230" t="s">
        <v>313</v>
      </c>
      <c r="D94" s="243"/>
      <c r="E94" s="241" t="s">
        <v>7188</v>
      </c>
      <c r="F94" s="244" t="s">
        <v>164</v>
      </c>
      <c r="G94" s="234">
        <v>3088</v>
      </c>
      <c r="H94" s="330"/>
      <c r="I94" s="235">
        <f t="shared" si="38"/>
        <v>0</v>
      </c>
      <c r="J94" s="236">
        <f t="shared" si="41"/>
        <v>0</v>
      </c>
      <c r="K94" s="212">
        <f t="shared" si="40"/>
        <v>0</v>
      </c>
      <c r="L94" s="266"/>
    </row>
    <row r="95" spans="1:12" ht="25.5">
      <c r="A95" s="230" t="s">
        <v>290</v>
      </c>
      <c r="B95" s="230"/>
      <c r="C95" s="230" t="s">
        <v>221</v>
      </c>
      <c r="D95" s="231">
        <v>95584</v>
      </c>
      <c r="E95" s="241" t="s">
        <v>7333</v>
      </c>
      <c r="F95" s="244" t="s">
        <v>180</v>
      </c>
      <c r="G95" s="234">
        <v>3611.4</v>
      </c>
      <c r="H95" s="330"/>
      <c r="I95" s="235">
        <f t="shared" si="38"/>
        <v>0</v>
      </c>
      <c r="J95" s="236">
        <f t="shared" si="41"/>
        <v>0</v>
      </c>
      <c r="K95" s="212">
        <f t="shared" si="40"/>
        <v>0</v>
      </c>
      <c r="L95" s="267"/>
    </row>
    <row r="96" spans="1:12" ht="25.5">
      <c r="A96" s="230" t="s">
        <v>994</v>
      </c>
      <c r="B96" s="230"/>
      <c r="C96" s="230" t="s">
        <v>221</v>
      </c>
      <c r="D96" s="231">
        <v>95577</v>
      </c>
      <c r="E96" s="241" t="s">
        <v>7334</v>
      </c>
      <c r="F96" s="244" t="s">
        <v>180</v>
      </c>
      <c r="G96" s="234">
        <v>772.66</v>
      </c>
      <c r="H96" s="330"/>
      <c r="I96" s="235">
        <f t="shared" si="38"/>
        <v>0</v>
      </c>
      <c r="J96" s="236">
        <f t="shared" si="41"/>
        <v>0</v>
      </c>
      <c r="K96" s="212">
        <f t="shared" si="40"/>
        <v>0</v>
      </c>
      <c r="L96" s="268"/>
    </row>
    <row r="97" spans="1:12" ht="25.5">
      <c r="A97" s="230" t="s">
        <v>1014</v>
      </c>
      <c r="B97" s="230"/>
      <c r="C97" s="230" t="s">
        <v>221</v>
      </c>
      <c r="D97" s="231">
        <v>95578</v>
      </c>
      <c r="E97" s="241" t="s">
        <v>7335</v>
      </c>
      <c r="F97" s="244" t="s">
        <v>180</v>
      </c>
      <c r="G97" s="234">
        <v>11028</v>
      </c>
      <c r="H97" s="330"/>
      <c r="I97" s="235">
        <f t="shared" si="38"/>
        <v>0</v>
      </c>
      <c r="J97" s="236">
        <f t="shared" si="41"/>
        <v>0</v>
      </c>
      <c r="K97" s="212">
        <f t="shared" si="40"/>
        <v>0</v>
      </c>
      <c r="L97" s="267"/>
    </row>
    <row r="98" spans="1:12">
      <c r="A98" s="230" t="s">
        <v>1179</v>
      </c>
      <c r="B98" s="230"/>
      <c r="C98" s="90" t="s">
        <v>221</v>
      </c>
      <c r="D98" s="231">
        <v>95601</v>
      </c>
      <c r="E98" s="241" t="s">
        <v>6550</v>
      </c>
      <c r="F98" s="244" t="s">
        <v>171</v>
      </c>
      <c r="G98" s="234">
        <v>319</v>
      </c>
      <c r="H98" s="330"/>
      <c r="I98" s="235">
        <f t="shared" si="38"/>
        <v>0</v>
      </c>
      <c r="J98" s="236">
        <f t="shared" si="41"/>
        <v>0</v>
      </c>
      <c r="K98" s="212">
        <f t="shared" si="40"/>
        <v>0</v>
      </c>
      <c r="L98" s="246"/>
    </row>
    <row r="99" spans="1:12">
      <c r="A99" s="257" t="s">
        <v>2062</v>
      </c>
      <c r="B99" s="257"/>
      <c r="C99" s="257"/>
      <c r="D99" s="257"/>
      <c r="E99" s="250" t="s">
        <v>5337</v>
      </c>
      <c r="F99" s="258"/>
      <c r="G99" s="259"/>
      <c r="H99" s="332"/>
      <c r="I99" s="260"/>
      <c r="J99" s="236"/>
      <c r="K99" s="261"/>
      <c r="L99" s="214"/>
    </row>
    <row r="100" spans="1:12">
      <c r="A100" s="230" t="s">
        <v>2063</v>
      </c>
      <c r="B100" s="230"/>
      <c r="C100" s="90" t="s">
        <v>221</v>
      </c>
      <c r="D100" s="230" t="s">
        <v>6673</v>
      </c>
      <c r="E100" s="232" t="s">
        <v>251</v>
      </c>
      <c r="F100" s="233" t="s">
        <v>171</v>
      </c>
      <c r="G100" s="234">
        <v>21</v>
      </c>
      <c r="H100" s="330"/>
      <c r="I100" s="235">
        <f t="shared" si="38"/>
        <v>0</v>
      </c>
      <c r="J100" s="236">
        <f t="shared" ref="J100" si="42">TRUNC(H100 * (1+I100), 2)</f>
        <v>0</v>
      </c>
      <c r="K100" s="212">
        <f t="shared" si="40"/>
        <v>0</v>
      </c>
      <c r="L100" s="246"/>
    </row>
    <row r="101" spans="1:12">
      <c r="A101" s="269" t="s">
        <v>6375</v>
      </c>
      <c r="B101" s="269"/>
      <c r="C101" s="269"/>
      <c r="D101" s="269"/>
      <c r="E101" s="187" t="s">
        <v>2064</v>
      </c>
      <c r="F101" s="270"/>
      <c r="G101" s="251"/>
      <c r="H101" s="331"/>
      <c r="I101" s="212"/>
      <c r="J101" s="236"/>
      <c r="K101" s="271"/>
      <c r="L101" s="214"/>
    </row>
    <row r="102" spans="1:12">
      <c r="A102" s="243" t="s">
        <v>6376</v>
      </c>
      <c r="B102" s="243" t="s">
        <v>1374</v>
      </c>
      <c r="C102" s="230" t="s">
        <v>313</v>
      </c>
      <c r="D102" s="60"/>
      <c r="E102" s="241" t="s">
        <v>1765</v>
      </c>
      <c r="F102" s="244" t="s">
        <v>171</v>
      </c>
      <c r="G102" s="234">
        <v>3</v>
      </c>
      <c r="H102" s="330"/>
      <c r="I102" s="235">
        <f t="shared" si="38"/>
        <v>0</v>
      </c>
      <c r="J102" s="236">
        <f t="shared" ref="J102" si="43">TRUNC(H102 * (1+I102), 2)</f>
        <v>0</v>
      </c>
      <c r="K102" s="212">
        <f t="shared" si="40"/>
        <v>0</v>
      </c>
      <c r="L102" s="246"/>
    </row>
    <row r="103" spans="1:12">
      <c r="A103" s="230"/>
      <c r="B103" s="230"/>
      <c r="C103" s="230"/>
      <c r="D103" s="230"/>
      <c r="E103" s="232"/>
      <c r="F103" s="233"/>
      <c r="G103" s="234"/>
      <c r="H103" s="331"/>
      <c r="I103" s="212"/>
      <c r="J103" s="212"/>
      <c r="K103" s="212"/>
      <c r="L103" s="214"/>
    </row>
    <row r="104" spans="1:12">
      <c r="A104" s="223" t="s">
        <v>44</v>
      </c>
      <c r="B104" s="223"/>
      <c r="C104" s="223"/>
      <c r="D104" s="223"/>
      <c r="E104" s="225" t="s">
        <v>1026</v>
      </c>
      <c r="F104" s="226"/>
      <c r="G104" s="227"/>
      <c r="H104" s="332"/>
      <c r="I104" s="228"/>
      <c r="J104" s="228"/>
      <c r="K104" s="228"/>
      <c r="L104" s="214"/>
    </row>
    <row r="105" spans="1:12">
      <c r="A105" s="257" t="s">
        <v>45</v>
      </c>
      <c r="B105" s="257"/>
      <c r="C105" s="257"/>
      <c r="D105" s="257"/>
      <c r="E105" s="250" t="s">
        <v>1027</v>
      </c>
      <c r="F105" s="258"/>
      <c r="G105" s="259"/>
      <c r="H105" s="332"/>
      <c r="I105" s="260"/>
      <c r="J105" s="260"/>
      <c r="K105" s="261"/>
      <c r="L105" s="214"/>
    </row>
    <row r="106" spans="1:12" ht="25.5">
      <c r="A106" s="230" t="s">
        <v>46</v>
      </c>
      <c r="B106" s="230"/>
      <c r="C106" s="90" t="s">
        <v>221</v>
      </c>
      <c r="D106" s="231">
        <v>96531</v>
      </c>
      <c r="E106" s="61" t="s">
        <v>6516</v>
      </c>
      <c r="F106" s="233" t="s">
        <v>163</v>
      </c>
      <c r="G106" s="234">
        <v>447.3</v>
      </c>
      <c r="H106" s="330"/>
      <c r="I106" s="235">
        <f t="shared" ref="I106:I128" si="44">$H$3</f>
        <v>0</v>
      </c>
      <c r="J106" s="236">
        <f t="shared" ref="J106" si="45">TRUNC(H106 * (1+I106), 2)</f>
        <v>0</v>
      </c>
      <c r="K106" s="212">
        <f t="shared" ref="K106:K128" si="46">TRUNC(G106*J106,2)</f>
        <v>0</v>
      </c>
      <c r="L106" s="242"/>
    </row>
    <row r="107" spans="1:12" ht="25.5">
      <c r="A107" s="230" t="s">
        <v>47</v>
      </c>
      <c r="B107" s="230"/>
      <c r="C107" s="90" t="s">
        <v>221</v>
      </c>
      <c r="D107" s="231">
        <v>96533</v>
      </c>
      <c r="E107" s="61" t="s">
        <v>6517</v>
      </c>
      <c r="F107" s="233" t="s">
        <v>163</v>
      </c>
      <c r="G107" s="234">
        <v>838.8</v>
      </c>
      <c r="H107" s="330"/>
      <c r="I107" s="235">
        <f t="shared" si="44"/>
        <v>0</v>
      </c>
      <c r="J107" s="236">
        <f t="shared" ref="J107:J115" si="47">TRUNC(H107 * (1+I107), 2)</f>
        <v>0</v>
      </c>
      <c r="K107" s="212">
        <f t="shared" si="46"/>
        <v>0</v>
      </c>
      <c r="L107" s="242"/>
    </row>
    <row r="108" spans="1:12">
      <c r="A108" s="230" t="s">
        <v>48</v>
      </c>
      <c r="B108" s="230"/>
      <c r="C108" s="90" t="s">
        <v>221</v>
      </c>
      <c r="D108" s="231">
        <v>96616</v>
      </c>
      <c r="E108" s="232" t="s">
        <v>6518</v>
      </c>
      <c r="F108" s="233" t="s">
        <v>176</v>
      </c>
      <c r="G108" s="234">
        <v>31</v>
      </c>
      <c r="H108" s="330"/>
      <c r="I108" s="235">
        <f t="shared" si="44"/>
        <v>0</v>
      </c>
      <c r="J108" s="236">
        <f t="shared" si="47"/>
        <v>0</v>
      </c>
      <c r="K108" s="212">
        <f t="shared" si="46"/>
        <v>0</v>
      </c>
      <c r="L108" s="246"/>
    </row>
    <row r="109" spans="1:12" ht="25.5">
      <c r="A109" s="230" t="s">
        <v>49</v>
      </c>
      <c r="B109" s="230"/>
      <c r="C109" s="90" t="s">
        <v>221</v>
      </c>
      <c r="D109" s="231">
        <v>96543</v>
      </c>
      <c r="E109" s="241" t="s">
        <v>6534</v>
      </c>
      <c r="F109" s="244" t="s">
        <v>180</v>
      </c>
      <c r="G109" s="234">
        <v>2</v>
      </c>
      <c r="H109" s="330"/>
      <c r="I109" s="235">
        <f t="shared" si="44"/>
        <v>0</v>
      </c>
      <c r="J109" s="236">
        <f t="shared" si="47"/>
        <v>0</v>
      </c>
      <c r="K109" s="212">
        <f t="shared" si="46"/>
        <v>0</v>
      </c>
      <c r="L109" s="246"/>
    </row>
    <row r="110" spans="1:12" ht="25.5">
      <c r="A110" s="230" t="s">
        <v>2065</v>
      </c>
      <c r="B110" s="230"/>
      <c r="C110" s="90" t="s">
        <v>221</v>
      </c>
      <c r="D110" s="231">
        <v>96545</v>
      </c>
      <c r="E110" s="241" t="s">
        <v>6529</v>
      </c>
      <c r="F110" s="244" t="s">
        <v>180</v>
      </c>
      <c r="G110" s="234">
        <v>356</v>
      </c>
      <c r="H110" s="330"/>
      <c r="I110" s="235">
        <f t="shared" si="44"/>
        <v>0</v>
      </c>
      <c r="J110" s="236">
        <f t="shared" si="47"/>
        <v>0</v>
      </c>
      <c r="K110" s="212">
        <f t="shared" si="46"/>
        <v>0</v>
      </c>
      <c r="L110" s="246"/>
    </row>
    <row r="111" spans="1:12" ht="25.5">
      <c r="A111" s="230" t="s">
        <v>2066</v>
      </c>
      <c r="B111" s="230"/>
      <c r="C111" s="230" t="s">
        <v>221</v>
      </c>
      <c r="D111" s="231">
        <v>96546</v>
      </c>
      <c r="E111" s="241" t="s">
        <v>6530</v>
      </c>
      <c r="F111" s="244" t="s">
        <v>180</v>
      </c>
      <c r="G111" s="234">
        <v>2477</v>
      </c>
      <c r="H111" s="330"/>
      <c r="I111" s="235">
        <f t="shared" si="44"/>
        <v>0</v>
      </c>
      <c r="J111" s="236">
        <f t="shared" si="47"/>
        <v>0</v>
      </c>
      <c r="K111" s="212">
        <f t="shared" si="46"/>
        <v>0</v>
      </c>
      <c r="L111" s="246"/>
    </row>
    <row r="112" spans="1:12" ht="25.5">
      <c r="A112" s="230" t="s">
        <v>2067</v>
      </c>
      <c r="B112" s="230"/>
      <c r="C112" s="230" t="s">
        <v>221</v>
      </c>
      <c r="D112" s="231">
        <v>96547</v>
      </c>
      <c r="E112" s="241" t="s">
        <v>6531</v>
      </c>
      <c r="F112" s="244" t="s">
        <v>180</v>
      </c>
      <c r="G112" s="234">
        <v>6946</v>
      </c>
      <c r="H112" s="330"/>
      <c r="I112" s="235">
        <f t="shared" si="44"/>
        <v>0</v>
      </c>
      <c r="J112" s="236">
        <f t="shared" si="47"/>
        <v>0</v>
      </c>
      <c r="K112" s="212">
        <f t="shared" si="46"/>
        <v>0</v>
      </c>
      <c r="L112" s="246"/>
    </row>
    <row r="113" spans="1:14" ht="25.5">
      <c r="A113" s="230" t="s">
        <v>2068</v>
      </c>
      <c r="B113" s="230"/>
      <c r="C113" s="230" t="s">
        <v>221</v>
      </c>
      <c r="D113" s="231">
        <v>96548</v>
      </c>
      <c r="E113" s="241" t="s">
        <v>6532</v>
      </c>
      <c r="F113" s="244" t="s">
        <v>180</v>
      </c>
      <c r="G113" s="234">
        <v>4129</v>
      </c>
      <c r="H113" s="330"/>
      <c r="I113" s="235">
        <f t="shared" si="44"/>
        <v>0</v>
      </c>
      <c r="J113" s="236">
        <f t="shared" si="47"/>
        <v>0</v>
      </c>
      <c r="K113" s="212">
        <f t="shared" si="46"/>
        <v>0</v>
      </c>
      <c r="L113" s="246"/>
    </row>
    <row r="114" spans="1:14" ht="25.5">
      <c r="A114" s="230" t="s">
        <v>5166</v>
      </c>
      <c r="B114" s="230"/>
      <c r="C114" s="230" t="s">
        <v>221</v>
      </c>
      <c r="D114" s="231">
        <v>96549</v>
      </c>
      <c r="E114" s="241" t="s">
        <v>6533</v>
      </c>
      <c r="F114" s="244" t="s">
        <v>180</v>
      </c>
      <c r="G114" s="234">
        <v>4150</v>
      </c>
      <c r="H114" s="330"/>
      <c r="I114" s="235">
        <f t="shared" si="44"/>
        <v>0</v>
      </c>
      <c r="J114" s="236">
        <f t="shared" si="47"/>
        <v>0</v>
      </c>
      <c r="K114" s="212">
        <f t="shared" si="46"/>
        <v>0</v>
      </c>
      <c r="L114" s="246"/>
    </row>
    <row r="115" spans="1:14" ht="25.5">
      <c r="A115" s="230" t="s">
        <v>2069</v>
      </c>
      <c r="B115" s="230" t="s">
        <v>1619</v>
      </c>
      <c r="C115" s="230" t="s">
        <v>313</v>
      </c>
      <c r="D115" s="60"/>
      <c r="E115" s="232" t="s">
        <v>7157</v>
      </c>
      <c r="F115" s="233" t="s">
        <v>176</v>
      </c>
      <c r="G115" s="234">
        <v>196.04</v>
      </c>
      <c r="H115" s="330"/>
      <c r="I115" s="235">
        <f t="shared" si="44"/>
        <v>0</v>
      </c>
      <c r="J115" s="236">
        <f t="shared" si="47"/>
        <v>0</v>
      </c>
      <c r="K115" s="212">
        <f t="shared" si="46"/>
        <v>0</v>
      </c>
      <c r="L115" s="242"/>
    </row>
    <row r="116" spans="1:14">
      <c r="A116" s="257" t="s">
        <v>50</v>
      </c>
      <c r="B116" s="257"/>
      <c r="C116" s="257"/>
      <c r="D116" s="257"/>
      <c r="E116" s="250" t="s">
        <v>1182</v>
      </c>
      <c r="F116" s="258"/>
      <c r="G116" s="259"/>
      <c r="H116" s="332"/>
      <c r="I116" s="260"/>
      <c r="J116" s="236"/>
      <c r="K116" s="261"/>
      <c r="L116" s="214"/>
    </row>
    <row r="117" spans="1:14" ht="25.5">
      <c r="A117" s="230" t="s">
        <v>51</v>
      </c>
      <c r="B117" s="230"/>
      <c r="C117" s="90" t="s">
        <v>221</v>
      </c>
      <c r="D117" s="231">
        <v>96539</v>
      </c>
      <c r="E117" s="61" t="s">
        <v>6579</v>
      </c>
      <c r="F117" s="233" t="s">
        <v>163</v>
      </c>
      <c r="G117" s="234">
        <v>429.1</v>
      </c>
      <c r="H117" s="330"/>
      <c r="I117" s="235">
        <f t="shared" si="44"/>
        <v>0</v>
      </c>
      <c r="J117" s="236">
        <f t="shared" ref="J117" si="48">TRUNC(H117 * (1+I117), 2)</f>
        <v>0</v>
      </c>
      <c r="K117" s="212">
        <f t="shared" si="46"/>
        <v>0</v>
      </c>
      <c r="L117" s="245"/>
    </row>
    <row r="118" spans="1:14">
      <c r="A118" s="230" t="s">
        <v>52</v>
      </c>
      <c r="B118" s="230"/>
      <c r="C118" s="90" t="s">
        <v>221</v>
      </c>
      <c r="D118" s="231">
        <v>96616</v>
      </c>
      <c r="E118" s="232" t="s">
        <v>6518</v>
      </c>
      <c r="F118" s="233" t="s">
        <v>176</v>
      </c>
      <c r="G118" s="234">
        <v>4.8</v>
      </c>
      <c r="H118" s="330"/>
      <c r="I118" s="235">
        <f t="shared" si="44"/>
        <v>0</v>
      </c>
      <c r="J118" s="236">
        <f t="shared" ref="J118:J126" si="49">TRUNC(H118 * (1+I118), 2)</f>
        <v>0</v>
      </c>
      <c r="K118" s="212">
        <f t="shared" si="46"/>
        <v>0</v>
      </c>
      <c r="L118" s="246"/>
    </row>
    <row r="119" spans="1:14" ht="25.5">
      <c r="A119" s="230" t="s">
        <v>53</v>
      </c>
      <c r="B119" s="230"/>
      <c r="C119" s="230" t="s">
        <v>221</v>
      </c>
      <c r="D119" s="231">
        <v>92915</v>
      </c>
      <c r="E119" s="241" t="s">
        <v>6545</v>
      </c>
      <c r="F119" s="244" t="s">
        <v>180</v>
      </c>
      <c r="G119" s="234">
        <v>52</v>
      </c>
      <c r="H119" s="330"/>
      <c r="I119" s="235">
        <f t="shared" si="44"/>
        <v>0</v>
      </c>
      <c r="J119" s="236">
        <f t="shared" si="49"/>
        <v>0</v>
      </c>
      <c r="K119" s="212">
        <f t="shared" si="46"/>
        <v>0</v>
      </c>
      <c r="L119" s="246"/>
    </row>
    <row r="120" spans="1:14" ht="25.5">
      <c r="A120" s="230" t="s">
        <v>54</v>
      </c>
      <c r="B120" s="230"/>
      <c r="C120" s="230" t="s">
        <v>221</v>
      </c>
      <c r="D120" s="231">
        <v>92916</v>
      </c>
      <c r="E120" s="241" t="s">
        <v>6543</v>
      </c>
      <c r="F120" s="244" t="s">
        <v>180</v>
      </c>
      <c r="G120" s="234">
        <v>127</v>
      </c>
      <c r="H120" s="330"/>
      <c r="I120" s="235">
        <f t="shared" si="44"/>
        <v>0</v>
      </c>
      <c r="J120" s="236">
        <f t="shared" si="49"/>
        <v>0</v>
      </c>
      <c r="K120" s="212">
        <f t="shared" si="46"/>
        <v>0</v>
      </c>
      <c r="L120" s="246"/>
    </row>
    <row r="121" spans="1:14" ht="25.5">
      <c r="A121" s="230" t="s">
        <v>291</v>
      </c>
      <c r="B121" s="230"/>
      <c r="C121" s="230" t="s">
        <v>221</v>
      </c>
      <c r="D121" s="231">
        <v>92917</v>
      </c>
      <c r="E121" s="241" t="s">
        <v>6544</v>
      </c>
      <c r="F121" s="244" t="s">
        <v>180</v>
      </c>
      <c r="G121" s="234">
        <v>2282</v>
      </c>
      <c r="H121" s="330"/>
      <c r="I121" s="235">
        <f t="shared" si="44"/>
        <v>0</v>
      </c>
      <c r="J121" s="236">
        <f t="shared" si="49"/>
        <v>0</v>
      </c>
      <c r="K121" s="212">
        <f t="shared" si="46"/>
        <v>0</v>
      </c>
      <c r="L121" s="246"/>
    </row>
    <row r="122" spans="1:14" ht="25.5">
      <c r="A122" s="230" t="s">
        <v>2070</v>
      </c>
      <c r="B122" s="230"/>
      <c r="C122" s="230" t="s">
        <v>221</v>
      </c>
      <c r="D122" s="231">
        <v>92919</v>
      </c>
      <c r="E122" s="241" t="s">
        <v>6546</v>
      </c>
      <c r="F122" s="244" t="s">
        <v>180</v>
      </c>
      <c r="G122" s="234">
        <v>3364</v>
      </c>
      <c r="H122" s="330"/>
      <c r="I122" s="235">
        <f t="shared" si="44"/>
        <v>0</v>
      </c>
      <c r="J122" s="236">
        <f t="shared" si="49"/>
        <v>0</v>
      </c>
      <c r="K122" s="212">
        <f t="shared" si="46"/>
        <v>0</v>
      </c>
      <c r="L122" s="246"/>
    </row>
    <row r="123" spans="1:14" ht="25.5">
      <c r="A123" s="230" t="s">
        <v>2071</v>
      </c>
      <c r="B123" s="230"/>
      <c r="C123" s="230" t="s">
        <v>221</v>
      </c>
      <c r="D123" s="231">
        <v>92921</v>
      </c>
      <c r="E123" s="241" t="s">
        <v>6547</v>
      </c>
      <c r="F123" s="244" t="s">
        <v>180</v>
      </c>
      <c r="G123" s="234">
        <v>275</v>
      </c>
      <c r="H123" s="330"/>
      <c r="I123" s="235">
        <f t="shared" si="44"/>
        <v>0</v>
      </c>
      <c r="J123" s="236">
        <f t="shared" si="49"/>
        <v>0</v>
      </c>
      <c r="K123" s="212">
        <f t="shared" si="46"/>
        <v>0</v>
      </c>
      <c r="L123" s="246"/>
    </row>
    <row r="124" spans="1:14" ht="25.5">
      <c r="A124" s="230" t="s">
        <v>2072</v>
      </c>
      <c r="B124" s="230"/>
      <c r="C124" s="230" t="s">
        <v>221</v>
      </c>
      <c r="D124" s="231">
        <v>92922</v>
      </c>
      <c r="E124" s="241" t="s">
        <v>6548</v>
      </c>
      <c r="F124" s="244" t="s">
        <v>180</v>
      </c>
      <c r="G124" s="234">
        <v>113</v>
      </c>
      <c r="H124" s="330"/>
      <c r="I124" s="235">
        <f t="shared" si="44"/>
        <v>0</v>
      </c>
      <c r="J124" s="236">
        <f t="shared" si="49"/>
        <v>0</v>
      </c>
      <c r="K124" s="212">
        <f t="shared" si="46"/>
        <v>0</v>
      </c>
      <c r="L124" s="246"/>
    </row>
    <row r="125" spans="1:14" ht="25.5">
      <c r="A125" s="230" t="s">
        <v>2073</v>
      </c>
      <c r="B125" s="230"/>
      <c r="C125" s="230" t="s">
        <v>221</v>
      </c>
      <c r="D125" s="231">
        <v>92923</v>
      </c>
      <c r="E125" s="241" t="s">
        <v>6549</v>
      </c>
      <c r="F125" s="244" t="s">
        <v>180</v>
      </c>
      <c r="G125" s="234">
        <v>1092</v>
      </c>
      <c r="H125" s="330"/>
      <c r="I125" s="235">
        <f t="shared" si="44"/>
        <v>0</v>
      </c>
      <c r="J125" s="236">
        <f t="shared" si="49"/>
        <v>0</v>
      </c>
      <c r="K125" s="212">
        <f t="shared" si="46"/>
        <v>0</v>
      </c>
      <c r="L125" s="246"/>
    </row>
    <row r="126" spans="1:14" ht="25.5">
      <c r="A126" s="230" t="s">
        <v>5169</v>
      </c>
      <c r="B126" s="230" t="s">
        <v>7165</v>
      </c>
      <c r="C126" s="230" t="s">
        <v>313</v>
      </c>
      <c r="D126" s="60"/>
      <c r="E126" s="232" t="s">
        <v>7158</v>
      </c>
      <c r="F126" s="233" t="s">
        <v>176</v>
      </c>
      <c r="G126" s="234">
        <v>48.8</v>
      </c>
      <c r="H126" s="330"/>
      <c r="I126" s="235">
        <f t="shared" si="44"/>
        <v>0</v>
      </c>
      <c r="J126" s="236">
        <f t="shared" si="49"/>
        <v>0</v>
      </c>
      <c r="K126" s="212">
        <f t="shared" si="46"/>
        <v>0</v>
      </c>
      <c r="L126" s="242"/>
      <c r="M126" s="272"/>
      <c r="N126" s="272"/>
    </row>
    <row r="127" spans="1:14">
      <c r="A127" s="257" t="s">
        <v>55</v>
      </c>
      <c r="B127" s="257"/>
      <c r="C127" s="257"/>
      <c r="D127" s="257"/>
      <c r="E127" s="250" t="s">
        <v>5337</v>
      </c>
      <c r="F127" s="258"/>
      <c r="G127" s="259"/>
      <c r="H127" s="332"/>
      <c r="I127" s="260"/>
      <c r="J127" s="236"/>
      <c r="K127" s="261"/>
      <c r="L127" s="214"/>
    </row>
    <row r="128" spans="1:14">
      <c r="A128" s="230" t="s">
        <v>56</v>
      </c>
      <c r="B128" s="230"/>
      <c r="C128" s="90" t="s">
        <v>221</v>
      </c>
      <c r="D128" s="230" t="s">
        <v>6673</v>
      </c>
      <c r="E128" s="232" t="s">
        <v>251</v>
      </c>
      <c r="F128" s="233" t="s">
        <v>171</v>
      </c>
      <c r="G128" s="234">
        <v>56</v>
      </c>
      <c r="H128" s="330"/>
      <c r="I128" s="235">
        <f t="shared" si="44"/>
        <v>0</v>
      </c>
      <c r="J128" s="236">
        <f t="shared" ref="J128" si="50">TRUNC(H128 * (1+I128), 2)</f>
        <v>0</v>
      </c>
      <c r="K128" s="212">
        <f t="shared" si="46"/>
        <v>0</v>
      </c>
      <c r="L128" s="246"/>
    </row>
    <row r="129" spans="1:12">
      <c r="A129" s="230"/>
      <c r="B129" s="230"/>
      <c r="C129" s="230"/>
      <c r="D129" s="230"/>
      <c r="E129" s="232"/>
      <c r="F129" s="233"/>
      <c r="G129" s="234"/>
      <c r="H129" s="331"/>
      <c r="I129" s="212"/>
      <c r="J129" s="212"/>
      <c r="K129" s="212"/>
      <c r="L129" s="214"/>
    </row>
    <row r="130" spans="1:12">
      <c r="A130" s="223" t="s">
        <v>57</v>
      </c>
      <c r="B130" s="223"/>
      <c r="C130" s="223"/>
      <c r="D130" s="223"/>
      <c r="E130" s="225" t="s">
        <v>5340</v>
      </c>
      <c r="F130" s="226"/>
      <c r="G130" s="227"/>
      <c r="H130" s="332"/>
      <c r="I130" s="228"/>
      <c r="J130" s="228"/>
      <c r="K130" s="228"/>
      <c r="L130" s="214"/>
    </row>
    <row r="131" spans="1:12">
      <c r="A131" s="257" t="s">
        <v>58</v>
      </c>
      <c r="B131" s="257"/>
      <c r="C131" s="257"/>
      <c r="D131" s="257"/>
      <c r="E131" s="250" t="s">
        <v>1012</v>
      </c>
      <c r="F131" s="258"/>
      <c r="G131" s="259"/>
      <c r="H131" s="332"/>
      <c r="I131" s="260"/>
      <c r="J131" s="260"/>
      <c r="K131" s="261"/>
      <c r="L131" s="214"/>
    </row>
    <row r="132" spans="1:12" ht="25.5">
      <c r="A132" s="230" t="s">
        <v>59</v>
      </c>
      <c r="B132" s="230"/>
      <c r="C132" s="90" t="s">
        <v>221</v>
      </c>
      <c r="D132" s="231">
        <v>96539</v>
      </c>
      <c r="E132" s="61" t="s">
        <v>6579</v>
      </c>
      <c r="F132" s="233" t="s">
        <v>163</v>
      </c>
      <c r="G132" s="234">
        <v>204</v>
      </c>
      <c r="H132" s="330"/>
      <c r="I132" s="235">
        <f t="shared" ref="I132:I138" si="51">$H$3</f>
        <v>0</v>
      </c>
      <c r="J132" s="236">
        <f t="shared" ref="J132" si="52">TRUNC(H132 * (1+I132), 2)</f>
        <v>0</v>
      </c>
      <c r="K132" s="212">
        <f t="shared" ref="K132:K138" si="53">TRUNC(G132*J132,2)</f>
        <v>0</v>
      </c>
      <c r="L132" s="245"/>
    </row>
    <row r="133" spans="1:12">
      <c r="A133" s="230" t="s">
        <v>2074</v>
      </c>
      <c r="B133" s="230"/>
      <c r="C133" s="90" t="s">
        <v>221</v>
      </c>
      <c r="D133" s="231">
        <v>96616</v>
      </c>
      <c r="E133" s="232" t="s">
        <v>6518</v>
      </c>
      <c r="F133" s="233" t="s">
        <v>176</v>
      </c>
      <c r="G133" s="234">
        <v>2.8</v>
      </c>
      <c r="H133" s="330"/>
      <c r="I133" s="235">
        <f t="shared" si="51"/>
        <v>0</v>
      </c>
      <c r="J133" s="236">
        <f t="shared" ref="J133:J136" si="54">TRUNC(H133 * (1+I133), 2)</f>
        <v>0</v>
      </c>
      <c r="K133" s="212">
        <f t="shared" si="53"/>
        <v>0</v>
      </c>
      <c r="L133" s="238"/>
    </row>
    <row r="134" spans="1:12" ht="25.5">
      <c r="A134" s="230" t="s">
        <v>280</v>
      </c>
      <c r="B134" s="230"/>
      <c r="C134" s="230" t="s">
        <v>221</v>
      </c>
      <c r="D134" s="231">
        <v>92917</v>
      </c>
      <c r="E134" s="241" t="s">
        <v>6544</v>
      </c>
      <c r="F134" s="244" t="s">
        <v>180</v>
      </c>
      <c r="G134" s="234">
        <v>729</v>
      </c>
      <c r="H134" s="330"/>
      <c r="I134" s="235">
        <f t="shared" si="51"/>
        <v>0</v>
      </c>
      <c r="J134" s="236">
        <f t="shared" si="54"/>
        <v>0</v>
      </c>
      <c r="K134" s="212">
        <f t="shared" si="53"/>
        <v>0</v>
      </c>
      <c r="L134" s="238"/>
    </row>
    <row r="135" spans="1:12" ht="25.5">
      <c r="A135" s="230" t="s">
        <v>684</v>
      </c>
      <c r="B135" s="230"/>
      <c r="C135" s="230" t="s">
        <v>221</v>
      </c>
      <c r="D135" s="231">
        <v>92919</v>
      </c>
      <c r="E135" s="241" t="s">
        <v>6546</v>
      </c>
      <c r="F135" s="244" t="s">
        <v>180</v>
      </c>
      <c r="G135" s="234">
        <v>1796</v>
      </c>
      <c r="H135" s="330"/>
      <c r="I135" s="235">
        <f t="shared" si="51"/>
        <v>0</v>
      </c>
      <c r="J135" s="236">
        <f t="shared" si="54"/>
        <v>0</v>
      </c>
      <c r="K135" s="212">
        <f t="shared" si="53"/>
        <v>0</v>
      </c>
      <c r="L135" s="238"/>
    </row>
    <row r="136" spans="1:12" ht="25.5">
      <c r="A136" s="230" t="s">
        <v>2076</v>
      </c>
      <c r="B136" s="230" t="s">
        <v>7166</v>
      </c>
      <c r="C136" s="230" t="s">
        <v>313</v>
      </c>
      <c r="D136" s="60"/>
      <c r="E136" s="232" t="s">
        <v>7159</v>
      </c>
      <c r="F136" s="233" t="s">
        <v>176</v>
      </c>
      <c r="G136" s="234">
        <v>16</v>
      </c>
      <c r="H136" s="330"/>
      <c r="I136" s="235">
        <f t="shared" si="51"/>
        <v>0</v>
      </c>
      <c r="J136" s="236">
        <f t="shared" si="54"/>
        <v>0</v>
      </c>
      <c r="K136" s="212">
        <f t="shared" si="53"/>
        <v>0</v>
      </c>
      <c r="L136" s="242"/>
    </row>
    <row r="137" spans="1:12">
      <c r="A137" s="257" t="s">
        <v>60</v>
      </c>
      <c r="B137" s="257"/>
      <c r="C137" s="257"/>
      <c r="D137" s="257"/>
      <c r="E137" s="250" t="s">
        <v>5337</v>
      </c>
      <c r="F137" s="258"/>
      <c r="G137" s="259"/>
      <c r="H137" s="332"/>
      <c r="I137" s="260"/>
      <c r="J137" s="236"/>
      <c r="K137" s="261"/>
      <c r="L137" s="242"/>
    </row>
    <row r="138" spans="1:12">
      <c r="A138" s="230" t="s">
        <v>61</v>
      </c>
      <c r="B138" s="230"/>
      <c r="C138" s="230" t="s">
        <v>221</v>
      </c>
      <c r="D138" s="230" t="s">
        <v>6673</v>
      </c>
      <c r="E138" s="232" t="s">
        <v>251</v>
      </c>
      <c r="F138" s="233" t="s">
        <v>171</v>
      </c>
      <c r="G138" s="234">
        <v>1</v>
      </c>
      <c r="H138" s="330"/>
      <c r="I138" s="235">
        <f t="shared" si="51"/>
        <v>0</v>
      </c>
      <c r="J138" s="236">
        <f t="shared" ref="J138" si="55">TRUNC(H138 * (1+I138), 2)</f>
        <v>0</v>
      </c>
      <c r="K138" s="212">
        <f t="shared" si="53"/>
        <v>0</v>
      </c>
      <c r="L138" s="238"/>
    </row>
    <row r="139" spans="1:12">
      <c r="A139" s="230"/>
      <c r="B139" s="230"/>
      <c r="C139" s="230"/>
      <c r="D139" s="230"/>
      <c r="E139" s="232"/>
      <c r="F139" s="233"/>
      <c r="G139" s="234"/>
      <c r="H139" s="331"/>
      <c r="I139" s="212"/>
      <c r="J139" s="212"/>
      <c r="K139" s="212"/>
      <c r="L139" s="214"/>
    </row>
    <row r="140" spans="1:12">
      <c r="A140" s="230"/>
      <c r="B140" s="230"/>
      <c r="C140" s="230"/>
      <c r="D140" s="230"/>
      <c r="E140" s="232"/>
      <c r="F140" s="233"/>
      <c r="G140" s="234"/>
      <c r="H140" s="331"/>
      <c r="I140" s="212"/>
      <c r="J140" s="212"/>
      <c r="K140" s="212"/>
      <c r="L140" s="214"/>
    </row>
    <row r="141" spans="1:12">
      <c r="A141" s="223" t="s">
        <v>1000</v>
      </c>
      <c r="B141" s="223"/>
      <c r="C141" s="223"/>
      <c r="D141" s="223"/>
      <c r="E141" s="225" t="s">
        <v>182</v>
      </c>
      <c r="F141" s="226"/>
      <c r="G141" s="227"/>
      <c r="H141" s="332"/>
      <c r="I141" s="228"/>
      <c r="J141" s="228"/>
      <c r="K141" s="228"/>
      <c r="L141" s="214"/>
    </row>
    <row r="142" spans="1:12">
      <c r="A142" s="257" t="s">
        <v>1001</v>
      </c>
      <c r="B142" s="257"/>
      <c r="C142" s="257"/>
      <c r="D142" s="257"/>
      <c r="E142" s="250" t="s">
        <v>276</v>
      </c>
      <c r="F142" s="258"/>
      <c r="G142" s="259"/>
      <c r="H142" s="332"/>
      <c r="I142" s="260"/>
      <c r="J142" s="260"/>
      <c r="K142" s="261"/>
      <c r="L142" s="214"/>
    </row>
    <row r="143" spans="1:12" ht="25.5">
      <c r="A143" s="230" t="s">
        <v>1002</v>
      </c>
      <c r="B143" s="230"/>
      <c r="C143" s="230" t="s">
        <v>221</v>
      </c>
      <c r="D143" s="231">
        <v>92419</v>
      </c>
      <c r="E143" s="232" t="s">
        <v>7722</v>
      </c>
      <c r="F143" s="233" t="s">
        <v>163</v>
      </c>
      <c r="G143" s="234">
        <v>1756</v>
      </c>
      <c r="H143" s="330"/>
      <c r="I143" s="235">
        <f t="shared" ref="I143:I167" si="56">$H$3</f>
        <v>0</v>
      </c>
      <c r="J143" s="236">
        <f t="shared" ref="J143" si="57">TRUNC(H143 * (1+I143), 2)</f>
        <v>0</v>
      </c>
      <c r="K143" s="212">
        <f t="shared" ref="K143:K167" si="58">TRUNC(G143*J143,2)</f>
        <v>0</v>
      </c>
      <c r="L143" s="238"/>
    </row>
    <row r="144" spans="1:12" ht="25.5">
      <c r="A144" s="230" t="s">
        <v>1003</v>
      </c>
      <c r="B144" s="230"/>
      <c r="C144" s="230" t="s">
        <v>221</v>
      </c>
      <c r="D144" s="231">
        <v>92456</v>
      </c>
      <c r="E144" s="232" t="s">
        <v>1038</v>
      </c>
      <c r="F144" s="233" t="s">
        <v>163</v>
      </c>
      <c r="G144" s="234">
        <v>4202.5</v>
      </c>
      <c r="H144" s="330"/>
      <c r="I144" s="235">
        <f t="shared" si="56"/>
        <v>0</v>
      </c>
      <c r="J144" s="236">
        <f t="shared" ref="J144:J165" si="59">TRUNC(H144 * (1+I144), 2)</f>
        <v>0</v>
      </c>
      <c r="K144" s="212">
        <f t="shared" si="58"/>
        <v>0</v>
      </c>
      <c r="L144" s="238"/>
    </row>
    <row r="145" spans="1:12" ht="25.5">
      <c r="A145" s="230" t="s">
        <v>1004</v>
      </c>
      <c r="B145" s="230"/>
      <c r="C145" s="230" t="s">
        <v>221</v>
      </c>
      <c r="D145" s="231">
        <v>92514</v>
      </c>
      <c r="E145" s="232" t="s">
        <v>1039</v>
      </c>
      <c r="F145" s="233" t="s">
        <v>163</v>
      </c>
      <c r="G145" s="234">
        <v>5747.2</v>
      </c>
      <c r="H145" s="330"/>
      <c r="I145" s="235">
        <f t="shared" si="56"/>
        <v>0</v>
      </c>
      <c r="J145" s="236">
        <f t="shared" si="59"/>
        <v>0</v>
      </c>
      <c r="K145" s="212">
        <f t="shared" si="58"/>
        <v>0</v>
      </c>
      <c r="L145" s="238"/>
    </row>
    <row r="146" spans="1:12" ht="25.5">
      <c r="A146" s="230" t="s">
        <v>1005</v>
      </c>
      <c r="B146" s="230"/>
      <c r="C146" s="230" t="s">
        <v>221</v>
      </c>
      <c r="D146" s="231">
        <v>96258</v>
      </c>
      <c r="E146" s="232" t="s">
        <v>6519</v>
      </c>
      <c r="F146" s="233" t="s">
        <v>163</v>
      </c>
      <c r="G146" s="234">
        <v>442</v>
      </c>
      <c r="H146" s="330"/>
      <c r="I146" s="235">
        <f t="shared" si="56"/>
        <v>0</v>
      </c>
      <c r="J146" s="236">
        <f t="shared" si="59"/>
        <v>0</v>
      </c>
      <c r="K146" s="212">
        <f t="shared" si="58"/>
        <v>0</v>
      </c>
      <c r="L146" s="238"/>
    </row>
    <row r="147" spans="1:12" ht="25.5">
      <c r="A147" s="230" t="s">
        <v>1006</v>
      </c>
      <c r="B147" s="230"/>
      <c r="C147" s="230" t="s">
        <v>221</v>
      </c>
      <c r="D147" s="231">
        <v>92759</v>
      </c>
      <c r="E147" s="241" t="s">
        <v>6551</v>
      </c>
      <c r="F147" s="244" t="s">
        <v>180</v>
      </c>
      <c r="G147" s="234">
        <v>7343</v>
      </c>
      <c r="H147" s="330"/>
      <c r="I147" s="235">
        <f t="shared" si="56"/>
        <v>0</v>
      </c>
      <c r="J147" s="236">
        <f t="shared" si="59"/>
        <v>0</v>
      </c>
      <c r="K147" s="212">
        <f t="shared" si="58"/>
        <v>0</v>
      </c>
      <c r="L147" s="238"/>
    </row>
    <row r="148" spans="1:12" ht="25.5">
      <c r="A148" s="230" t="s">
        <v>1007</v>
      </c>
      <c r="B148" s="230"/>
      <c r="C148" s="230" t="s">
        <v>221</v>
      </c>
      <c r="D148" s="231">
        <v>92760</v>
      </c>
      <c r="E148" s="241" t="s">
        <v>6552</v>
      </c>
      <c r="F148" s="244" t="s">
        <v>180</v>
      </c>
      <c r="G148" s="234">
        <v>2127</v>
      </c>
      <c r="H148" s="330"/>
      <c r="I148" s="235">
        <f t="shared" si="56"/>
        <v>0</v>
      </c>
      <c r="J148" s="236">
        <f t="shared" si="59"/>
        <v>0</v>
      </c>
      <c r="K148" s="212">
        <f t="shared" si="58"/>
        <v>0</v>
      </c>
      <c r="L148" s="238"/>
    </row>
    <row r="149" spans="1:12" ht="25.5">
      <c r="A149" s="230" t="s">
        <v>1008</v>
      </c>
      <c r="B149" s="230"/>
      <c r="C149" s="230" t="s">
        <v>221</v>
      </c>
      <c r="D149" s="231">
        <v>92761</v>
      </c>
      <c r="E149" s="241" t="s">
        <v>6553</v>
      </c>
      <c r="F149" s="244" t="s">
        <v>180</v>
      </c>
      <c r="G149" s="234">
        <v>9067</v>
      </c>
      <c r="H149" s="330"/>
      <c r="I149" s="235">
        <f t="shared" si="56"/>
        <v>0</v>
      </c>
      <c r="J149" s="236">
        <f t="shared" si="59"/>
        <v>0</v>
      </c>
      <c r="K149" s="212">
        <f t="shared" si="58"/>
        <v>0</v>
      </c>
      <c r="L149" s="238"/>
    </row>
    <row r="150" spans="1:12" ht="25.5">
      <c r="A150" s="230" t="s">
        <v>1009</v>
      </c>
      <c r="B150" s="230"/>
      <c r="C150" s="230" t="s">
        <v>221</v>
      </c>
      <c r="D150" s="231">
        <v>92762</v>
      </c>
      <c r="E150" s="241" t="s">
        <v>6554</v>
      </c>
      <c r="F150" s="244" t="s">
        <v>180</v>
      </c>
      <c r="G150" s="234">
        <v>8178</v>
      </c>
      <c r="H150" s="330"/>
      <c r="I150" s="235">
        <f t="shared" si="56"/>
        <v>0</v>
      </c>
      <c r="J150" s="236">
        <f t="shared" si="59"/>
        <v>0</v>
      </c>
      <c r="K150" s="212">
        <f t="shared" si="58"/>
        <v>0</v>
      </c>
      <c r="L150" s="238"/>
    </row>
    <row r="151" spans="1:12" ht="25.5">
      <c r="A151" s="230" t="s">
        <v>1035</v>
      </c>
      <c r="B151" s="230"/>
      <c r="C151" s="230" t="s">
        <v>221</v>
      </c>
      <c r="D151" s="231">
        <v>92763</v>
      </c>
      <c r="E151" s="241" t="s">
        <v>6555</v>
      </c>
      <c r="F151" s="244" t="s">
        <v>180</v>
      </c>
      <c r="G151" s="234">
        <v>23305</v>
      </c>
      <c r="H151" s="330"/>
      <c r="I151" s="235">
        <f t="shared" si="56"/>
        <v>0</v>
      </c>
      <c r="J151" s="236">
        <f t="shared" si="59"/>
        <v>0</v>
      </c>
      <c r="K151" s="212">
        <f t="shared" si="58"/>
        <v>0</v>
      </c>
      <c r="L151" s="238"/>
    </row>
    <row r="152" spans="1:12" ht="25.5">
      <c r="A152" s="230" t="s">
        <v>1159</v>
      </c>
      <c r="B152" s="230"/>
      <c r="C152" s="230" t="s">
        <v>221</v>
      </c>
      <c r="D152" s="231">
        <v>92764</v>
      </c>
      <c r="E152" s="241" t="s">
        <v>6556</v>
      </c>
      <c r="F152" s="244" t="s">
        <v>180</v>
      </c>
      <c r="G152" s="234">
        <v>10236</v>
      </c>
      <c r="H152" s="330"/>
      <c r="I152" s="235">
        <f t="shared" si="56"/>
        <v>0</v>
      </c>
      <c r="J152" s="236">
        <f t="shared" si="59"/>
        <v>0</v>
      </c>
      <c r="K152" s="212">
        <f t="shared" si="58"/>
        <v>0</v>
      </c>
      <c r="L152" s="238"/>
    </row>
    <row r="153" spans="1:12" ht="25.5">
      <c r="A153" s="230" t="s">
        <v>2077</v>
      </c>
      <c r="B153" s="230"/>
      <c r="C153" s="230" t="s">
        <v>221</v>
      </c>
      <c r="D153" s="231">
        <v>92765</v>
      </c>
      <c r="E153" s="241" t="s">
        <v>6557</v>
      </c>
      <c r="F153" s="244" t="s">
        <v>180</v>
      </c>
      <c r="G153" s="234">
        <v>4820</v>
      </c>
      <c r="H153" s="330"/>
      <c r="I153" s="235">
        <f t="shared" si="56"/>
        <v>0</v>
      </c>
      <c r="J153" s="236">
        <f t="shared" si="59"/>
        <v>0</v>
      </c>
      <c r="K153" s="212">
        <f t="shared" si="58"/>
        <v>0</v>
      </c>
      <c r="L153" s="238"/>
    </row>
    <row r="154" spans="1:12" ht="25.5">
      <c r="A154" s="230" t="s">
        <v>2078</v>
      </c>
      <c r="B154" s="230"/>
      <c r="C154" s="230" t="s">
        <v>221</v>
      </c>
      <c r="D154" s="231">
        <v>92766</v>
      </c>
      <c r="E154" s="241" t="s">
        <v>6558</v>
      </c>
      <c r="F154" s="244" t="s">
        <v>180</v>
      </c>
      <c r="G154" s="234">
        <v>4320</v>
      </c>
      <c r="H154" s="330"/>
      <c r="I154" s="235">
        <f t="shared" si="56"/>
        <v>0</v>
      </c>
      <c r="J154" s="236">
        <f t="shared" si="59"/>
        <v>0</v>
      </c>
      <c r="K154" s="212">
        <f t="shared" si="58"/>
        <v>0</v>
      </c>
      <c r="L154" s="238"/>
    </row>
    <row r="155" spans="1:12" ht="25.5">
      <c r="A155" s="230" t="s">
        <v>2079</v>
      </c>
      <c r="B155" s="230"/>
      <c r="C155" s="230" t="s">
        <v>221</v>
      </c>
      <c r="D155" s="231">
        <v>92768</v>
      </c>
      <c r="E155" s="241" t="s">
        <v>6559</v>
      </c>
      <c r="F155" s="244" t="s">
        <v>180</v>
      </c>
      <c r="G155" s="234">
        <v>916</v>
      </c>
      <c r="H155" s="330"/>
      <c r="I155" s="235">
        <f t="shared" si="56"/>
        <v>0</v>
      </c>
      <c r="J155" s="236">
        <f t="shared" si="59"/>
        <v>0</v>
      </c>
      <c r="K155" s="212">
        <f t="shared" si="58"/>
        <v>0</v>
      </c>
      <c r="L155" s="238"/>
    </row>
    <row r="156" spans="1:12" ht="25.5">
      <c r="A156" s="230" t="s">
        <v>2080</v>
      </c>
      <c r="B156" s="230"/>
      <c r="C156" s="230" t="s">
        <v>221</v>
      </c>
      <c r="D156" s="231">
        <v>92769</v>
      </c>
      <c r="E156" s="241" t="s">
        <v>6560</v>
      </c>
      <c r="F156" s="244" t="s">
        <v>180</v>
      </c>
      <c r="G156" s="234">
        <v>3367</v>
      </c>
      <c r="H156" s="330"/>
      <c r="I156" s="235">
        <f t="shared" si="56"/>
        <v>0</v>
      </c>
      <c r="J156" s="236">
        <f t="shared" si="59"/>
        <v>0</v>
      </c>
      <c r="K156" s="212">
        <f t="shared" si="58"/>
        <v>0</v>
      </c>
      <c r="L156" s="238"/>
    </row>
    <row r="157" spans="1:12" ht="25.5">
      <c r="A157" s="230" t="s">
        <v>2081</v>
      </c>
      <c r="B157" s="230"/>
      <c r="C157" s="230" t="s">
        <v>221</v>
      </c>
      <c r="D157" s="231">
        <v>92770</v>
      </c>
      <c r="E157" s="241" t="s">
        <v>6561</v>
      </c>
      <c r="F157" s="244" t="s">
        <v>180</v>
      </c>
      <c r="G157" s="234">
        <v>45444</v>
      </c>
      <c r="H157" s="330"/>
      <c r="I157" s="235">
        <f t="shared" si="56"/>
        <v>0</v>
      </c>
      <c r="J157" s="236">
        <f t="shared" si="59"/>
        <v>0</v>
      </c>
      <c r="K157" s="212">
        <f t="shared" si="58"/>
        <v>0</v>
      </c>
      <c r="L157" s="238"/>
    </row>
    <row r="158" spans="1:12" ht="25.5">
      <c r="A158" s="230" t="s">
        <v>2082</v>
      </c>
      <c r="B158" s="230"/>
      <c r="C158" s="230" t="s">
        <v>221</v>
      </c>
      <c r="D158" s="231">
        <v>92771</v>
      </c>
      <c r="E158" s="241" t="s">
        <v>6562</v>
      </c>
      <c r="F158" s="244" t="s">
        <v>180</v>
      </c>
      <c r="G158" s="234">
        <v>20110</v>
      </c>
      <c r="H158" s="330"/>
      <c r="I158" s="235">
        <f t="shared" si="56"/>
        <v>0</v>
      </c>
      <c r="J158" s="236">
        <f t="shared" si="59"/>
        <v>0</v>
      </c>
      <c r="K158" s="212">
        <f t="shared" si="58"/>
        <v>0</v>
      </c>
      <c r="L158" s="238"/>
    </row>
    <row r="159" spans="1:12" ht="25.5">
      <c r="A159" s="230" t="s">
        <v>2083</v>
      </c>
      <c r="B159" s="230"/>
      <c r="C159" s="230" t="s">
        <v>221</v>
      </c>
      <c r="D159" s="231">
        <v>92772</v>
      </c>
      <c r="E159" s="241" t="s">
        <v>6563</v>
      </c>
      <c r="F159" s="244" t="s">
        <v>180</v>
      </c>
      <c r="G159" s="234">
        <v>13473</v>
      </c>
      <c r="H159" s="330"/>
      <c r="I159" s="235">
        <f t="shared" si="56"/>
        <v>0</v>
      </c>
      <c r="J159" s="236">
        <f t="shared" si="59"/>
        <v>0</v>
      </c>
      <c r="K159" s="212">
        <f t="shared" si="58"/>
        <v>0</v>
      </c>
      <c r="L159" s="238"/>
    </row>
    <row r="160" spans="1:12" ht="25.5">
      <c r="A160" s="230" t="s">
        <v>2084</v>
      </c>
      <c r="B160" s="230"/>
      <c r="C160" s="230" t="s">
        <v>221</v>
      </c>
      <c r="D160" s="231">
        <v>92773</v>
      </c>
      <c r="E160" s="241" t="s">
        <v>6564</v>
      </c>
      <c r="F160" s="244" t="s">
        <v>180</v>
      </c>
      <c r="G160" s="234">
        <v>11116</v>
      </c>
      <c r="H160" s="330"/>
      <c r="I160" s="235">
        <f t="shared" si="56"/>
        <v>0</v>
      </c>
      <c r="J160" s="236">
        <f t="shared" si="59"/>
        <v>0</v>
      </c>
      <c r="K160" s="212">
        <f t="shared" si="58"/>
        <v>0</v>
      </c>
      <c r="L160" s="238"/>
    </row>
    <row r="161" spans="1:12" ht="25.5">
      <c r="A161" s="230" t="s">
        <v>2085</v>
      </c>
      <c r="B161" s="230" t="s">
        <v>2679</v>
      </c>
      <c r="C161" s="230" t="s">
        <v>313</v>
      </c>
      <c r="D161" s="60"/>
      <c r="E161" s="232" t="s">
        <v>7160</v>
      </c>
      <c r="F161" s="233" t="s">
        <v>176</v>
      </c>
      <c r="G161" s="234">
        <v>206.8</v>
      </c>
      <c r="H161" s="330"/>
      <c r="I161" s="235">
        <f t="shared" si="56"/>
        <v>0</v>
      </c>
      <c r="J161" s="236">
        <f t="shared" si="59"/>
        <v>0</v>
      </c>
      <c r="K161" s="212">
        <f t="shared" si="58"/>
        <v>0</v>
      </c>
      <c r="L161" s="242"/>
    </row>
    <row r="162" spans="1:12" ht="38.25">
      <c r="A162" s="230" t="s">
        <v>2086</v>
      </c>
      <c r="B162" s="230" t="s">
        <v>7167</v>
      </c>
      <c r="C162" s="230" t="s">
        <v>313</v>
      </c>
      <c r="D162" s="60"/>
      <c r="E162" s="232" t="s">
        <v>7161</v>
      </c>
      <c r="F162" s="233" t="s">
        <v>176</v>
      </c>
      <c r="G162" s="234">
        <v>450.9</v>
      </c>
      <c r="H162" s="330"/>
      <c r="I162" s="235">
        <f t="shared" si="56"/>
        <v>0</v>
      </c>
      <c r="J162" s="236">
        <f t="shared" si="59"/>
        <v>0</v>
      </c>
      <c r="K162" s="212">
        <f t="shared" si="58"/>
        <v>0</v>
      </c>
      <c r="L162" s="242"/>
    </row>
    <row r="163" spans="1:12" ht="38.25">
      <c r="A163" s="230" t="s">
        <v>7163</v>
      </c>
      <c r="B163" s="230" t="s">
        <v>7168</v>
      </c>
      <c r="C163" s="230" t="s">
        <v>313</v>
      </c>
      <c r="D163" s="60"/>
      <c r="E163" s="232" t="s">
        <v>7162</v>
      </c>
      <c r="F163" s="233" t="s">
        <v>176</v>
      </c>
      <c r="G163" s="234">
        <v>1329.1461503999999</v>
      </c>
      <c r="H163" s="330"/>
      <c r="I163" s="235">
        <f t="shared" si="56"/>
        <v>0</v>
      </c>
      <c r="J163" s="236">
        <f t="shared" si="59"/>
        <v>0</v>
      </c>
      <c r="K163" s="212">
        <f t="shared" si="58"/>
        <v>0</v>
      </c>
      <c r="L163" s="242"/>
    </row>
    <row r="164" spans="1:12" ht="25.5">
      <c r="A164" s="230" t="s">
        <v>7164</v>
      </c>
      <c r="B164" s="230"/>
      <c r="C164" s="230" t="s">
        <v>221</v>
      </c>
      <c r="D164" s="231">
        <v>92774</v>
      </c>
      <c r="E164" s="241" t="s">
        <v>6580</v>
      </c>
      <c r="F164" s="244" t="s">
        <v>180</v>
      </c>
      <c r="G164" s="234">
        <v>1374</v>
      </c>
      <c r="H164" s="330"/>
      <c r="I164" s="235">
        <f t="shared" si="56"/>
        <v>0</v>
      </c>
      <c r="J164" s="236">
        <f t="shared" si="59"/>
        <v>0</v>
      </c>
      <c r="K164" s="212">
        <f t="shared" si="58"/>
        <v>0</v>
      </c>
      <c r="L164" s="238"/>
    </row>
    <row r="165" spans="1:12" ht="38.25">
      <c r="A165" s="230" t="s">
        <v>7359</v>
      </c>
      <c r="B165" s="230"/>
      <c r="C165" s="90" t="s">
        <v>221</v>
      </c>
      <c r="D165" s="231">
        <v>97032</v>
      </c>
      <c r="E165" s="241" t="s">
        <v>6996</v>
      </c>
      <c r="F165" s="233" t="s">
        <v>164</v>
      </c>
      <c r="G165" s="234">
        <v>660</v>
      </c>
      <c r="H165" s="330"/>
      <c r="I165" s="235">
        <f t="shared" si="56"/>
        <v>0</v>
      </c>
      <c r="J165" s="236">
        <f t="shared" si="59"/>
        <v>0</v>
      </c>
      <c r="K165" s="212">
        <f t="shared" si="58"/>
        <v>0</v>
      </c>
      <c r="L165" s="238"/>
    </row>
    <row r="166" spans="1:12">
      <c r="A166" s="257" t="s">
        <v>1010</v>
      </c>
      <c r="B166" s="257"/>
      <c r="C166" s="257"/>
      <c r="D166" s="257"/>
      <c r="E166" s="250" t="s">
        <v>5337</v>
      </c>
      <c r="F166" s="258"/>
      <c r="G166" s="265"/>
      <c r="H166" s="332"/>
      <c r="I166" s="260"/>
      <c r="J166" s="236"/>
      <c r="K166" s="260"/>
      <c r="L166" s="214"/>
    </row>
    <row r="167" spans="1:12">
      <c r="A167" s="230" t="s">
        <v>1011</v>
      </c>
      <c r="B167" s="230"/>
      <c r="C167" s="230" t="s">
        <v>221</v>
      </c>
      <c r="D167" s="230" t="s">
        <v>6673</v>
      </c>
      <c r="E167" s="232" t="s">
        <v>251</v>
      </c>
      <c r="F167" s="233" t="s">
        <v>171</v>
      </c>
      <c r="G167" s="234">
        <v>82</v>
      </c>
      <c r="H167" s="330"/>
      <c r="I167" s="235">
        <f t="shared" si="56"/>
        <v>0</v>
      </c>
      <c r="J167" s="236">
        <f t="shared" ref="J167" si="60">TRUNC(H167 * (1+I167), 2)</f>
        <v>0</v>
      </c>
      <c r="K167" s="212">
        <f t="shared" si="58"/>
        <v>0</v>
      </c>
      <c r="L167" s="238"/>
    </row>
    <row r="168" spans="1:12">
      <c r="A168" s="230"/>
      <c r="B168" s="230"/>
      <c r="C168" s="230"/>
      <c r="D168" s="230"/>
      <c r="E168" s="232"/>
      <c r="F168" s="233"/>
      <c r="G168" s="234"/>
      <c r="H168" s="331"/>
      <c r="I168" s="212"/>
      <c r="J168" s="212"/>
      <c r="K168" s="212"/>
      <c r="L168" s="214"/>
    </row>
    <row r="169" spans="1:12">
      <c r="A169" s="230"/>
      <c r="B169" s="230"/>
      <c r="C169" s="230"/>
      <c r="D169" s="230"/>
      <c r="E169" s="250" t="s">
        <v>175</v>
      </c>
      <c r="F169" s="233"/>
      <c r="G169" s="251"/>
      <c r="H169" s="331"/>
      <c r="I169" s="212"/>
      <c r="J169" s="212"/>
      <c r="K169" s="252">
        <f>SUM(K90:K168)</f>
        <v>0</v>
      </c>
      <c r="L169" s="253"/>
    </row>
    <row r="170" spans="1:12">
      <c r="A170" s="230"/>
      <c r="B170" s="230"/>
      <c r="C170" s="230"/>
      <c r="D170" s="230"/>
      <c r="E170" s="232"/>
      <c r="F170" s="233"/>
      <c r="G170" s="234"/>
      <c r="H170" s="331"/>
      <c r="I170" s="212"/>
      <c r="J170" s="212"/>
      <c r="K170" s="212"/>
      <c r="L170" s="214"/>
    </row>
    <row r="171" spans="1:12">
      <c r="A171" s="230"/>
      <c r="B171" s="230"/>
      <c r="C171" s="230"/>
      <c r="D171" s="230"/>
      <c r="E171" s="232"/>
      <c r="F171" s="233"/>
      <c r="G171" s="234"/>
      <c r="H171" s="331"/>
      <c r="I171" s="212"/>
      <c r="J171" s="212"/>
      <c r="K171" s="212"/>
      <c r="L171" s="214"/>
    </row>
    <row r="172" spans="1:12">
      <c r="A172" s="215" t="s">
        <v>64</v>
      </c>
      <c r="B172" s="215"/>
      <c r="C172" s="215"/>
      <c r="D172" s="215"/>
      <c r="E172" s="217" t="s">
        <v>1705</v>
      </c>
      <c r="F172" s="218"/>
      <c r="G172" s="219"/>
      <c r="H172" s="332"/>
      <c r="I172" s="220"/>
      <c r="J172" s="220"/>
      <c r="K172" s="220"/>
      <c r="L172" s="214"/>
    </row>
    <row r="173" spans="1:12">
      <c r="A173" s="223" t="s">
        <v>65</v>
      </c>
      <c r="B173" s="223"/>
      <c r="C173" s="223"/>
      <c r="D173" s="223"/>
      <c r="E173" s="225" t="s">
        <v>2128</v>
      </c>
      <c r="F173" s="226"/>
      <c r="G173" s="227"/>
      <c r="H173" s="332"/>
      <c r="I173" s="228"/>
      <c r="J173" s="228"/>
      <c r="K173" s="228"/>
      <c r="L173" s="214"/>
    </row>
    <row r="174" spans="1:12" ht="38.25">
      <c r="A174" s="230" t="s">
        <v>66</v>
      </c>
      <c r="B174" s="230"/>
      <c r="C174" s="90" t="s">
        <v>221</v>
      </c>
      <c r="D174" s="231">
        <v>87471</v>
      </c>
      <c r="E174" s="241" t="s">
        <v>6520</v>
      </c>
      <c r="F174" s="244" t="s">
        <v>163</v>
      </c>
      <c r="G174" s="234">
        <v>2506.25</v>
      </c>
      <c r="H174" s="330"/>
      <c r="I174" s="235">
        <f t="shared" ref="I174:I176" si="61">$H$3</f>
        <v>0</v>
      </c>
      <c r="J174" s="236">
        <f t="shared" ref="J174" si="62">TRUNC(H174 * (1+I174), 2)</f>
        <v>0</v>
      </c>
      <c r="K174" s="212">
        <f t="shared" ref="K174:K176" si="63">TRUNC(G174*J174,2)</f>
        <v>0</v>
      </c>
      <c r="L174" s="238"/>
    </row>
    <row r="175" spans="1:12" ht="38.25">
      <c r="A175" s="230" t="s">
        <v>68</v>
      </c>
      <c r="B175" s="230"/>
      <c r="C175" s="90" t="s">
        <v>221</v>
      </c>
      <c r="D175" s="231">
        <v>87475</v>
      </c>
      <c r="E175" s="241" t="s">
        <v>6521</v>
      </c>
      <c r="F175" s="244" t="s">
        <v>163</v>
      </c>
      <c r="G175" s="234">
        <v>1818.35</v>
      </c>
      <c r="H175" s="330"/>
      <c r="I175" s="235">
        <f t="shared" si="61"/>
        <v>0</v>
      </c>
      <c r="J175" s="236">
        <f t="shared" ref="J175:J176" si="64">TRUNC(H175 * (1+I175), 2)</f>
        <v>0</v>
      </c>
      <c r="K175" s="212">
        <f t="shared" si="63"/>
        <v>0</v>
      </c>
      <c r="L175" s="238"/>
    </row>
    <row r="176" spans="1:12" ht="25.5">
      <c r="A176" s="230" t="s">
        <v>270</v>
      </c>
      <c r="B176" s="230"/>
      <c r="C176" s="90" t="s">
        <v>221</v>
      </c>
      <c r="D176" s="230" t="s">
        <v>6662</v>
      </c>
      <c r="E176" s="241" t="s">
        <v>6522</v>
      </c>
      <c r="F176" s="244" t="s">
        <v>163</v>
      </c>
      <c r="G176" s="234">
        <v>798.4</v>
      </c>
      <c r="H176" s="330"/>
      <c r="I176" s="235">
        <f t="shared" si="61"/>
        <v>0</v>
      </c>
      <c r="J176" s="236">
        <f t="shared" si="64"/>
        <v>0</v>
      </c>
      <c r="K176" s="212">
        <f t="shared" si="63"/>
        <v>0</v>
      </c>
      <c r="L176" s="238"/>
    </row>
    <row r="177" spans="1:12">
      <c r="A177" s="230"/>
      <c r="B177" s="230"/>
      <c r="C177" s="230"/>
      <c r="D177" s="230"/>
      <c r="E177" s="232"/>
      <c r="F177" s="233"/>
      <c r="G177" s="234"/>
      <c r="H177" s="331"/>
      <c r="I177" s="212"/>
      <c r="J177" s="212"/>
      <c r="K177" s="212"/>
      <c r="L177" s="246"/>
    </row>
    <row r="178" spans="1:12">
      <c r="A178" s="223" t="s">
        <v>69</v>
      </c>
      <c r="B178" s="223"/>
      <c r="C178" s="223"/>
      <c r="D178" s="223"/>
      <c r="E178" s="225" t="s">
        <v>253</v>
      </c>
      <c r="F178" s="226"/>
      <c r="G178" s="227"/>
      <c r="H178" s="332"/>
      <c r="I178" s="228"/>
      <c r="J178" s="228"/>
      <c r="K178" s="228"/>
      <c r="L178" s="214"/>
    </row>
    <row r="179" spans="1:12">
      <c r="A179" s="230" t="s">
        <v>70</v>
      </c>
      <c r="B179" s="230"/>
      <c r="C179" s="90" t="s">
        <v>221</v>
      </c>
      <c r="D179" s="231">
        <v>93202</v>
      </c>
      <c r="E179" s="241" t="s">
        <v>6523</v>
      </c>
      <c r="F179" s="244" t="s">
        <v>164</v>
      </c>
      <c r="G179" s="234">
        <v>1347.4</v>
      </c>
      <c r="H179" s="330"/>
      <c r="I179" s="235">
        <f t="shared" ref="I179" si="65">$H$3</f>
        <v>0</v>
      </c>
      <c r="J179" s="236">
        <f t="shared" ref="J179" si="66">TRUNC(H179 * (1+I179), 2)</f>
        <v>0</v>
      </c>
      <c r="K179" s="212">
        <f t="shared" ref="K179" si="67">TRUNC(G179*J179,2)</f>
        <v>0</v>
      </c>
      <c r="L179" s="238"/>
    </row>
    <row r="180" spans="1:12">
      <c r="A180" s="230"/>
      <c r="B180" s="230"/>
      <c r="C180" s="230"/>
      <c r="D180" s="230"/>
      <c r="E180" s="232"/>
      <c r="F180" s="233"/>
      <c r="G180" s="234"/>
      <c r="H180" s="331"/>
      <c r="I180" s="212"/>
      <c r="J180" s="212"/>
      <c r="K180" s="212"/>
      <c r="L180" s="246"/>
    </row>
    <row r="181" spans="1:12">
      <c r="A181" s="223" t="s">
        <v>214</v>
      </c>
      <c r="B181" s="223"/>
      <c r="C181" s="223"/>
      <c r="D181" s="223"/>
      <c r="E181" s="225" t="s">
        <v>183</v>
      </c>
      <c r="F181" s="226"/>
      <c r="G181" s="227"/>
      <c r="H181" s="332"/>
      <c r="I181" s="228"/>
      <c r="J181" s="228"/>
      <c r="K181" s="228"/>
      <c r="L181" s="214"/>
    </row>
    <row r="182" spans="1:12" ht="25.5">
      <c r="A182" s="230" t="s">
        <v>215</v>
      </c>
      <c r="B182" s="230"/>
      <c r="C182" s="90" t="s">
        <v>221</v>
      </c>
      <c r="D182" s="231">
        <v>93191</v>
      </c>
      <c r="E182" s="241" t="s">
        <v>7723</v>
      </c>
      <c r="F182" s="244" t="s">
        <v>164</v>
      </c>
      <c r="G182" s="234">
        <v>894.3</v>
      </c>
      <c r="H182" s="330"/>
      <c r="I182" s="235">
        <f t="shared" ref="I182" si="68">$H$3</f>
        <v>0</v>
      </c>
      <c r="J182" s="236">
        <f t="shared" ref="J182" si="69">TRUNC(H182 * (1+I182), 2)</f>
        <v>0</v>
      </c>
      <c r="K182" s="212">
        <f t="shared" ref="K182" si="70">TRUNC(G182*J182,2)</f>
        <v>0</v>
      </c>
      <c r="L182" s="238"/>
    </row>
    <row r="183" spans="1:12">
      <c r="A183" s="230"/>
      <c r="B183" s="230"/>
      <c r="C183" s="230"/>
      <c r="D183" s="230"/>
      <c r="E183" s="232"/>
      <c r="F183" s="233"/>
      <c r="G183" s="234"/>
      <c r="H183" s="331"/>
      <c r="I183" s="212"/>
      <c r="J183" s="212"/>
      <c r="K183" s="212"/>
      <c r="L183" s="214"/>
    </row>
    <row r="184" spans="1:12">
      <c r="A184" s="223" t="s">
        <v>71</v>
      </c>
      <c r="B184" s="223"/>
      <c r="C184" s="223"/>
      <c r="D184" s="223"/>
      <c r="E184" s="225" t="s">
        <v>5341</v>
      </c>
      <c r="F184" s="226"/>
      <c r="G184" s="227"/>
      <c r="H184" s="332"/>
      <c r="I184" s="228"/>
      <c r="J184" s="228"/>
      <c r="K184" s="228"/>
      <c r="L184" s="214"/>
    </row>
    <row r="185" spans="1:12" ht="25.5">
      <c r="A185" s="230" t="s">
        <v>72</v>
      </c>
      <c r="B185" s="243"/>
      <c r="C185" s="90" t="s">
        <v>221</v>
      </c>
      <c r="D185" s="240">
        <v>79627</v>
      </c>
      <c r="E185" s="273" t="s">
        <v>6661</v>
      </c>
      <c r="F185" s="274" t="s">
        <v>163</v>
      </c>
      <c r="G185" s="234">
        <v>150.32999999999998</v>
      </c>
      <c r="H185" s="330"/>
      <c r="I185" s="235">
        <f t="shared" ref="I185:I186" si="71">$H$3</f>
        <v>0</v>
      </c>
      <c r="J185" s="236">
        <f t="shared" ref="J185" si="72">TRUNC(H185 * (1+I185), 2)</f>
        <v>0</v>
      </c>
      <c r="K185" s="212">
        <f t="shared" ref="K185:K189" si="73">TRUNC(G185*J185,2)</f>
        <v>0</v>
      </c>
      <c r="L185" s="275"/>
    </row>
    <row r="186" spans="1:12" ht="25.5">
      <c r="A186" s="230" t="s">
        <v>336</v>
      </c>
      <c r="B186" s="230" t="s">
        <v>6025</v>
      </c>
      <c r="C186" s="230" t="s">
        <v>313</v>
      </c>
      <c r="D186" s="230"/>
      <c r="E186" s="273" t="s">
        <v>3102</v>
      </c>
      <c r="F186" s="274" t="s">
        <v>171</v>
      </c>
      <c r="G186" s="234">
        <v>48</v>
      </c>
      <c r="H186" s="330"/>
      <c r="I186" s="235">
        <f t="shared" si="71"/>
        <v>0</v>
      </c>
      <c r="J186" s="236">
        <f t="shared" ref="J186:J189" si="74">TRUNC(H186 * (1+I186), 2)</f>
        <v>0</v>
      </c>
      <c r="K186" s="212">
        <f t="shared" si="73"/>
        <v>0</v>
      </c>
      <c r="L186" s="242"/>
    </row>
    <row r="187" spans="1:12" ht="38.25">
      <c r="A187" s="230" t="s">
        <v>7294</v>
      </c>
      <c r="B187" s="230" t="s">
        <v>6023</v>
      </c>
      <c r="C187" s="230" t="s">
        <v>313</v>
      </c>
      <c r="D187" s="230"/>
      <c r="E187" s="273" t="s">
        <v>7367</v>
      </c>
      <c r="F187" s="274" t="s">
        <v>163</v>
      </c>
      <c r="G187" s="234">
        <v>912.69</v>
      </c>
      <c r="H187" s="330"/>
      <c r="I187" s="235">
        <f>$H$4</f>
        <v>0</v>
      </c>
      <c r="J187" s="236">
        <f t="shared" si="74"/>
        <v>0</v>
      </c>
      <c r="K187" s="212">
        <f t="shared" si="73"/>
        <v>0</v>
      </c>
      <c r="L187" s="276" t="s">
        <v>6417</v>
      </c>
    </row>
    <row r="188" spans="1:12" ht="51">
      <c r="A188" s="230" t="s">
        <v>7295</v>
      </c>
      <c r="B188" s="230" t="s">
        <v>7305</v>
      </c>
      <c r="C188" s="230" t="s">
        <v>313</v>
      </c>
      <c r="D188" s="230"/>
      <c r="E188" s="273" t="s">
        <v>7293</v>
      </c>
      <c r="F188" s="274" t="s">
        <v>163</v>
      </c>
      <c r="G188" s="234">
        <v>697.87</v>
      </c>
      <c r="H188" s="330"/>
      <c r="I188" s="235">
        <f t="shared" ref="I188:I189" si="75">$H$4</f>
        <v>0</v>
      </c>
      <c r="J188" s="236">
        <f t="shared" si="74"/>
        <v>0</v>
      </c>
      <c r="K188" s="212">
        <f t="shared" si="73"/>
        <v>0</v>
      </c>
      <c r="L188" s="276" t="s">
        <v>6417</v>
      </c>
    </row>
    <row r="189" spans="1:12">
      <c r="A189" s="230" t="s">
        <v>7296</v>
      </c>
      <c r="B189" s="230" t="s">
        <v>6026</v>
      </c>
      <c r="C189" s="230" t="s">
        <v>313</v>
      </c>
      <c r="D189" s="230"/>
      <c r="E189" s="273" t="s">
        <v>3205</v>
      </c>
      <c r="F189" s="274" t="s">
        <v>171</v>
      </c>
      <c r="G189" s="234">
        <v>74</v>
      </c>
      <c r="H189" s="330"/>
      <c r="I189" s="235">
        <f t="shared" si="75"/>
        <v>0</v>
      </c>
      <c r="J189" s="236">
        <f t="shared" si="74"/>
        <v>0</v>
      </c>
      <c r="K189" s="212">
        <f t="shared" si="73"/>
        <v>0</v>
      </c>
      <c r="L189" s="276" t="s">
        <v>6417</v>
      </c>
    </row>
    <row r="190" spans="1:12">
      <c r="A190" s="230"/>
      <c r="B190" s="230"/>
      <c r="C190" s="230"/>
      <c r="D190" s="230"/>
      <c r="E190" s="273"/>
      <c r="F190" s="274"/>
      <c r="G190" s="234"/>
      <c r="H190" s="331"/>
      <c r="I190" s="212"/>
      <c r="J190" s="212"/>
      <c r="K190" s="212"/>
      <c r="L190" s="214"/>
    </row>
    <row r="191" spans="1:12">
      <c r="A191" s="230"/>
      <c r="B191" s="230"/>
      <c r="C191" s="230"/>
      <c r="D191" s="230"/>
      <c r="E191" s="250" t="s">
        <v>175</v>
      </c>
      <c r="F191" s="233"/>
      <c r="G191" s="251"/>
      <c r="H191" s="331"/>
      <c r="I191" s="212"/>
      <c r="J191" s="212"/>
      <c r="K191" s="252">
        <f>SUM(K172:K190)</f>
        <v>0</v>
      </c>
      <c r="L191" s="253"/>
    </row>
    <row r="192" spans="1:12">
      <c r="A192" s="230"/>
      <c r="B192" s="230"/>
      <c r="C192" s="230"/>
      <c r="D192" s="230"/>
      <c r="E192" s="250"/>
      <c r="F192" s="233"/>
      <c r="G192" s="234"/>
      <c r="H192" s="331"/>
      <c r="I192" s="212"/>
      <c r="J192" s="212"/>
      <c r="K192" s="252"/>
      <c r="L192" s="214"/>
    </row>
    <row r="193" spans="1:12">
      <c r="A193" s="230"/>
      <c r="B193" s="230"/>
      <c r="C193" s="230"/>
      <c r="D193" s="230"/>
      <c r="E193" s="232"/>
      <c r="F193" s="233"/>
      <c r="G193" s="234"/>
      <c r="H193" s="331"/>
      <c r="I193" s="212"/>
      <c r="J193" s="212"/>
      <c r="K193" s="212"/>
      <c r="L193" s="214"/>
    </row>
    <row r="194" spans="1:12">
      <c r="A194" s="215" t="s">
        <v>73</v>
      </c>
      <c r="B194" s="215"/>
      <c r="C194" s="215"/>
      <c r="D194" s="215"/>
      <c r="E194" s="217" t="s">
        <v>184</v>
      </c>
      <c r="F194" s="218"/>
      <c r="G194" s="219"/>
      <c r="H194" s="332"/>
      <c r="I194" s="220"/>
      <c r="J194" s="220"/>
      <c r="K194" s="220"/>
      <c r="L194" s="214"/>
    </row>
    <row r="195" spans="1:12">
      <c r="A195" s="223" t="s">
        <v>74</v>
      </c>
      <c r="B195" s="223"/>
      <c r="C195" s="223"/>
      <c r="D195" s="223"/>
      <c r="E195" s="225" t="s">
        <v>185</v>
      </c>
      <c r="F195" s="226"/>
      <c r="G195" s="227"/>
      <c r="H195" s="332"/>
      <c r="I195" s="228"/>
      <c r="J195" s="228"/>
      <c r="K195" s="228"/>
      <c r="L195" s="214"/>
    </row>
    <row r="196" spans="1:12" ht="25.5">
      <c r="A196" s="230" t="s">
        <v>75</v>
      </c>
      <c r="B196" s="230" t="s">
        <v>6028</v>
      </c>
      <c r="C196" s="230" t="s">
        <v>313</v>
      </c>
      <c r="D196" s="230"/>
      <c r="E196" s="273" t="s">
        <v>7343</v>
      </c>
      <c r="F196" s="274" t="s">
        <v>171</v>
      </c>
      <c r="G196" s="234">
        <v>1</v>
      </c>
      <c r="H196" s="330"/>
      <c r="I196" s="235">
        <f t="shared" ref="I196:I250" si="76">$H$3</f>
        <v>0</v>
      </c>
      <c r="J196" s="236">
        <f t="shared" ref="J196" si="77">TRUNC(H196 * (1+I196), 2)</f>
        <v>0</v>
      </c>
      <c r="K196" s="212">
        <f t="shared" ref="K196:K250" si="78">TRUNC(G196*J196,2)</f>
        <v>0</v>
      </c>
      <c r="L196" s="242"/>
    </row>
    <row r="197" spans="1:12">
      <c r="A197" s="230" t="s">
        <v>76</v>
      </c>
      <c r="B197" s="230" t="s">
        <v>6029</v>
      </c>
      <c r="C197" s="230" t="s">
        <v>313</v>
      </c>
      <c r="D197" s="230"/>
      <c r="E197" s="273" t="s">
        <v>6679</v>
      </c>
      <c r="F197" s="274" t="s">
        <v>171</v>
      </c>
      <c r="G197" s="234">
        <v>2</v>
      </c>
      <c r="H197" s="330"/>
      <c r="I197" s="235">
        <f t="shared" si="76"/>
        <v>0</v>
      </c>
      <c r="J197" s="236">
        <f t="shared" ref="J197:J250" si="79">TRUNC(H197 * (1+I197), 2)</f>
        <v>0</v>
      </c>
      <c r="K197" s="212">
        <f t="shared" si="78"/>
        <v>0</v>
      </c>
      <c r="L197" s="242"/>
    </row>
    <row r="198" spans="1:12">
      <c r="A198" s="230" t="s">
        <v>77</v>
      </c>
      <c r="B198" s="230" t="s">
        <v>6030</v>
      </c>
      <c r="C198" s="230" t="s">
        <v>313</v>
      </c>
      <c r="D198" s="230"/>
      <c r="E198" s="273" t="s">
        <v>6680</v>
      </c>
      <c r="F198" s="274" t="s">
        <v>171</v>
      </c>
      <c r="G198" s="234">
        <v>1</v>
      </c>
      <c r="H198" s="330"/>
      <c r="I198" s="235">
        <f t="shared" si="76"/>
        <v>0</v>
      </c>
      <c r="J198" s="236">
        <f t="shared" si="79"/>
        <v>0</v>
      </c>
      <c r="K198" s="212">
        <f t="shared" si="78"/>
        <v>0</v>
      </c>
      <c r="L198" s="242"/>
    </row>
    <row r="199" spans="1:12">
      <c r="A199" s="230" t="s">
        <v>281</v>
      </c>
      <c r="B199" s="230" t="s">
        <v>6031</v>
      </c>
      <c r="C199" s="230" t="s">
        <v>313</v>
      </c>
      <c r="D199" s="230"/>
      <c r="E199" s="273" t="s">
        <v>6681</v>
      </c>
      <c r="F199" s="274" t="s">
        <v>171</v>
      </c>
      <c r="G199" s="234">
        <v>1</v>
      </c>
      <c r="H199" s="330"/>
      <c r="I199" s="235">
        <f t="shared" si="76"/>
        <v>0</v>
      </c>
      <c r="J199" s="236">
        <f t="shared" si="79"/>
        <v>0</v>
      </c>
      <c r="K199" s="212">
        <f t="shared" si="78"/>
        <v>0</v>
      </c>
      <c r="L199" s="242"/>
    </row>
    <row r="200" spans="1:12">
      <c r="A200" s="230" t="s">
        <v>303</v>
      </c>
      <c r="B200" s="230" t="s">
        <v>6032</v>
      </c>
      <c r="C200" s="230" t="s">
        <v>313</v>
      </c>
      <c r="D200" s="230"/>
      <c r="E200" s="273" t="s">
        <v>6682</v>
      </c>
      <c r="F200" s="274" t="s">
        <v>171</v>
      </c>
      <c r="G200" s="234">
        <v>1</v>
      </c>
      <c r="H200" s="330"/>
      <c r="I200" s="235">
        <f t="shared" si="76"/>
        <v>0</v>
      </c>
      <c r="J200" s="236">
        <f t="shared" si="79"/>
        <v>0</v>
      </c>
      <c r="K200" s="212">
        <f t="shared" si="78"/>
        <v>0</v>
      </c>
      <c r="L200" s="242"/>
    </row>
    <row r="201" spans="1:12">
      <c r="A201" s="230" t="s">
        <v>304</v>
      </c>
      <c r="B201" s="230" t="s">
        <v>6033</v>
      </c>
      <c r="C201" s="230" t="s">
        <v>313</v>
      </c>
      <c r="D201" s="230"/>
      <c r="E201" s="273" t="s">
        <v>6683</v>
      </c>
      <c r="F201" s="274" t="s">
        <v>171</v>
      </c>
      <c r="G201" s="234">
        <v>3</v>
      </c>
      <c r="H201" s="330"/>
      <c r="I201" s="235">
        <f t="shared" si="76"/>
        <v>0</v>
      </c>
      <c r="J201" s="236">
        <f t="shared" si="79"/>
        <v>0</v>
      </c>
      <c r="K201" s="212">
        <f t="shared" si="78"/>
        <v>0</v>
      </c>
      <c r="L201" s="242"/>
    </row>
    <row r="202" spans="1:12">
      <c r="A202" s="230" t="s">
        <v>305</v>
      </c>
      <c r="B202" s="230" t="s">
        <v>6034</v>
      </c>
      <c r="C202" s="230" t="s">
        <v>313</v>
      </c>
      <c r="D202" s="230"/>
      <c r="E202" s="273" t="s">
        <v>6684</v>
      </c>
      <c r="F202" s="274" t="s">
        <v>171</v>
      </c>
      <c r="G202" s="234">
        <v>3</v>
      </c>
      <c r="H202" s="330"/>
      <c r="I202" s="235">
        <f t="shared" si="76"/>
        <v>0</v>
      </c>
      <c r="J202" s="236">
        <f t="shared" si="79"/>
        <v>0</v>
      </c>
      <c r="K202" s="212">
        <f t="shared" si="78"/>
        <v>0</v>
      </c>
      <c r="L202" s="242"/>
    </row>
    <row r="203" spans="1:12">
      <c r="A203" s="230" t="s">
        <v>306</v>
      </c>
      <c r="B203" s="230" t="s">
        <v>6035</v>
      </c>
      <c r="C203" s="230" t="s">
        <v>313</v>
      </c>
      <c r="D203" s="230"/>
      <c r="E203" s="273" t="s">
        <v>6685</v>
      </c>
      <c r="F203" s="274" t="s">
        <v>171</v>
      </c>
      <c r="G203" s="234">
        <v>6</v>
      </c>
      <c r="H203" s="330"/>
      <c r="I203" s="235">
        <f t="shared" si="76"/>
        <v>0</v>
      </c>
      <c r="J203" s="236">
        <f t="shared" si="79"/>
        <v>0</v>
      </c>
      <c r="K203" s="212">
        <f t="shared" si="78"/>
        <v>0</v>
      </c>
      <c r="L203" s="242"/>
    </row>
    <row r="204" spans="1:12">
      <c r="A204" s="230" t="s">
        <v>307</v>
      </c>
      <c r="B204" s="230" t="s">
        <v>6036</v>
      </c>
      <c r="C204" s="230" t="s">
        <v>313</v>
      </c>
      <c r="D204" s="230"/>
      <c r="E204" s="273" t="s">
        <v>7337</v>
      </c>
      <c r="F204" s="274" t="s">
        <v>171</v>
      </c>
      <c r="G204" s="234">
        <v>9</v>
      </c>
      <c r="H204" s="330"/>
      <c r="I204" s="235">
        <f t="shared" si="76"/>
        <v>0</v>
      </c>
      <c r="J204" s="236">
        <f t="shared" si="79"/>
        <v>0</v>
      </c>
      <c r="K204" s="212">
        <f t="shared" si="78"/>
        <v>0</v>
      </c>
      <c r="L204" s="242"/>
    </row>
    <row r="205" spans="1:12" ht="25.5">
      <c r="A205" s="230" t="s">
        <v>308</v>
      </c>
      <c r="B205" s="230" t="s">
        <v>6037</v>
      </c>
      <c r="C205" s="230" t="s">
        <v>313</v>
      </c>
      <c r="D205" s="230"/>
      <c r="E205" s="273" t="s">
        <v>6686</v>
      </c>
      <c r="F205" s="274" t="s">
        <v>171</v>
      </c>
      <c r="G205" s="234">
        <v>1</v>
      </c>
      <c r="H205" s="330"/>
      <c r="I205" s="235">
        <f t="shared" si="76"/>
        <v>0</v>
      </c>
      <c r="J205" s="236">
        <f t="shared" si="79"/>
        <v>0</v>
      </c>
      <c r="K205" s="212">
        <f t="shared" si="78"/>
        <v>0</v>
      </c>
      <c r="L205" s="242"/>
    </row>
    <row r="206" spans="1:12" ht="25.5">
      <c r="A206" s="230" t="s">
        <v>309</v>
      </c>
      <c r="B206" s="230" t="s">
        <v>6038</v>
      </c>
      <c r="C206" s="230" t="s">
        <v>313</v>
      </c>
      <c r="D206" s="230"/>
      <c r="E206" s="273" t="s">
        <v>6687</v>
      </c>
      <c r="F206" s="274" t="s">
        <v>171</v>
      </c>
      <c r="G206" s="234">
        <v>2</v>
      </c>
      <c r="H206" s="330"/>
      <c r="I206" s="235">
        <f t="shared" si="76"/>
        <v>0</v>
      </c>
      <c r="J206" s="236">
        <f t="shared" si="79"/>
        <v>0</v>
      </c>
      <c r="K206" s="212">
        <f t="shared" si="78"/>
        <v>0</v>
      </c>
      <c r="L206" s="242"/>
    </row>
    <row r="207" spans="1:12" ht="25.5">
      <c r="A207" s="230" t="s">
        <v>310</v>
      </c>
      <c r="B207" s="230" t="s">
        <v>6039</v>
      </c>
      <c r="C207" s="230" t="s">
        <v>313</v>
      </c>
      <c r="D207" s="230"/>
      <c r="E207" s="273" t="s">
        <v>6688</v>
      </c>
      <c r="F207" s="274" t="s">
        <v>171</v>
      </c>
      <c r="G207" s="234">
        <v>2</v>
      </c>
      <c r="H207" s="330"/>
      <c r="I207" s="235">
        <f t="shared" si="76"/>
        <v>0</v>
      </c>
      <c r="J207" s="236">
        <f t="shared" si="79"/>
        <v>0</v>
      </c>
      <c r="K207" s="212">
        <f t="shared" si="78"/>
        <v>0</v>
      </c>
      <c r="L207" s="242"/>
    </row>
    <row r="208" spans="1:12" ht="25.5">
      <c r="A208" s="230" t="s">
        <v>317</v>
      </c>
      <c r="B208" s="230" t="s">
        <v>6040</v>
      </c>
      <c r="C208" s="230" t="s">
        <v>313</v>
      </c>
      <c r="D208" s="230"/>
      <c r="E208" s="273" t="s">
        <v>6689</v>
      </c>
      <c r="F208" s="274" t="s">
        <v>171</v>
      </c>
      <c r="G208" s="234">
        <v>2</v>
      </c>
      <c r="H208" s="330"/>
      <c r="I208" s="235">
        <f t="shared" si="76"/>
        <v>0</v>
      </c>
      <c r="J208" s="236">
        <f t="shared" si="79"/>
        <v>0</v>
      </c>
      <c r="K208" s="212">
        <f t="shared" si="78"/>
        <v>0</v>
      </c>
      <c r="L208" s="242"/>
    </row>
    <row r="209" spans="1:12" ht="25.5">
      <c r="A209" s="230" t="s">
        <v>318</v>
      </c>
      <c r="B209" s="230" t="s">
        <v>6041</v>
      </c>
      <c r="C209" s="230" t="s">
        <v>313</v>
      </c>
      <c r="D209" s="230"/>
      <c r="E209" s="273" t="s">
        <v>6690</v>
      </c>
      <c r="F209" s="274" t="s">
        <v>171</v>
      </c>
      <c r="G209" s="234">
        <v>2</v>
      </c>
      <c r="H209" s="330"/>
      <c r="I209" s="235">
        <f t="shared" si="76"/>
        <v>0</v>
      </c>
      <c r="J209" s="236">
        <f t="shared" si="79"/>
        <v>0</v>
      </c>
      <c r="K209" s="212">
        <f t="shared" si="78"/>
        <v>0</v>
      </c>
      <c r="L209" s="242"/>
    </row>
    <row r="210" spans="1:12" ht="25.5">
      <c r="A210" s="230" t="s">
        <v>319</v>
      </c>
      <c r="B210" s="230" t="s">
        <v>6042</v>
      </c>
      <c r="C210" s="230" t="s">
        <v>313</v>
      </c>
      <c r="D210" s="230"/>
      <c r="E210" s="273" t="s">
        <v>6691</v>
      </c>
      <c r="F210" s="274" t="s">
        <v>171</v>
      </c>
      <c r="G210" s="234">
        <v>1</v>
      </c>
      <c r="H210" s="330"/>
      <c r="I210" s="235">
        <f t="shared" si="76"/>
        <v>0</v>
      </c>
      <c r="J210" s="236">
        <f t="shared" si="79"/>
        <v>0</v>
      </c>
      <c r="K210" s="212">
        <f t="shared" si="78"/>
        <v>0</v>
      </c>
      <c r="L210" s="242"/>
    </row>
    <row r="211" spans="1:12" ht="25.5">
      <c r="A211" s="230" t="s">
        <v>320</v>
      </c>
      <c r="B211" s="230" t="s">
        <v>6043</v>
      </c>
      <c r="C211" s="230" t="s">
        <v>313</v>
      </c>
      <c r="D211" s="230"/>
      <c r="E211" s="273" t="s">
        <v>6692</v>
      </c>
      <c r="F211" s="274" t="s">
        <v>171</v>
      </c>
      <c r="G211" s="234">
        <v>1</v>
      </c>
      <c r="H211" s="330"/>
      <c r="I211" s="235">
        <f t="shared" si="76"/>
        <v>0</v>
      </c>
      <c r="J211" s="236">
        <f t="shared" si="79"/>
        <v>0</v>
      </c>
      <c r="K211" s="212">
        <f t="shared" si="78"/>
        <v>0</v>
      </c>
      <c r="L211" s="242"/>
    </row>
    <row r="212" spans="1:12" ht="25.5">
      <c r="A212" s="230" t="s">
        <v>321</v>
      </c>
      <c r="B212" s="230" t="s">
        <v>6044</v>
      </c>
      <c r="C212" s="230" t="s">
        <v>313</v>
      </c>
      <c r="D212" s="230"/>
      <c r="E212" s="273" t="s">
        <v>6693</v>
      </c>
      <c r="F212" s="274" t="s">
        <v>171</v>
      </c>
      <c r="G212" s="234">
        <v>1</v>
      </c>
      <c r="H212" s="330"/>
      <c r="I212" s="235">
        <f t="shared" si="76"/>
        <v>0</v>
      </c>
      <c r="J212" s="236">
        <f t="shared" si="79"/>
        <v>0</v>
      </c>
      <c r="K212" s="212">
        <f t="shared" si="78"/>
        <v>0</v>
      </c>
      <c r="L212" s="242"/>
    </row>
    <row r="213" spans="1:12" ht="25.5">
      <c r="A213" s="230" t="s">
        <v>322</v>
      </c>
      <c r="B213" s="230" t="s">
        <v>6045</v>
      </c>
      <c r="C213" s="230" t="s">
        <v>313</v>
      </c>
      <c r="D213" s="230"/>
      <c r="E213" s="273" t="s">
        <v>6694</v>
      </c>
      <c r="F213" s="274" t="s">
        <v>171</v>
      </c>
      <c r="G213" s="234">
        <v>1</v>
      </c>
      <c r="H213" s="330"/>
      <c r="I213" s="235">
        <f t="shared" si="76"/>
        <v>0</v>
      </c>
      <c r="J213" s="236">
        <f t="shared" si="79"/>
        <v>0</v>
      </c>
      <c r="K213" s="212">
        <f t="shared" si="78"/>
        <v>0</v>
      </c>
      <c r="L213" s="242"/>
    </row>
    <row r="214" spans="1:12" ht="25.5">
      <c r="A214" s="230" t="s">
        <v>323</v>
      </c>
      <c r="B214" s="230" t="s">
        <v>6046</v>
      </c>
      <c r="C214" s="230" t="s">
        <v>313</v>
      </c>
      <c r="D214" s="230"/>
      <c r="E214" s="273" t="s">
        <v>6695</v>
      </c>
      <c r="F214" s="274" t="s">
        <v>171</v>
      </c>
      <c r="G214" s="234">
        <v>2</v>
      </c>
      <c r="H214" s="330"/>
      <c r="I214" s="235">
        <f t="shared" si="76"/>
        <v>0</v>
      </c>
      <c r="J214" s="236">
        <f t="shared" si="79"/>
        <v>0</v>
      </c>
      <c r="K214" s="212">
        <f t="shared" si="78"/>
        <v>0</v>
      </c>
      <c r="L214" s="242"/>
    </row>
    <row r="215" spans="1:12" ht="25.5">
      <c r="A215" s="230" t="s">
        <v>324</v>
      </c>
      <c r="B215" s="230" t="s">
        <v>6047</v>
      </c>
      <c r="C215" s="230" t="s">
        <v>313</v>
      </c>
      <c r="D215" s="230"/>
      <c r="E215" s="273" t="s">
        <v>6696</v>
      </c>
      <c r="F215" s="274" t="s">
        <v>171</v>
      </c>
      <c r="G215" s="234">
        <v>3</v>
      </c>
      <c r="H215" s="330"/>
      <c r="I215" s="235">
        <f t="shared" si="76"/>
        <v>0</v>
      </c>
      <c r="J215" s="236">
        <f t="shared" si="79"/>
        <v>0</v>
      </c>
      <c r="K215" s="212">
        <f t="shared" si="78"/>
        <v>0</v>
      </c>
      <c r="L215" s="242"/>
    </row>
    <row r="216" spans="1:12" ht="25.5">
      <c r="A216" s="230" t="s">
        <v>325</v>
      </c>
      <c r="B216" s="230" t="s">
        <v>6048</v>
      </c>
      <c r="C216" s="230" t="s">
        <v>313</v>
      </c>
      <c r="D216" s="230"/>
      <c r="E216" s="273" t="s">
        <v>6697</v>
      </c>
      <c r="F216" s="274" t="s">
        <v>171</v>
      </c>
      <c r="G216" s="234">
        <v>2</v>
      </c>
      <c r="H216" s="330"/>
      <c r="I216" s="235">
        <f t="shared" si="76"/>
        <v>0</v>
      </c>
      <c r="J216" s="236">
        <f t="shared" si="79"/>
        <v>0</v>
      </c>
      <c r="K216" s="212">
        <f t="shared" si="78"/>
        <v>0</v>
      </c>
      <c r="L216" s="242"/>
    </row>
    <row r="217" spans="1:12" ht="25.5">
      <c r="A217" s="230" t="s">
        <v>329</v>
      </c>
      <c r="B217" s="230" t="s">
        <v>6049</v>
      </c>
      <c r="C217" s="230" t="s">
        <v>313</v>
      </c>
      <c r="D217" s="230"/>
      <c r="E217" s="273" t="s">
        <v>6698</v>
      </c>
      <c r="F217" s="274" t="s">
        <v>171</v>
      </c>
      <c r="G217" s="234">
        <v>6</v>
      </c>
      <c r="H217" s="330"/>
      <c r="I217" s="235">
        <f t="shared" si="76"/>
        <v>0</v>
      </c>
      <c r="J217" s="236">
        <f t="shared" si="79"/>
        <v>0</v>
      </c>
      <c r="K217" s="212">
        <f t="shared" si="78"/>
        <v>0</v>
      </c>
      <c r="L217" s="242"/>
    </row>
    <row r="218" spans="1:12" ht="25.5">
      <c r="A218" s="230" t="s">
        <v>330</v>
      </c>
      <c r="B218" s="230" t="s">
        <v>6050</v>
      </c>
      <c r="C218" s="230" t="s">
        <v>313</v>
      </c>
      <c r="D218" s="230"/>
      <c r="E218" s="273" t="s">
        <v>6699</v>
      </c>
      <c r="F218" s="274" t="s">
        <v>171</v>
      </c>
      <c r="G218" s="234">
        <v>12</v>
      </c>
      <c r="H218" s="330"/>
      <c r="I218" s="235">
        <f t="shared" si="76"/>
        <v>0</v>
      </c>
      <c r="J218" s="236">
        <f t="shared" si="79"/>
        <v>0</v>
      </c>
      <c r="K218" s="212">
        <f t="shared" si="78"/>
        <v>0</v>
      </c>
      <c r="L218" s="242"/>
    </row>
    <row r="219" spans="1:12" ht="25.5">
      <c r="A219" s="230" t="s">
        <v>331</v>
      </c>
      <c r="B219" s="230" t="s">
        <v>6051</v>
      </c>
      <c r="C219" s="230" t="s">
        <v>313</v>
      </c>
      <c r="D219" s="230"/>
      <c r="E219" s="273" t="s">
        <v>6700</v>
      </c>
      <c r="F219" s="274" t="s">
        <v>171</v>
      </c>
      <c r="G219" s="234">
        <v>3</v>
      </c>
      <c r="H219" s="330"/>
      <c r="I219" s="235">
        <f t="shared" si="76"/>
        <v>0</v>
      </c>
      <c r="J219" s="236">
        <f t="shared" si="79"/>
        <v>0</v>
      </c>
      <c r="K219" s="212">
        <f t="shared" si="78"/>
        <v>0</v>
      </c>
      <c r="L219" s="242"/>
    </row>
    <row r="220" spans="1:12" ht="25.5">
      <c r="A220" s="230" t="s">
        <v>346</v>
      </c>
      <c r="B220" s="230" t="s">
        <v>6052</v>
      </c>
      <c r="C220" s="230" t="s">
        <v>313</v>
      </c>
      <c r="D220" s="230"/>
      <c r="E220" s="273" t="s">
        <v>6701</v>
      </c>
      <c r="F220" s="274" t="s">
        <v>171</v>
      </c>
      <c r="G220" s="234">
        <v>12</v>
      </c>
      <c r="H220" s="330"/>
      <c r="I220" s="235">
        <f t="shared" si="76"/>
        <v>0</v>
      </c>
      <c r="J220" s="236">
        <f t="shared" si="79"/>
        <v>0</v>
      </c>
      <c r="K220" s="212">
        <f t="shared" si="78"/>
        <v>0</v>
      </c>
      <c r="L220" s="242"/>
    </row>
    <row r="221" spans="1:12" ht="25.5">
      <c r="A221" s="230" t="s">
        <v>409</v>
      </c>
      <c r="B221" s="230" t="s">
        <v>6053</v>
      </c>
      <c r="C221" s="230" t="s">
        <v>313</v>
      </c>
      <c r="D221" s="230"/>
      <c r="E221" s="273" t="s">
        <v>6702</v>
      </c>
      <c r="F221" s="274" t="s">
        <v>171</v>
      </c>
      <c r="G221" s="234">
        <v>6</v>
      </c>
      <c r="H221" s="330"/>
      <c r="I221" s="235">
        <f t="shared" si="76"/>
        <v>0</v>
      </c>
      <c r="J221" s="236">
        <f t="shared" si="79"/>
        <v>0</v>
      </c>
      <c r="K221" s="212">
        <f t="shared" si="78"/>
        <v>0</v>
      </c>
      <c r="L221" s="242"/>
    </row>
    <row r="222" spans="1:12" ht="25.5">
      <c r="A222" s="230" t="s">
        <v>410</v>
      </c>
      <c r="B222" s="230" t="s">
        <v>6054</v>
      </c>
      <c r="C222" s="230" t="s">
        <v>313</v>
      </c>
      <c r="D222" s="230"/>
      <c r="E222" s="273" t="s">
        <v>6703</v>
      </c>
      <c r="F222" s="274" t="s">
        <v>171</v>
      </c>
      <c r="G222" s="234">
        <v>6</v>
      </c>
      <c r="H222" s="330"/>
      <c r="I222" s="235">
        <f t="shared" si="76"/>
        <v>0</v>
      </c>
      <c r="J222" s="236">
        <f t="shared" si="79"/>
        <v>0</v>
      </c>
      <c r="K222" s="212">
        <f t="shared" si="78"/>
        <v>0</v>
      </c>
      <c r="L222" s="242"/>
    </row>
    <row r="223" spans="1:12" ht="25.5">
      <c r="A223" s="230" t="s">
        <v>411</v>
      </c>
      <c r="B223" s="230" t="s">
        <v>6055</v>
      </c>
      <c r="C223" s="230" t="s">
        <v>313</v>
      </c>
      <c r="D223" s="230"/>
      <c r="E223" s="273" t="s">
        <v>6704</v>
      </c>
      <c r="F223" s="274" t="s">
        <v>171</v>
      </c>
      <c r="G223" s="234">
        <v>5</v>
      </c>
      <c r="H223" s="330"/>
      <c r="I223" s="235">
        <f t="shared" si="76"/>
        <v>0</v>
      </c>
      <c r="J223" s="236">
        <f t="shared" si="79"/>
        <v>0</v>
      </c>
      <c r="K223" s="212">
        <f t="shared" si="78"/>
        <v>0</v>
      </c>
      <c r="L223" s="242"/>
    </row>
    <row r="224" spans="1:12" ht="25.5">
      <c r="A224" s="230" t="s">
        <v>412</v>
      </c>
      <c r="B224" s="230" t="s">
        <v>6056</v>
      </c>
      <c r="C224" s="230" t="s">
        <v>313</v>
      </c>
      <c r="D224" s="230"/>
      <c r="E224" s="273" t="s">
        <v>6705</v>
      </c>
      <c r="F224" s="274" t="s">
        <v>171</v>
      </c>
      <c r="G224" s="234">
        <v>1</v>
      </c>
      <c r="H224" s="330"/>
      <c r="I224" s="235">
        <f t="shared" si="76"/>
        <v>0</v>
      </c>
      <c r="J224" s="236">
        <f t="shared" si="79"/>
        <v>0</v>
      </c>
      <c r="K224" s="212">
        <f t="shared" si="78"/>
        <v>0</v>
      </c>
      <c r="L224" s="242"/>
    </row>
    <row r="225" spans="1:12" ht="25.5">
      <c r="A225" s="230" t="s">
        <v>413</v>
      </c>
      <c r="B225" s="230" t="s">
        <v>6057</v>
      </c>
      <c r="C225" s="230" t="s">
        <v>313</v>
      </c>
      <c r="D225" s="230"/>
      <c r="E225" s="273" t="s">
        <v>6706</v>
      </c>
      <c r="F225" s="274" t="s">
        <v>171</v>
      </c>
      <c r="G225" s="234">
        <v>12</v>
      </c>
      <c r="H225" s="330"/>
      <c r="I225" s="235">
        <f t="shared" si="76"/>
        <v>0</v>
      </c>
      <c r="J225" s="236">
        <f t="shared" si="79"/>
        <v>0</v>
      </c>
      <c r="K225" s="212">
        <f t="shared" si="78"/>
        <v>0</v>
      </c>
      <c r="L225" s="242"/>
    </row>
    <row r="226" spans="1:12" ht="25.5">
      <c r="A226" s="230" t="s">
        <v>414</v>
      </c>
      <c r="B226" s="230" t="s">
        <v>6058</v>
      </c>
      <c r="C226" s="230" t="s">
        <v>313</v>
      </c>
      <c r="D226" s="230"/>
      <c r="E226" s="273" t="s">
        <v>6707</v>
      </c>
      <c r="F226" s="274" t="s">
        <v>171</v>
      </c>
      <c r="G226" s="234">
        <v>2</v>
      </c>
      <c r="H226" s="330"/>
      <c r="I226" s="235">
        <f t="shared" si="76"/>
        <v>0</v>
      </c>
      <c r="J226" s="236">
        <f t="shared" si="79"/>
        <v>0</v>
      </c>
      <c r="K226" s="212">
        <f t="shared" si="78"/>
        <v>0</v>
      </c>
      <c r="L226" s="242"/>
    </row>
    <row r="227" spans="1:12" ht="25.5">
      <c r="A227" s="230" t="s">
        <v>415</v>
      </c>
      <c r="B227" s="230" t="s">
        <v>6059</v>
      </c>
      <c r="C227" s="230" t="s">
        <v>313</v>
      </c>
      <c r="D227" s="230"/>
      <c r="E227" s="273" t="s">
        <v>6708</v>
      </c>
      <c r="F227" s="274" t="s">
        <v>171</v>
      </c>
      <c r="G227" s="234">
        <v>2</v>
      </c>
      <c r="H227" s="330"/>
      <c r="I227" s="235">
        <f t="shared" si="76"/>
        <v>0</v>
      </c>
      <c r="J227" s="236">
        <f t="shared" si="79"/>
        <v>0</v>
      </c>
      <c r="K227" s="212">
        <f t="shared" si="78"/>
        <v>0</v>
      </c>
      <c r="L227" s="242"/>
    </row>
    <row r="228" spans="1:12" ht="25.5">
      <c r="A228" s="230" t="s">
        <v>416</v>
      </c>
      <c r="B228" s="230" t="s">
        <v>6060</v>
      </c>
      <c r="C228" s="230" t="s">
        <v>313</v>
      </c>
      <c r="D228" s="230"/>
      <c r="E228" s="273" t="s">
        <v>6709</v>
      </c>
      <c r="F228" s="274" t="s">
        <v>171</v>
      </c>
      <c r="G228" s="234">
        <v>1</v>
      </c>
      <c r="H228" s="330"/>
      <c r="I228" s="235">
        <f t="shared" si="76"/>
        <v>0</v>
      </c>
      <c r="J228" s="236">
        <f t="shared" si="79"/>
        <v>0</v>
      </c>
      <c r="K228" s="212">
        <f t="shared" si="78"/>
        <v>0</v>
      </c>
      <c r="L228" s="242"/>
    </row>
    <row r="229" spans="1:12" ht="25.5">
      <c r="A229" s="230" t="s">
        <v>417</v>
      </c>
      <c r="B229" s="230" t="s">
        <v>6061</v>
      </c>
      <c r="C229" s="230" t="s">
        <v>313</v>
      </c>
      <c r="D229" s="230"/>
      <c r="E229" s="273" t="s">
        <v>6710</v>
      </c>
      <c r="F229" s="274" t="s">
        <v>171</v>
      </c>
      <c r="G229" s="234">
        <v>2</v>
      </c>
      <c r="H229" s="330"/>
      <c r="I229" s="235">
        <f t="shared" si="76"/>
        <v>0</v>
      </c>
      <c r="J229" s="236">
        <f t="shared" si="79"/>
        <v>0</v>
      </c>
      <c r="K229" s="212">
        <f t="shared" si="78"/>
        <v>0</v>
      </c>
      <c r="L229" s="242"/>
    </row>
    <row r="230" spans="1:12" ht="25.5">
      <c r="A230" s="230" t="s">
        <v>418</v>
      </c>
      <c r="B230" s="230" t="s">
        <v>6062</v>
      </c>
      <c r="C230" s="230" t="s">
        <v>313</v>
      </c>
      <c r="D230" s="230"/>
      <c r="E230" s="273" t="s">
        <v>6711</v>
      </c>
      <c r="F230" s="274" t="s">
        <v>171</v>
      </c>
      <c r="G230" s="234">
        <v>2</v>
      </c>
      <c r="H230" s="330"/>
      <c r="I230" s="235">
        <f t="shared" si="76"/>
        <v>0</v>
      </c>
      <c r="J230" s="236">
        <f t="shared" si="79"/>
        <v>0</v>
      </c>
      <c r="K230" s="212">
        <f t="shared" si="78"/>
        <v>0</v>
      </c>
      <c r="L230" s="242"/>
    </row>
    <row r="231" spans="1:12" ht="25.5">
      <c r="A231" s="230" t="s">
        <v>419</v>
      </c>
      <c r="B231" s="230" t="s">
        <v>6063</v>
      </c>
      <c r="C231" s="230" t="s">
        <v>313</v>
      </c>
      <c r="D231" s="230"/>
      <c r="E231" s="273" t="s">
        <v>6712</v>
      </c>
      <c r="F231" s="274" t="s">
        <v>171</v>
      </c>
      <c r="G231" s="234">
        <v>1</v>
      </c>
      <c r="H231" s="330"/>
      <c r="I231" s="235">
        <f t="shared" si="76"/>
        <v>0</v>
      </c>
      <c r="J231" s="236">
        <f t="shared" si="79"/>
        <v>0</v>
      </c>
      <c r="K231" s="212">
        <f t="shared" si="78"/>
        <v>0</v>
      </c>
      <c r="L231" s="242"/>
    </row>
    <row r="232" spans="1:12" ht="25.5">
      <c r="A232" s="230" t="s">
        <v>420</v>
      </c>
      <c r="B232" s="230" t="s">
        <v>6064</v>
      </c>
      <c r="C232" s="230" t="s">
        <v>313</v>
      </c>
      <c r="D232" s="230"/>
      <c r="E232" s="273" t="s">
        <v>6713</v>
      </c>
      <c r="F232" s="274" t="s">
        <v>171</v>
      </c>
      <c r="G232" s="234">
        <v>1</v>
      </c>
      <c r="H232" s="330"/>
      <c r="I232" s="235">
        <f t="shared" si="76"/>
        <v>0</v>
      </c>
      <c r="J232" s="236">
        <f t="shared" si="79"/>
        <v>0</v>
      </c>
      <c r="K232" s="212">
        <f t="shared" si="78"/>
        <v>0</v>
      </c>
      <c r="L232" s="242"/>
    </row>
    <row r="233" spans="1:12" ht="25.5">
      <c r="A233" s="230" t="s">
        <v>421</v>
      </c>
      <c r="B233" s="230" t="s">
        <v>6065</v>
      </c>
      <c r="C233" s="230" t="s">
        <v>313</v>
      </c>
      <c r="D233" s="230"/>
      <c r="E233" s="273" t="s">
        <v>6714</v>
      </c>
      <c r="F233" s="274" t="s">
        <v>171</v>
      </c>
      <c r="G233" s="234">
        <v>1</v>
      </c>
      <c r="H233" s="330"/>
      <c r="I233" s="235">
        <f t="shared" si="76"/>
        <v>0</v>
      </c>
      <c r="J233" s="236">
        <f t="shared" si="79"/>
        <v>0</v>
      </c>
      <c r="K233" s="212">
        <f t="shared" si="78"/>
        <v>0</v>
      </c>
      <c r="L233" s="242"/>
    </row>
    <row r="234" spans="1:12" ht="25.5">
      <c r="A234" s="230" t="s">
        <v>422</v>
      </c>
      <c r="B234" s="230" t="s">
        <v>6066</v>
      </c>
      <c r="C234" s="230" t="s">
        <v>313</v>
      </c>
      <c r="D234" s="230"/>
      <c r="E234" s="273" t="s">
        <v>6715</v>
      </c>
      <c r="F234" s="274" t="s">
        <v>171</v>
      </c>
      <c r="G234" s="234">
        <v>1</v>
      </c>
      <c r="H234" s="330"/>
      <c r="I234" s="235">
        <f t="shared" si="76"/>
        <v>0</v>
      </c>
      <c r="J234" s="236">
        <f t="shared" si="79"/>
        <v>0</v>
      </c>
      <c r="K234" s="212">
        <f t="shared" si="78"/>
        <v>0</v>
      </c>
      <c r="L234" s="242"/>
    </row>
    <row r="235" spans="1:12" ht="25.5">
      <c r="A235" s="230" t="s">
        <v>423</v>
      </c>
      <c r="B235" s="230" t="s">
        <v>6067</v>
      </c>
      <c r="C235" s="230" t="s">
        <v>313</v>
      </c>
      <c r="D235" s="230"/>
      <c r="E235" s="273" t="s">
        <v>6716</v>
      </c>
      <c r="F235" s="274" t="s">
        <v>171</v>
      </c>
      <c r="G235" s="234">
        <v>6</v>
      </c>
      <c r="H235" s="330"/>
      <c r="I235" s="235">
        <f t="shared" si="76"/>
        <v>0</v>
      </c>
      <c r="J235" s="236">
        <f t="shared" si="79"/>
        <v>0</v>
      </c>
      <c r="K235" s="212">
        <f t="shared" si="78"/>
        <v>0</v>
      </c>
      <c r="L235" s="242"/>
    </row>
    <row r="236" spans="1:12" ht="25.5">
      <c r="A236" s="230" t="s">
        <v>424</v>
      </c>
      <c r="B236" s="230" t="s">
        <v>6068</v>
      </c>
      <c r="C236" s="230" t="s">
        <v>313</v>
      </c>
      <c r="D236" s="230"/>
      <c r="E236" s="273" t="s">
        <v>6717</v>
      </c>
      <c r="F236" s="274" t="s">
        <v>171</v>
      </c>
      <c r="G236" s="234">
        <v>9</v>
      </c>
      <c r="H236" s="330"/>
      <c r="I236" s="235">
        <f t="shared" si="76"/>
        <v>0</v>
      </c>
      <c r="J236" s="236">
        <f t="shared" si="79"/>
        <v>0</v>
      </c>
      <c r="K236" s="212">
        <f t="shared" si="78"/>
        <v>0</v>
      </c>
      <c r="L236" s="242"/>
    </row>
    <row r="237" spans="1:12" ht="25.5">
      <c r="A237" s="230" t="s">
        <v>425</v>
      </c>
      <c r="B237" s="230" t="s">
        <v>6069</v>
      </c>
      <c r="C237" s="230" t="s">
        <v>313</v>
      </c>
      <c r="D237" s="230"/>
      <c r="E237" s="273" t="s">
        <v>6718</v>
      </c>
      <c r="F237" s="274" t="s">
        <v>171</v>
      </c>
      <c r="G237" s="234">
        <v>3</v>
      </c>
      <c r="H237" s="330"/>
      <c r="I237" s="235">
        <f t="shared" si="76"/>
        <v>0</v>
      </c>
      <c r="J237" s="236">
        <f t="shared" si="79"/>
        <v>0</v>
      </c>
      <c r="K237" s="212">
        <f t="shared" si="78"/>
        <v>0</v>
      </c>
      <c r="L237" s="242"/>
    </row>
    <row r="238" spans="1:12" ht="25.5">
      <c r="A238" s="230" t="s">
        <v>426</v>
      </c>
      <c r="B238" s="230" t="s">
        <v>6070</v>
      </c>
      <c r="C238" s="230" t="s">
        <v>313</v>
      </c>
      <c r="D238" s="230"/>
      <c r="E238" s="273" t="s">
        <v>6719</v>
      </c>
      <c r="F238" s="274" t="s">
        <v>171</v>
      </c>
      <c r="G238" s="234">
        <v>3</v>
      </c>
      <c r="H238" s="330"/>
      <c r="I238" s="235">
        <f t="shared" si="76"/>
        <v>0</v>
      </c>
      <c r="J238" s="236">
        <f t="shared" si="79"/>
        <v>0</v>
      </c>
      <c r="K238" s="212">
        <f t="shared" si="78"/>
        <v>0</v>
      </c>
      <c r="L238" s="242"/>
    </row>
    <row r="239" spans="1:12" ht="25.5">
      <c r="A239" s="230" t="s">
        <v>427</v>
      </c>
      <c r="B239" s="230" t="s">
        <v>6071</v>
      </c>
      <c r="C239" s="230" t="s">
        <v>313</v>
      </c>
      <c r="D239" s="230"/>
      <c r="E239" s="273" t="s">
        <v>6720</v>
      </c>
      <c r="F239" s="274" t="s">
        <v>171</v>
      </c>
      <c r="G239" s="234">
        <v>3</v>
      </c>
      <c r="H239" s="330"/>
      <c r="I239" s="235">
        <f t="shared" si="76"/>
        <v>0</v>
      </c>
      <c r="J239" s="236">
        <f t="shared" si="79"/>
        <v>0</v>
      </c>
      <c r="K239" s="212">
        <f t="shared" si="78"/>
        <v>0</v>
      </c>
      <c r="L239" s="242"/>
    </row>
    <row r="240" spans="1:12" ht="25.5">
      <c r="A240" s="230" t="s">
        <v>428</v>
      </c>
      <c r="B240" s="230" t="s">
        <v>6072</v>
      </c>
      <c r="C240" s="230" t="s">
        <v>313</v>
      </c>
      <c r="D240" s="230"/>
      <c r="E240" s="273" t="s">
        <v>6721</v>
      </c>
      <c r="F240" s="274" t="s">
        <v>171</v>
      </c>
      <c r="G240" s="234">
        <v>1</v>
      </c>
      <c r="H240" s="330"/>
      <c r="I240" s="235">
        <f t="shared" si="76"/>
        <v>0</v>
      </c>
      <c r="J240" s="236">
        <f t="shared" si="79"/>
        <v>0</v>
      </c>
      <c r="K240" s="212">
        <f t="shared" si="78"/>
        <v>0</v>
      </c>
      <c r="L240" s="242"/>
    </row>
    <row r="241" spans="1:12">
      <c r="A241" s="230" t="s">
        <v>429</v>
      </c>
      <c r="B241" s="230" t="s">
        <v>6073</v>
      </c>
      <c r="C241" s="230" t="s">
        <v>313</v>
      </c>
      <c r="D241" s="230"/>
      <c r="E241" s="273" t="s">
        <v>7314</v>
      </c>
      <c r="F241" s="274" t="s">
        <v>171</v>
      </c>
      <c r="G241" s="234">
        <v>4</v>
      </c>
      <c r="H241" s="330"/>
      <c r="I241" s="235">
        <f t="shared" si="76"/>
        <v>0</v>
      </c>
      <c r="J241" s="236">
        <f t="shared" si="79"/>
        <v>0</v>
      </c>
      <c r="K241" s="212">
        <f t="shared" si="78"/>
        <v>0</v>
      </c>
      <c r="L241" s="242"/>
    </row>
    <row r="242" spans="1:12" ht="25.5">
      <c r="A242" s="230" t="s">
        <v>430</v>
      </c>
      <c r="B242" s="230" t="s">
        <v>6074</v>
      </c>
      <c r="C242" s="230" t="s">
        <v>313</v>
      </c>
      <c r="D242" s="230"/>
      <c r="E242" s="273" t="s">
        <v>6722</v>
      </c>
      <c r="F242" s="274" t="s">
        <v>171</v>
      </c>
      <c r="G242" s="234">
        <v>1</v>
      </c>
      <c r="H242" s="330"/>
      <c r="I242" s="235">
        <f t="shared" si="76"/>
        <v>0</v>
      </c>
      <c r="J242" s="236">
        <f t="shared" si="79"/>
        <v>0</v>
      </c>
      <c r="K242" s="212">
        <f t="shared" si="78"/>
        <v>0</v>
      </c>
      <c r="L242" s="242"/>
    </row>
    <row r="243" spans="1:12" ht="25.5">
      <c r="A243" s="230" t="s">
        <v>431</v>
      </c>
      <c r="B243" s="230" t="s">
        <v>6075</v>
      </c>
      <c r="C243" s="230" t="s">
        <v>313</v>
      </c>
      <c r="D243" s="230"/>
      <c r="E243" s="273" t="s">
        <v>6723</v>
      </c>
      <c r="F243" s="274" t="s">
        <v>171</v>
      </c>
      <c r="G243" s="234">
        <v>2</v>
      </c>
      <c r="H243" s="330"/>
      <c r="I243" s="235">
        <f t="shared" si="76"/>
        <v>0</v>
      </c>
      <c r="J243" s="236">
        <f t="shared" si="79"/>
        <v>0</v>
      </c>
      <c r="K243" s="212">
        <f t="shared" si="78"/>
        <v>0</v>
      </c>
      <c r="L243" s="242"/>
    </row>
    <row r="244" spans="1:12" ht="25.5">
      <c r="A244" s="230" t="s">
        <v>432</v>
      </c>
      <c r="B244" s="230" t="s">
        <v>6076</v>
      </c>
      <c r="C244" s="230" t="s">
        <v>313</v>
      </c>
      <c r="D244" s="230"/>
      <c r="E244" s="273" t="s">
        <v>6724</v>
      </c>
      <c r="F244" s="274" t="s">
        <v>171</v>
      </c>
      <c r="G244" s="234">
        <v>2</v>
      </c>
      <c r="H244" s="330"/>
      <c r="I244" s="235">
        <f t="shared" si="76"/>
        <v>0</v>
      </c>
      <c r="J244" s="236">
        <f t="shared" si="79"/>
        <v>0</v>
      </c>
      <c r="K244" s="212">
        <f t="shared" si="78"/>
        <v>0</v>
      </c>
      <c r="L244" s="242"/>
    </row>
    <row r="245" spans="1:12" ht="25.5">
      <c r="A245" s="230" t="s">
        <v>463</v>
      </c>
      <c r="B245" s="230" t="s">
        <v>6077</v>
      </c>
      <c r="C245" s="230" t="s">
        <v>313</v>
      </c>
      <c r="D245" s="230"/>
      <c r="E245" s="273" t="s">
        <v>6725</v>
      </c>
      <c r="F245" s="274" t="s">
        <v>171</v>
      </c>
      <c r="G245" s="234">
        <v>1</v>
      </c>
      <c r="H245" s="330"/>
      <c r="I245" s="235">
        <f t="shared" si="76"/>
        <v>0</v>
      </c>
      <c r="J245" s="236">
        <f t="shared" si="79"/>
        <v>0</v>
      </c>
      <c r="K245" s="212">
        <f t="shared" si="78"/>
        <v>0</v>
      </c>
      <c r="L245" s="242"/>
    </row>
    <row r="246" spans="1:12" ht="25.5">
      <c r="A246" s="230" t="s">
        <v>464</v>
      </c>
      <c r="B246" s="230" t="s">
        <v>6078</v>
      </c>
      <c r="C246" s="230" t="s">
        <v>313</v>
      </c>
      <c r="D246" s="230"/>
      <c r="E246" s="273" t="s">
        <v>6726</v>
      </c>
      <c r="F246" s="274" t="s">
        <v>171</v>
      </c>
      <c r="G246" s="234">
        <v>1</v>
      </c>
      <c r="H246" s="330"/>
      <c r="I246" s="235">
        <f t="shared" si="76"/>
        <v>0</v>
      </c>
      <c r="J246" s="236">
        <f t="shared" si="79"/>
        <v>0</v>
      </c>
      <c r="K246" s="212">
        <f t="shared" si="78"/>
        <v>0</v>
      </c>
      <c r="L246" s="242"/>
    </row>
    <row r="247" spans="1:12" ht="25.5">
      <c r="A247" s="230" t="s">
        <v>2577</v>
      </c>
      <c r="B247" s="243" t="s">
        <v>7316</v>
      </c>
      <c r="C247" s="230" t="s">
        <v>313</v>
      </c>
      <c r="D247" s="230"/>
      <c r="E247" s="273" t="s">
        <v>7315</v>
      </c>
      <c r="F247" s="274" t="s">
        <v>171</v>
      </c>
      <c r="G247" s="234">
        <v>6</v>
      </c>
      <c r="H247" s="330"/>
      <c r="I247" s="235">
        <f t="shared" si="76"/>
        <v>0</v>
      </c>
      <c r="J247" s="236">
        <f t="shared" si="79"/>
        <v>0</v>
      </c>
      <c r="K247" s="212">
        <f t="shared" si="78"/>
        <v>0</v>
      </c>
      <c r="L247" s="242"/>
    </row>
    <row r="248" spans="1:12" ht="51">
      <c r="A248" s="230" t="s">
        <v>6321</v>
      </c>
      <c r="B248" s="230" t="s">
        <v>6103</v>
      </c>
      <c r="C248" s="230" t="s">
        <v>313</v>
      </c>
      <c r="D248" s="230"/>
      <c r="E248" s="273" t="s">
        <v>5342</v>
      </c>
      <c r="F248" s="274" t="s">
        <v>163</v>
      </c>
      <c r="G248" s="234">
        <v>416.5</v>
      </c>
      <c r="H248" s="330"/>
      <c r="I248" s="235">
        <f t="shared" si="76"/>
        <v>0</v>
      </c>
      <c r="J248" s="236">
        <f t="shared" si="79"/>
        <v>0</v>
      </c>
      <c r="K248" s="212">
        <f t="shared" si="78"/>
        <v>0</v>
      </c>
      <c r="L248" s="242"/>
    </row>
    <row r="249" spans="1:12" ht="51">
      <c r="A249" s="230" t="s">
        <v>7292</v>
      </c>
      <c r="B249" s="230" t="s">
        <v>6104</v>
      </c>
      <c r="C249" s="230" t="s">
        <v>313</v>
      </c>
      <c r="D249" s="230"/>
      <c r="E249" s="273" t="s">
        <v>5343</v>
      </c>
      <c r="F249" s="274" t="s">
        <v>163</v>
      </c>
      <c r="G249" s="234">
        <v>16.7</v>
      </c>
      <c r="H249" s="330"/>
      <c r="I249" s="235">
        <f t="shared" si="76"/>
        <v>0</v>
      </c>
      <c r="J249" s="236">
        <f t="shared" si="79"/>
        <v>0</v>
      </c>
      <c r="K249" s="212">
        <f t="shared" si="78"/>
        <v>0</v>
      </c>
      <c r="L249" s="242"/>
    </row>
    <row r="250" spans="1:12">
      <c r="A250" s="230" t="s">
        <v>7313</v>
      </c>
      <c r="B250" s="230"/>
      <c r="C250" s="230" t="s">
        <v>221</v>
      </c>
      <c r="D250" s="230">
        <v>99841</v>
      </c>
      <c r="E250" s="232" t="s">
        <v>7189</v>
      </c>
      <c r="F250" s="233" t="s">
        <v>163</v>
      </c>
      <c r="G250" s="234">
        <v>132.20000000000002</v>
      </c>
      <c r="H250" s="330"/>
      <c r="I250" s="235">
        <f t="shared" si="76"/>
        <v>0</v>
      </c>
      <c r="J250" s="236">
        <f t="shared" si="79"/>
        <v>0</v>
      </c>
      <c r="K250" s="212">
        <f t="shared" si="78"/>
        <v>0</v>
      </c>
      <c r="L250" s="238"/>
    </row>
    <row r="251" spans="1:12">
      <c r="A251" s="230"/>
      <c r="B251" s="230"/>
      <c r="C251" s="230"/>
      <c r="D251" s="230"/>
      <c r="E251" s="273"/>
      <c r="F251" s="274"/>
      <c r="G251" s="234"/>
      <c r="H251" s="331"/>
      <c r="I251" s="212"/>
      <c r="J251" s="212"/>
      <c r="K251" s="212"/>
      <c r="L251" s="214"/>
    </row>
    <row r="252" spans="1:12">
      <c r="A252" s="223" t="s">
        <v>78</v>
      </c>
      <c r="B252" s="223"/>
      <c r="C252" s="223"/>
      <c r="D252" s="223"/>
      <c r="E252" s="225" t="s">
        <v>186</v>
      </c>
      <c r="F252" s="226"/>
      <c r="G252" s="227"/>
      <c r="H252" s="332"/>
      <c r="I252" s="228"/>
      <c r="J252" s="228"/>
      <c r="K252" s="228"/>
      <c r="L252" s="214"/>
    </row>
    <row r="253" spans="1:12" ht="25.5">
      <c r="A253" s="230" t="s">
        <v>79</v>
      </c>
      <c r="B253" s="230" t="s">
        <v>6105</v>
      </c>
      <c r="C253" s="230" t="s">
        <v>313</v>
      </c>
      <c r="D253" s="230"/>
      <c r="E253" s="232" t="s">
        <v>3197</v>
      </c>
      <c r="F253" s="233" t="s">
        <v>171</v>
      </c>
      <c r="G253" s="234">
        <v>18</v>
      </c>
      <c r="H253" s="330"/>
      <c r="I253" s="235">
        <f t="shared" ref="I253:I257" si="80">$H$3</f>
        <v>0</v>
      </c>
      <c r="J253" s="236">
        <f t="shared" ref="J253" si="81">TRUNC(H253 * (1+I253), 2)</f>
        <v>0</v>
      </c>
      <c r="K253" s="212">
        <f t="shared" ref="K253:K257" si="82">TRUNC(G253*J253,2)</f>
        <v>0</v>
      </c>
      <c r="L253" s="242"/>
    </row>
    <row r="254" spans="1:12" ht="25.5">
      <c r="A254" s="230" t="s">
        <v>254</v>
      </c>
      <c r="B254" s="230" t="s">
        <v>6106</v>
      </c>
      <c r="C254" s="230" t="s">
        <v>313</v>
      </c>
      <c r="D254" s="230"/>
      <c r="E254" s="232" t="s">
        <v>3198</v>
      </c>
      <c r="F254" s="233" t="s">
        <v>171</v>
      </c>
      <c r="G254" s="234">
        <v>19</v>
      </c>
      <c r="H254" s="330"/>
      <c r="I254" s="235">
        <f t="shared" si="80"/>
        <v>0</v>
      </c>
      <c r="J254" s="236">
        <f t="shared" ref="J254:J257" si="83">TRUNC(H254 * (1+I254), 2)</f>
        <v>0</v>
      </c>
      <c r="K254" s="212">
        <f t="shared" si="82"/>
        <v>0</v>
      </c>
      <c r="L254" s="242"/>
    </row>
    <row r="255" spans="1:12" ht="25.5">
      <c r="A255" s="230" t="s">
        <v>255</v>
      </c>
      <c r="B255" s="230" t="s">
        <v>6107</v>
      </c>
      <c r="C255" s="230" t="s">
        <v>313</v>
      </c>
      <c r="D255" s="230"/>
      <c r="E255" s="232" t="s">
        <v>3199</v>
      </c>
      <c r="F255" s="233" t="s">
        <v>171</v>
      </c>
      <c r="G255" s="234">
        <v>7</v>
      </c>
      <c r="H255" s="330"/>
      <c r="I255" s="235">
        <f t="shared" si="80"/>
        <v>0</v>
      </c>
      <c r="J255" s="236">
        <f t="shared" si="83"/>
        <v>0</v>
      </c>
      <c r="K255" s="212">
        <f t="shared" si="82"/>
        <v>0</v>
      </c>
      <c r="L255" s="242"/>
    </row>
    <row r="256" spans="1:12" ht="25.5">
      <c r="A256" s="230" t="s">
        <v>256</v>
      </c>
      <c r="B256" s="230" t="s">
        <v>6108</v>
      </c>
      <c r="C256" s="230" t="s">
        <v>313</v>
      </c>
      <c r="D256" s="230"/>
      <c r="E256" s="232" t="s">
        <v>3200</v>
      </c>
      <c r="F256" s="233" t="s">
        <v>171</v>
      </c>
      <c r="G256" s="234">
        <v>2</v>
      </c>
      <c r="H256" s="330"/>
      <c r="I256" s="235">
        <f t="shared" si="80"/>
        <v>0</v>
      </c>
      <c r="J256" s="236">
        <f t="shared" si="83"/>
        <v>0</v>
      </c>
      <c r="K256" s="212">
        <f t="shared" si="82"/>
        <v>0</v>
      </c>
      <c r="L256" s="242"/>
    </row>
    <row r="257" spans="1:12" ht="25.5">
      <c r="A257" s="230" t="s">
        <v>636</v>
      </c>
      <c r="B257" s="230" t="s">
        <v>6109</v>
      </c>
      <c r="C257" s="230" t="s">
        <v>313</v>
      </c>
      <c r="D257" s="230"/>
      <c r="E257" s="232" t="s">
        <v>3233</v>
      </c>
      <c r="F257" s="233" t="s">
        <v>171</v>
      </c>
      <c r="G257" s="234">
        <v>1</v>
      </c>
      <c r="H257" s="330"/>
      <c r="I257" s="235">
        <f t="shared" si="80"/>
        <v>0</v>
      </c>
      <c r="J257" s="236">
        <f t="shared" si="83"/>
        <v>0</v>
      </c>
      <c r="K257" s="212">
        <f t="shared" si="82"/>
        <v>0</v>
      </c>
      <c r="L257" s="242"/>
    </row>
    <row r="258" spans="1:12">
      <c r="A258" s="230"/>
      <c r="B258" s="230"/>
      <c r="C258" s="230"/>
      <c r="D258" s="230"/>
      <c r="E258" s="232"/>
      <c r="F258" s="233"/>
      <c r="G258" s="234"/>
      <c r="H258" s="331"/>
      <c r="I258" s="212"/>
      <c r="J258" s="212"/>
      <c r="K258" s="212"/>
      <c r="L258" s="238"/>
    </row>
    <row r="259" spans="1:12">
      <c r="A259" s="223" t="s">
        <v>80</v>
      </c>
      <c r="B259" s="223"/>
      <c r="C259" s="223"/>
      <c r="D259" s="223"/>
      <c r="E259" s="225" t="s">
        <v>187</v>
      </c>
      <c r="F259" s="226"/>
      <c r="G259" s="227"/>
      <c r="H259" s="332"/>
      <c r="I259" s="228"/>
      <c r="J259" s="228"/>
      <c r="K259" s="228"/>
      <c r="L259" s="214"/>
    </row>
    <row r="260" spans="1:12">
      <c r="A260" s="230" t="s">
        <v>82</v>
      </c>
      <c r="B260" s="243"/>
      <c r="C260" s="90" t="s">
        <v>221</v>
      </c>
      <c r="D260" s="243" t="s">
        <v>6575</v>
      </c>
      <c r="E260" s="241" t="s">
        <v>6576</v>
      </c>
      <c r="F260" s="244" t="s">
        <v>164</v>
      </c>
      <c r="G260" s="234">
        <v>110.86999999999999</v>
      </c>
      <c r="H260" s="330"/>
      <c r="I260" s="235">
        <f t="shared" ref="I260:I280" si="84">$H$3</f>
        <v>0</v>
      </c>
      <c r="J260" s="236">
        <f t="shared" ref="J260" si="85">TRUNC(H260 * (1+I260), 2)</f>
        <v>0</v>
      </c>
      <c r="K260" s="212">
        <f t="shared" ref="K260:K280" si="86">TRUNC(G260*J260,2)</f>
        <v>0</v>
      </c>
      <c r="L260" s="275"/>
    </row>
    <row r="261" spans="1:12">
      <c r="A261" s="230" t="s">
        <v>83</v>
      </c>
      <c r="B261" s="243"/>
      <c r="C261" s="90" t="s">
        <v>221</v>
      </c>
      <c r="D261" s="240">
        <v>84862</v>
      </c>
      <c r="E261" s="241" t="s">
        <v>6577</v>
      </c>
      <c r="F261" s="244" t="s">
        <v>163</v>
      </c>
      <c r="G261" s="234">
        <v>57.64</v>
      </c>
      <c r="H261" s="330"/>
      <c r="I261" s="235">
        <f t="shared" si="84"/>
        <v>0</v>
      </c>
      <c r="J261" s="236">
        <f t="shared" ref="J261:J280" si="87">TRUNC(H261 * (1+I261), 2)</f>
        <v>0</v>
      </c>
      <c r="K261" s="212">
        <f t="shared" si="86"/>
        <v>0</v>
      </c>
      <c r="L261" s="275"/>
    </row>
    <row r="262" spans="1:12">
      <c r="A262" s="230" t="s">
        <v>216</v>
      </c>
      <c r="B262" s="230" t="s">
        <v>6113</v>
      </c>
      <c r="C262" s="230" t="s">
        <v>313</v>
      </c>
      <c r="D262" s="230"/>
      <c r="E262" s="273" t="s">
        <v>3207</v>
      </c>
      <c r="F262" s="233" t="s">
        <v>171</v>
      </c>
      <c r="G262" s="234">
        <v>14</v>
      </c>
      <c r="H262" s="330"/>
      <c r="I262" s="235">
        <f t="shared" si="84"/>
        <v>0</v>
      </c>
      <c r="J262" s="236">
        <f t="shared" si="87"/>
        <v>0</v>
      </c>
      <c r="K262" s="212">
        <f t="shared" si="86"/>
        <v>0</v>
      </c>
      <c r="L262" s="242"/>
    </row>
    <row r="263" spans="1:12">
      <c r="A263" s="230" t="s">
        <v>217</v>
      </c>
      <c r="B263" s="230" t="s">
        <v>6114</v>
      </c>
      <c r="C263" s="230" t="s">
        <v>313</v>
      </c>
      <c r="D263" s="230"/>
      <c r="E263" s="273" t="s">
        <v>3208</v>
      </c>
      <c r="F263" s="233" t="s">
        <v>171</v>
      </c>
      <c r="G263" s="234">
        <v>1</v>
      </c>
      <c r="H263" s="330"/>
      <c r="I263" s="235">
        <f t="shared" si="84"/>
        <v>0</v>
      </c>
      <c r="J263" s="236">
        <f t="shared" si="87"/>
        <v>0</v>
      </c>
      <c r="K263" s="212">
        <f t="shared" si="86"/>
        <v>0</v>
      </c>
      <c r="L263" s="242"/>
    </row>
    <row r="264" spans="1:12">
      <c r="A264" s="230" t="s">
        <v>311</v>
      </c>
      <c r="B264" s="230" t="s">
        <v>6115</v>
      </c>
      <c r="C264" s="230" t="s">
        <v>313</v>
      </c>
      <c r="D264" s="230"/>
      <c r="E264" s="273" t="s">
        <v>3209</v>
      </c>
      <c r="F264" s="233" t="s">
        <v>171</v>
      </c>
      <c r="G264" s="234">
        <v>2</v>
      </c>
      <c r="H264" s="330"/>
      <c r="I264" s="235">
        <f t="shared" si="84"/>
        <v>0</v>
      </c>
      <c r="J264" s="236">
        <f t="shared" si="87"/>
        <v>0</v>
      </c>
      <c r="K264" s="212">
        <f t="shared" si="86"/>
        <v>0</v>
      </c>
      <c r="L264" s="242"/>
    </row>
    <row r="265" spans="1:12">
      <c r="A265" s="230" t="s">
        <v>312</v>
      </c>
      <c r="B265" s="230" t="s">
        <v>6116</v>
      </c>
      <c r="C265" s="230" t="s">
        <v>313</v>
      </c>
      <c r="D265" s="230"/>
      <c r="E265" s="273" t="s">
        <v>3210</v>
      </c>
      <c r="F265" s="233" t="s">
        <v>171</v>
      </c>
      <c r="G265" s="234">
        <v>2</v>
      </c>
      <c r="H265" s="330"/>
      <c r="I265" s="235">
        <f t="shared" si="84"/>
        <v>0</v>
      </c>
      <c r="J265" s="236">
        <f t="shared" si="87"/>
        <v>0</v>
      </c>
      <c r="K265" s="212">
        <f t="shared" si="86"/>
        <v>0</v>
      </c>
      <c r="L265" s="242"/>
    </row>
    <row r="266" spans="1:12">
      <c r="A266" s="230" t="s">
        <v>332</v>
      </c>
      <c r="B266" s="230" t="s">
        <v>6117</v>
      </c>
      <c r="C266" s="230" t="s">
        <v>313</v>
      </c>
      <c r="D266" s="230"/>
      <c r="E266" s="273" t="s">
        <v>3211</v>
      </c>
      <c r="F266" s="233" t="s">
        <v>171</v>
      </c>
      <c r="G266" s="234">
        <v>1</v>
      </c>
      <c r="H266" s="330"/>
      <c r="I266" s="235">
        <f t="shared" si="84"/>
        <v>0</v>
      </c>
      <c r="J266" s="236">
        <f t="shared" si="87"/>
        <v>0</v>
      </c>
      <c r="K266" s="212">
        <f t="shared" si="86"/>
        <v>0</v>
      </c>
      <c r="L266" s="242"/>
    </row>
    <row r="267" spans="1:12">
      <c r="A267" s="230" t="s">
        <v>334</v>
      </c>
      <c r="B267" s="230" t="s">
        <v>6118</v>
      </c>
      <c r="C267" s="230" t="s">
        <v>313</v>
      </c>
      <c r="D267" s="230"/>
      <c r="E267" s="273" t="s">
        <v>3212</v>
      </c>
      <c r="F267" s="233" t="s">
        <v>171</v>
      </c>
      <c r="G267" s="234">
        <v>1</v>
      </c>
      <c r="H267" s="330"/>
      <c r="I267" s="235">
        <f t="shared" si="84"/>
        <v>0</v>
      </c>
      <c r="J267" s="236">
        <f t="shared" si="87"/>
        <v>0</v>
      </c>
      <c r="K267" s="212">
        <f t="shared" si="86"/>
        <v>0</v>
      </c>
      <c r="L267" s="242"/>
    </row>
    <row r="268" spans="1:12">
      <c r="A268" s="230" t="s">
        <v>337</v>
      </c>
      <c r="B268" s="230" t="s">
        <v>6119</v>
      </c>
      <c r="C268" s="230" t="s">
        <v>313</v>
      </c>
      <c r="D268" s="230"/>
      <c r="E268" s="273" t="s">
        <v>3213</v>
      </c>
      <c r="F268" s="233" t="s">
        <v>171</v>
      </c>
      <c r="G268" s="234">
        <v>2</v>
      </c>
      <c r="H268" s="330"/>
      <c r="I268" s="235">
        <f t="shared" si="84"/>
        <v>0</v>
      </c>
      <c r="J268" s="236">
        <f t="shared" si="87"/>
        <v>0</v>
      </c>
      <c r="K268" s="212">
        <f t="shared" si="86"/>
        <v>0</v>
      </c>
      <c r="L268" s="242"/>
    </row>
    <row r="269" spans="1:12">
      <c r="A269" s="230" t="s">
        <v>338</v>
      </c>
      <c r="B269" s="230" t="s">
        <v>6120</v>
      </c>
      <c r="C269" s="230" t="s">
        <v>313</v>
      </c>
      <c r="D269" s="230"/>
      <c r="E269" s="273" t="s">
        <v>3214</v>
      </c>
      <c r="F269" s="233" t="s">
        <v>171</v>
      </c>
      <c r="G269" s="234">
        <v>1</v>
      </c>
      <c r="H269" s="330"/>
      <c r="I269" s="235">
        <f t="shared" si="84"/>
        <v>0</v>
      </c>
      <c r="J269" s="236">
        <f t="shared" si="87"/>
        <v>0</v>
      </c>
      <c r="K269" s="212">
        <f t="shared" si="86"/>
        <v>0</v>
      </c>
      <c r="L269" s="242"/>
    </row>
    <row r="270" spans="1:12">
      <c r="A270" s="230" t="s">
        <v>339</v>
      </c>
      <c r="B270" s="230" t="s">
        <v>6121</v>
      </c>
      <c r="C270" s="230" t="s">
        <v>313</v>
      </c>
      <c r="D270" s="230"/>
      <c r="E270" s="273" t="s">
        <v>3215</v>
      </c>
      <c r="F270" s="233" t="s">
        <v>171</v>
      </c>
      <c r="G270" s="234">
        <v>2</v>
      </c>
      <c r="H270" s="330"/>
      <c r="I270" s="235">
        <f t="shared" si="84"/>
        <v>0</v>
      </c>
      <c r="J270" s="236">
        <f t="shared" si="87"/>
        <v>0</v>
      </c>
      <c r="K270" s="212">
        <f t="shared" si="86"/>
        <v>0</v>
      </c>
      <c r="L270" s="242"/>
    </row>
    <row r="271" spans="1:12">
      <c r="A271" s="230" t="s">
        <v>340</v>
      </c>
      <c r="B271" s="230" t="s">
        <v>6122</v>
      </c>
      <c r="C271" s="230" t="s">
        <v>313</v>
      </c>
      <c r="D271" s="230"/>
      <c r="E271" s="273" t="s">
        <v>3216</v>
      </c>
      <c r="F271" s="233" t="s">
        <v>171</v>
      </c>
      <c r="G271" s="234">
        <v>2</v>
      </c>
      <c r="H271" s="330"/>
      <c r="I271" s="235">
        <f t="shared" si="84"/>
        <v>0</v>
      </c>
      <c r="J271" s="236">
        <f t="shared" si="87"/>
        <v>0</v>
      </c>
      <c r="K271" s="212">
        <f t="shared" si="86"/>
        <v>0</v>
      </c>
      <c r="L271" s="242"/>
    </row>
    <row r="272" spans="1:12">
      <c r="A272" s="230" t="s">
        <v>341</v>
      </c>
      <c r="B272" s="230" t="s">
        <v>6123</v>
      </c>
      <c r="C272" s="230" t="s">
        <v>313</v>
      </c>
      <c r="D272" s="230"/>
      <c r="E272" s="273" t="s">
        <v>3217</v>
      </c>
      <c r="F272" s="233" t="s">
        <v>171</v>
      </c>
      <c r="G272" s="234">
        <v>2</v>
      </c>
      <c r="H272" s="330"/>
      <c r="I272" s="235">
        <f t="shared" si="84"/>
        <v>0</v>
      </c>
      <c r="J272" s="236">
        <f t="shared" si="87"/>
        <v>0</v>
      </c>
      <c r="K272" s="212">
        <f t="shared" si="86"/>
        <v>0</v>
      </c>
      <c r="L272" s="242"/>
    </row>
    <row r="273" spans="1:12">
      <c r="A273" s="230" t="s">
        <v>7032</v>
      </c>
      <c r="B273" s="243" t="s">
        <v>7071</v>
      </c>
      <c r="C273" s="230" t="s">
        <v>313</v>
      </c>
      <c r="D273" s="243"/>
      <c r="E273" s="273" t="s">
        <v>7033</v>
      </c>
      <c r="F273" s="244" t="s">
        <v>171</v>
      </c>
      <c r="G273" s="234">
        <v>4</v>
      </c>
      <c r="H273" s="330"/>
      <c r="I273" s="235">
        <f t="shared" si="84"/>
        <v>0</v>
      </c>
      <c r="J273" s="236">
        <f t="shared" si="87"/>
        <v>0</v>
      </c>
      <c r="K273" s="212">
        <f t="shared" si="86"/>
        <v>0</v>
      </c>
      <c r="L273" s="277"/>
    </row>
    <row r="274" spans="1:12">
      <c r="A274" s="230" t="s">
        <v>7233</v>
      </c>
      <c r="B274" s="243" t="s">
        <v>7226</v>
      </c>
      <c r="C274" s="230" t="s">
        <v>313</v>
      </c>
      <c r="D274" s="243"/>
      <c r="E274" s="273" t="s">
        <v>7228</v>
      </c>
      <c r="F274" s="233" t="s">
        <v>171</v>
      </c>
      <c r="G274" s="234">
        <v>2</v>
      </c>
      <c r="H274" s="330"/>
      <c r="I274" s="235">
        <f t="shared" si="84"/>
        <v>0</v>
      </c>
      <c r="J274" s="236">
        <f t="shared" si="87"/>
        <v>0</v>
      </c>
      <c r="K274" s="212">
        <f t="shared" si="86"/>
        <v>0</v>
      </c>
      <c r="L274" s="277"/>
    </row>
    <row r="275" spans="1:12">
      <c r="A275" s="230" t="s">
        <v>7234</v>
      </c>
      <c r="B275" s="243" t="s">
        <v>7227</v>
      </c>
      <c r="C275" s="230" t="s">
        <v>313</v>
      </c>
      <c r="D275" s="243"/>
      <c r="E275" s="273" t="s">
        <v>7229</v>
      </c>
      <c r="F275" s="233" t="s">
        <v>171</v>
      </c>
      <c r="G275" s="234">
        <v>4</v>
      </c>
      <c r="H275" s="330"/>
      <c r="I275" s="235">
        <f t="shared" si="84"/>
        <v>0</v>
      </c>
      <c r="J275" s="236">
        <f t="shared" si="87"/>
        <v>0</v>
      </c>
      <c r="K275" s="212">
        <f t="shared" si="86"/>
        <v>0</v>
      </c>
      <c r="L275" s="277"/>
    </row>
    <row r="276" spans="1:12">
      <c r="A276" s="230" t="s">
        <v>7235</v>
      </c>
      <c r="B276" s="243" t="s">
        <v>7242</v>
      </c>
      <c r="C276" s="230" t="s">
        <v>313</v>
      </c>
      <c r="D276" s="243"/>
      <c r="E276" s="273" t="s">
        <v>7230</v>
      </c>
      <c r="F276" s="233" t="s">
        <v>171</v>
      </c>
      <c r="G276" s="234">
        <v>2</v>
      </c>
      <c r="H276" s="330"/>
      <c r="I276" s="235">
        <f t="shared" si="84"/>
        <v>0</v>
      </c>
      <c r="J276" s="236">
        <f t="shared" si="87"/>
        <v>0</v>
      </c>
      <c r="K276" s="212">
        <f t="shared" si="86"/>
        <v>0</v>
      </c>
      <c r="L276" s="277"/>
    </row>
    <row r="277" spans="1:12">
      <c r="A277" s="230" t="s">
        <v>7236</v>
      </c>
      <c r="B277" s="243" t="s">
        <v>7243</v>
      </c>
      <c r="C277" s="230" t="s">
        <v>313</v>
      </c>
      <c r="D277" s="243"/>
      <c r="E277" s="273" t="s">
        <v>7231</v>
      </c>
      <c r="F277" s="233" t="s">
        <v>171</v>
      </c>
      <c r="G277" s="234">
        <v>3</v>
      </c>
      <c r="H277" s="330"/>
      <c r="I277" s="235">
        <f t="shared" si="84"/>
        <v>0</v>
      </c>
      <c r="J277" s="236">
        <f t="shared" si="87"/>
        <v>0</v>
      </c>
      <c r="K277" s="212">
        <f t="shared" si="86"/>
        <v>0</v>
      </c>
      <c r="L277" s="277"/>
    </row>
    <row r="278" spans="1:12">
      <c r="A278" s="230" t="s">
        <v>7237</v>
      </c>
      <c r="B278" s="243" t="s">
        <v>7244</v>
      </c>
      <c r="C278" s="230" t="s">
        <v>313</v>
      </c>
      <c r="D278" s="243"/>
      <c r="E278" s="273" t="s">
        <v>7232</v>
      </c>
      <c r="F278" s="233" t="s">
        <v>171</v>
      </c>
      <c r="G278" s="234">
        <v>1</v>
      </c>
      <c r="H278" s="330"/>
      <c r="I278" s="235">
        <f t="shared" si="84"/>
        <v>0</v>
      </c>
      <c r="J278" s="236">
        <f t="shared" si="87"/>
        <v>0</v>
      </c>
      <c r="K278" s="212">
        <f t="shared" si="86"/>
        <v>0</v>
      </c>
      <c r="L278" s="277"/>
    </row>
    <row r="279" spans="1:12">
      <c r="A279" s="230" t="s">
        <v>7239</v>
      </c>
      <c r="B279" s="243" t="s">
        <v>7245</v>
      </c>
      <c r="C279" s="230" t="s">
        <v>313</v>
      </c>
      <c r="D279" s="243"/>
      <c r="E279" s="273" t="s">
        <v>7238</v>
      </c>
      <c r="F279" s="233" t="s">
        <v>171</v>
      </c>
      <c r="G279" s="234">
        <v>1</v>
      </c>
      <c r="H279" s="330"/>
      <c r="I279" s="235">
        <f t="shared" si="84"/>
        <v>0</v>
      </c>
      <c r="J279" s="236">
        <f t="shared" si="87"/>
        <v>0</v>
      </c>
      <c r="K279" s="212">
        <f t="shared" si="86"/>
        <v>0</v>
      </c>
      <c r="L279" s="277"/>
    </row>
    <row r="280" spans="1:12">
      <c r="A280" s="230" t="s">
        <v>7240</v>
      </c>
      <c r="B280" s="243" t="s">
        <v>7246</v>
      </c>
      <c r="C280" s="230" t="s">
        <v>313</v>
      </c>
      <c r="D280" s="243"/>
      <c r="E280" s="273" t="s">
        <v>7241</v>
      </c>
      <c r="F280" s="233" t="s">
        <v>171</v>
      </c>
      <c r="G280" s="234">
        <v>1</v>
      </c>
      <c r="H280" s="330"/>
      <c r="I280" s="235">
        <f t="shared" si="84"/>
        <v>0</v>
      </c>
      <c r="J280" s="236">
        <f t="shared" si="87"/>
        <v>0</v>
      </c>
      <c r="K280" s="212">
        <f t="shared" si="86"/>
        <v>0</v>
      </c>
      <c r="L280" s="277"/>
    </row>
    <row r="281" spans="1:12">
      <c r="A281" s="230"/>
      <c r="B281" s="230"/>
      <c r="C281" s="230"/>
      <c r="D281" s="230"/>
      <c r="E281" s="232"/>
      <c r="F281" s="233"/>
      <c r="G281" s="234"/>
      <c r="H281" s="331"/>
      <c r="I281" s="212"/>
      <c r="J281" s="212"/>
      <c r="K281" s="212"/>
      <c r="L281" s="214"/>
    </row>
    <row r="282" spans="1:12">
      <c r="A282" s="223" t="s">
        <v>218</v>
      </c>
      <c r="B282" s="223"/>
      <c r="C282" s="223"/>
      <c r="D282" s="223"/>
      <c r="E282" s="225" t="s">
        <v>188</v>
      </c>
      <c r="F282" s="226"/>
      <c r="G282" s="227"/>
      <c r="H282" s="332"/>
      <c r="I282" s="228"/>
      <c r="J282" s="228"/>
      <c r="K282" s="228"/>
      <c r="L282" s="214"/>
    </row>
    <row r="283" spans="1:12" ht="25.5">
      <c r="A283" s="230" t="s">
        <v>219</v>
      </c>
      <c r="B283" s="230"/>
      <c r="C283" s="90" t="s">
        <v>221</v>
      </c>
      <c r="D283" s="243" t="s">
        <v>6578</v>
      </c>
      <c r="E283" s="232" t="s">
        <v>498</v>
      </c>
      <c r="F283" s="233" t="s">
        <v>163</v>
      </c>
      <c r="G283" s="234">
        <v>17.009999999999998</v>
      </c>
      <c r="H283" s="330"/>
      <c r="I283" s="235">
        <f t="shared" ref="I283:I285" si="88">$H$3</f>
        <v>0</v>
      </c>
      <c r="J283" s="236">
        <f t="shared" ref="J283" si="89">TRUNC(H283 * (1+I283), 2)</f>
        <v>0</v>
      </c>
      <c r="K283" s="212">
        <f t="shared" ref="K283:K285" si="90">TRUNC(G283*J283,2)</f>
        <v>0</v>
      </c>
      <c r="L283" s="275"/>
    </row>
    <row r="284" spans="1:12" ht="51">
      <c r="A284" s="243" t="s">
        <v>288</v>
      </c>
      <c r="B284" s="243" t="s">
        <v>2729</v>
      </c>
      <c r="C284" s="243" t="s">
        <v>313</v>
      </c>
      <c r="D284" s="243"/>
      <c r="E284" s="241" t="s">
        <v>1948</v>
      </c>
      <c r="F284" s="244" t="s">
        <v>163</v>
      </c>
      <c r="G284" s="234">
        <v>2.4500000000000002</v>
      </c>
      <c r="H284" s="330"/>
      <c r="I284" s="235">
        <f t="shared" si="88"/>
        <v>0</v>
      </c>
      <c r="J284" s="236">
        <f t="shared" ref="J284:J285" si="91">TRUNC(H284 * (1+I284), 2)</f>
        <v>0</v>
      </c>
      <c r="K284" s="212">
        <f t="shared" si="90"/>
        <v>0</v>
      </c>
      <c r="L284" s="278"/>
    </row>
    <row r="285" spans="1:12">
      <c r="A285" s="230" t="s">
        <v>220</v>
      </c>
      <c r="B285" s="230" t="s">
        <v>6132</v>
      </c>
      <c r="C285" s="230" t="s">
        <v>313</v>
      </c>
      <c r="D285" s="230"/>
      <c r="E285" s="232" t="s">
        <v>6323</v>
      </c>
      <c r="F285" s="274" t="s">
        <v>171</v>
      </c>
      <c r="G285" s="234">
        <v>1</v>
      </c>
      <c r="H285" s="330"/>
      <c r="I285" s="235">
        <f t="shared" si="88"/>
        <v>0</v>
      </c>
      <c r="J285" s="236">
        <f t="shared" si="91"/>
        <v>0</v>
      </c>
      <c r="K285" s="212">
        <f t="shared" si="90"/>
        <v>0</v>
      </c>
      <c r="L285" s="242"/>
    </row>
    <row r="286" spans="1:12">
      <c r="A286" s="230"/>
      <c r="B286" s="230"/>
      <c r="C286" s="230"/>
      <c r="D286" s="230"/>
      <c r="E286" s="273"/>
      <c r="F286" s="274"/>
      <c r="G286" s="234"/>
      <c r="H286" s="331"/>
      <c r="I286" s="212"/>
      <c r="J286" s="212"/>
      <c r="K286" s="212"/>
      <c r="L286" s="214"/>
    </row>
    <row r="287" spans="1:12">
      <c r="A287" s="230"/>
      <c r="B287" s="230"/>
      <c r="C287" s="230"/>
      <c r="D287" s="230"/>
      <c r="E287" s="250" t="s">
        <v>175</v>
      </c>
      <c r="F287" s="233"/>
      <c r="G287" s="251"/>
      <c r="H287" s="331"/>
      <c r="I287" s="212"/>
      <c r="J287" s="212"/>
      <c r="K287" s="252">
        <f>SUM(K195:K286)</f>
        <v>0</v>
      </c>
      <c r="L287" s="253"/>
    </row>
    <row r="288" spans="1:12">
      <c r="A288" s="230"/>
      <c r="B288" s="230"/>
      <c r="C288" s="230"/>
      <c r="D288" s="230"/>
      <c r="E288" s="232"/>
      <c r="F288" s="233"/>
      <c r="G288" s="234"/>
      <c r="H288" s="331"/>
      <c r="I288" s="212"/>
      <c r="J288" s="212"/>
      <c r="K288" s="212"/>
      <c r="L288" s="214"/>
    </row>
    <row r="289" spans="1:12">
      <c r="A289" s="230"/>
      <c r="B289" s="230"/>
      <c r="C289" s="230"/>
      <c r="D289" s="230"/>
      <c r="E289" s="232"/>
      <c r="F289" s="233"/>
      <c r="G289" s="234"/>
      <c r="H289" s="331"/>
      <c r="I289" s="212"/>
      <c r="J289" s="212"/>
      <c r="K289" s="212"/>
      <c r="L289" s="214"/>
    </row>
    <row r="290" spans="1:12">
      <c r="A290" s="215" t="s">
        <v>84</v>
      </c>
      <c r="B290" s="215"/>
      <c r="C290" s="215"/>
      <c r="D290" s="215"/>
      <c r="E290" s="217" t="s">
        <v>1706</v>
      </c>
      <c r="F290" s="218"/>
      <c r="G290" s="219"/>
      <c r="H290" s="332"/>
      <c r="I290" s="220"/>
      <c r="J290" s="220"/>
      <c r="K290" s="220"/>
      <c r="L290" s="214"/>
    </row>
    <row r="291" spans="1:12">
      <c r="A291" s="223" t="s">
        <v>85</v>
      </c>
      <c r="B291" s="223"/>
      <c r="C291" s="223"/>
      <c r="D291" s="223"/>
      <c r="E291" s="225" t="s">
        <v>230</v>
      </c>
      <c r="F291" s="226"/>
      <c r="G291" s="227"/>
      <c r="H291" s="332"/>
      <c r="I291" s="228"/>
      <c r="J291" s="228"/>
      <c r="K291" s="228"/>
      <c r="L291" s="214"/>
    </row>
    <row r="292" spans="1:12" ht="38.25">
      <c r="A292" s="243" t="s">
        <v>86</v>
      </c>
      <c r="B292" s="243" t="s">
        <v>1476</v>
      </c>
      <c r="C292" s="230" t="s">
        <v>313</v>
      </c>
      <c r="D292" s="243"/>
      <c r="E292" s="241" t="s">
        <v>6570</v>
      </c>
      <c r="F292" s="244" t="s">
        <v>163</v>
      </c>
      <c r="G292" s="234">
        <v>838.27</v>
      </c>
      <c r="H292" s="330"/>
      <c r="I292" s="235">
        <f t="shared" ref="I292:I295" si="92">$H$3</f>
        <v>0</v>
      </c>
      <c r="J292" s="236">
        <f t="shared" ref="J292" si="93">TRUNC(H292 * (1+I292), 2)</f>
        <v>0</v>
      </c>
      <c r="K292" s="212">
        <f t="shared" ref="K292:K295" si="94">TRUNC(G292*J292,2)</f>
        <v>0</v>
      </c>
      <c r="L292" s="279"/>
    </row>
    <row r="293" spans="1:12" ht="25.5">
      <c r="A293" s="243" t="s">
        <v>87</v>
      </c>
      <c r="B293" s="243"/>
      <c r="C293" s="243" t="s">
        <v>221</v>
      </c>
      <c r="D293" s="240">
        <v>84660</v>
      </c>
      <c r="E293" s="241" t="s">
        <v>6666</v>
      </c>
      <c r="F293" s="244" t="s">
        <v>163</v>
      </c>
      <c r="G293" s="234">
        <v>1676.55</v>
      </c>
      <c r="H293" s="330"/>
      <c r="I293" s="235">
        <f t="shared" si="92"/>
        <v>0</v>
      </c>
      <c r="J293" s="236">
        <f t="shared" ref="J293:J295" si="95">TRUNC(H293 * (1+I293), 2)</f>
        <v>0</v>
      </c>
      <c r="K293" s="212">
        <f t="shared" si="94"/>
        <v>0</v>
      </c>
      <c r="L293" s="275"/>
    </row>
    <row r="294" spans="1:12" ht="25.5">
      <c r="A294" s="230" t="s">
        <v>88</v>
      </c>
      <c r="B294" s="243"/>
      <c r="C294" s="243" t="s">
        <v>221</v>
      </c>
      <c r="D294" s="230" t="s">
        <v>6665</v>
      </c>
      <c r="E294" s="241" t="s">
        <v>6525</v>
      </c>
      <c r="F294" s="244" t="s">
        <v>163</v>
      </c>
      <c r="G294" s="234">
        <v>1676.55</v>
      </c>
      <c r="H294" s="330"/>
      <c r="I294" s="235">
        <f t="shared" si="92"/>
        <v>0</v>
      </c>
      <c r="J294" s="236">
        <f t="shared" si="95"/>
        <v>0</v>
      </c>
      <c r="K294" s="212">
        <f t="shared" si="94"/>
        <v>0</v>
      </c>
      <c r="L294" s="239"/>
    </row>
    <row r="295" spans="1:12" ht="25.5">
      <c r="A295" s="243" t="s">
        <v>328</v>
      </c>
      <c r="B295" s="243"/>
      <c r="C295" s="243" t="s">
        <v>221</v>
      </c>
      <c r="D295" s="240">
        <v>94216</v>
      </c>
      <c r="E295" s="241" t="s">
        <v>6569</v>
      </c>
      <c r="F295" s="244" t="s">
        <v>163</v>
      </c>
      <c r="G295" s="234">
        <v>838.27</v>
      </c>
      <c r="H295" s="330"/>
      <c r="I295" s="235">
        <f t="shared" si="92"/>
        <v>0</v>
      </c>
      <c r="J295" s="236">
        <f t="shared" si="95"/>
        <v>0</v>
      </c>
      <c r="K295" s="212">
        <f t="shared" si="94"/>
        <v>0</v>
      </c>
      <c r="L295" s="275"/>
    </row>
    <row r="296" spans="1:12">
      <c r="A296" s="257"/>
      <c r="B296" s="257"/>
      <c r="C296" s="257"/>
      <c r="D296" s="257"/>
      <c r="E296" s="250"/>
      <c r="F296" s="258"/>
      <c r="G296" s="265"/>
      <c r="H296" s="332"/>
      <c r="I296" s="260"/>
      <c r="J296" s="260"/>
      <c r="K296" s="260"/>
      <c r="L296" s="214"/>
    </row>
    <row r="297" spans="1:12">
      <c r="A297" s="280" t="s">
        <v>225</v>
      </c>
      <c r="B297" s="223"/>
      <c r="C297" s="223"/>
      <c r="D297" s="223"/>
      <c r="E297" s="225" t="s">
        <v>5347</v>
      </c>
      <c r="F297" s="226"/>
      <c r="G297" s="227"/>
      <c r="H297" s="332"/>
      <c r="I297" s="228"/>
      <c r="J297" s="228"/>
      <c r="K297" s="228"/>
      <c r="L297" s="214"/>
    </row>
    <row r="298" spans="1:12">
      <c r="A298" s="281" t="s">
        <v>226</v>
      </c>
      <c r="B298" s="281"/>
      <c r="C298" s="281"/>
      <c r="D298" s="281"/>
      <c r="E298" s="282" t="s">
        <v>2109</v>
      </c>
      <c r="F298" s="244"/>
      <c r="G298" s="234"/>
      <c r="H298" s="331"/>
      <c r="I298" s="212"/>
      <c r="J298" s="212"/>
      <c r="K298" s="212"/>
      <c r="L298" s="246"/>
    </row>
    <row r="299" spans="1:12">
      <c r="A299" s="243" t="s">
        <v>2110</v>
      </c>
      <c r="B299" s="243" t="s">
        <v>854</v>
      </c>
      <c r="C299" s="230" t="s">
        <v>313</v>
      </c>
      <c r="D299" s="243"/>
      <c r="E299" s="241" t="s">
        <v>1732</v>
      </c>
      <c r="F299" s="244" t="s">
        <v>163</v>
      </c>
      <c r="G299" s="234">
        <v>644.83999999999992</v>
      </c>
      <c r="H299" s="330"/>
      <c r="I299" s="235">
        <f t="shared" ref="I299:I304" si="96">$H$3</f>
        <v>0</v>
      </c>
      <c r="J299" s="236">
        <f t="shared" ref="J299" si="97">TRUNC(H299 * (1+I299), 2)</f>
        <v>0</v>
      </c>
      <c r="K299" s="212">
        <f t="shared" ref="K299:K304" si="98">TRUNC(G299*J299,2)</f>
        <v>0</v>
      </c>
      <c r="L299" s="246"/>
    </row>
    <row r="300" spans="1:12" ht="38.25">
      <c r="A300" s="243" t="s">
        <v>2111</v>
      </c>
      <c r="B300" s="243" t="s">
        <v>1506</v>
      </c>
      <c r="C300" s="230" t="s">
        <v>313</v>
      </c>
      <c r="D300" s="243"/>
      <c r="E300" s="241" t="s">
        <v>2088</v>
      </c>
      <c r="F300" s="244" t="s">
        <v>163</v>
      </c>
      <c r="G300" s="234">
        <v>644.83999999999992</v>
      </c>
      <c r="H300" s="330"/>
      <c r="I300" s="235">
        <f t="shared" si="96"/>
        <v>0</v>
      </c>
      <c r="J300" s="236">
        <f t="shared" ref="J300:J304" si="99">TRUNC(H300 * (1+I300), 2)</f>
        <v>0</v>
      </c>
      <c r="K300" s="212">
        <f t="shared" si="98"/>
        <v>0</v>
      </c>
      <c r="L300" s="246"/>
    </row>
    <row r="301" spans="1:12">
      <c r="A301" s="243" t="s">
        <v>2112</v>
      </c>
      <c r="B301" s="243" t="s">
        <v>1379</v>
      </c>
      <c r="C301" s="230" t="s">
        <v>313</v>
      </c>
      <c r="D301" s="230"/>
      <c r="E301" s="241" t="s">
        <v>6581</v>
      </c>
      <c r="F301" s="244" t="s">
        <v>163</v>
      </c>
      <c r="G301" s="234">
        <v>644.83999999999992</v>
      </c>
      <c r="H301" s="330"/>
      <c r="I301" s="235">
        <f t="shared" si="96"/>
        <v>0</v>
      </c>
      <c r="J301" s="236">
        <f t="shared" si="99"/>
        <v>0</v>
      </c>
      <c r="K301" s="212">
        <f t="shared" si="98"/>
        <v>0</v>
      </c>
      <c r="L301" s="283"/>
    </row>
    <row r="302" spans="1:12" ht="38.25">
      <c r="A302" s="243" t="s">
        <v>2113</v>
      </c>
      <c r="B302" s="243" t="s">
        <v>1503</v>
      </c>
      <c r="C302" s="230" t="s">
        <v>313</v>
      </c>
      <c r="D302" s="243"/>
      <c r="E302" s="241" t="s">
        <v>6324</v>
      </c>
      <c r="F302" s="244" t="s">
        <v>163</v>
      </c>
      <c r="G302" s="234">
        <v>644.83999999999992</v>
      </c>
      <c r="H302" s="330"/>
      <c r="I302" s="235">
        <f t="shared" si="96"/>
        <v>0</v>
      </c>
      <c r="J302" s="236">
        <f t="shared" si="99"/>
        <v>0</v>
      </c>
      <c r="K302" s="212">
        <f t="shared" si="98"/>
        <v>0</v>
      </c>
      <c r="L302" s="246"/>
    </row>
    <row r="303" spans="1:12" ht="25.5">
      <c r="A303" s="243" t="s">
        <v>2114</v>
      </c>
      <c r="B303" s="243" t="s">
        <v>1606</v>
      </c>
      <c r="C303" s="230" t="s">
        <v>313</v>
      </c>
      <c r="D303" s="243"/>
      <c r="E303" s="241" t="s">
        <v>2091</v>
      </c>
      <c r="F303" s="244" t="s">
        <v>163</v>
      </c>
      <c r="G303" s="234">
        <v>644.83999999999992</v>
      </c>
      <c r="H303" s="330"/>
      <c r="I303" s="235">
        <f t="shared" si="96"/>
        <v>0</v>
      </c>
      <c r="J303" s="236">
        <f t="shared" si="99"/>
        <v>0</v>
      </c>
      <c r="K303" s="212">
        <f t="shared" si="98"/>
        <v>0</v>
      </c>
      <c r="L303" s="246"/>
    </row>
    <row r="304" spans="1:12" ht="25.5">
      <c r="A304" s="243" t="s">
        <v>2115</v>
      </c>
      <c r="B304" s="243"/>
      <c r="C304" s="243" t="s">
        <v>221</v>
      </c>
      <c r="D304" s="231">
        <v>87755</v>
      </c>
      <c r="E304" s="284" t="s">
        <v>6668</v>
      </c>
      <c r="F304" s="274" t="s">
        <v>163</v>
      </c>
      <c r="G304" s="234">
        <v>644.83999999999992</v>
      </c>
      <c r="H304" s="330"/>
      <c r="I304" s="235">
        <f t="shared" si="96"/>
        <v>0</v>
      </c>
      <c r="J304" s="236">
        <f t="shared" si="99"/>
        <v>0</v>
      </c>
      <c r="K304" s="212">
        <f t="shared" si="98"/>
        <v>0</v>
      </c>
      <c r="L304" s="275"/>
    </row>
    <row r="305" spans="1:12">
      <c r="A305" s="243"/>
      <c r="B305" s="243"/>
      <c r="C305" s="243"/>
      <c r="D305" s="243"/>
      <c r="E305" s="241"/>
      <c r="F305" s="244"/>
      <c r="G305" s="234"/>
      <c r="H305" s="331"/>
      <c r="I305" s="212"/>
      <c r="J305" s="212"/>
      <c r="K305" s="212"/>
      <c r="L305" s="246"/>
    </row>
    <row r="306" spans="1:12">
      <c r="A306" s="281" t="s">
        <v>227</v>
      </c>
      <c r="B306" s="281"/>
      <c r="C306" s="281"/>
      <c r="D306" s="281"/>
      <c r="E306" s="282" t="s">
        <v>2092</v>
      </c>
      <c r="F306" s="244"/>
      <c r="G306" s="234"/>
      <c r="H306" s="331"/>
      <c r="I306" s="212"/>
      <c r="J306" s="212"/>
      <c r="K306" s="212"/>
      <c r="L306" s="246"/>
    </row>
    <row r="307" spans="1:12" ht="38.25">
      <c r="A307" s="243" t="s">
        <v>6737</v>
      </c>
      <c r="B307" s="243"/>
      <c r="C307" s="243" t="s">
        <v>221</v>
      </c>
      <c r="D307" s="231">
        <v>87874</v>
      </c>
      <c r="E307" s="241" t="s">
        <v>7342</v>
      </c>
      <c r="F307" s="244" t="s">
        <v>163</v>
      </c>
      <c r="G307" s="234">
        <v>793.64</v>
      </c>
      <c r="H307" s="330"/>
      <c r="I307" s="235">
        <f t="shared" ref="I307:I310" si="100">$H$3</f>
        <v>0</v>
      </c>
      <c r="J307" s="236">
        <f t="shared" ref="J307" si="101">TRUNC(H307 * (1+I307), 2)</f>
        <v>0</v>
      </c>
      <c r="K307" s="212">
        <f t="shared" ref="K307:K310" si="102">TRUNC(G307*J307,2)</f>
        <v>0</v>
      </c>
      <c r="L307" s="285"/>
    </row>
    <row r="308" spans="1:12">
      <c r="A308" s="243" t="s">
        <v>6738</v>
      </c>
      <c r="B308" s="243"/>
      <c r="C308" s="243" t="s">
        <v>221</v>
      </c>
      <c r="D308" s="230" t="s">
        <v>6583</v>
      </c>
      <c r="E308" s="241" t="s">
        <v>6584</v>
      </c>
      <c r="F308" s="244" t="s">
        <v>163</v>
      </c>
      <c r="G308" s="234">
        <v>793.64</v>
      </c>
      <c r="H308" s="330"/>
      <c r="I308" s="235">
        <f t="shared" si="100"/>
        <v>0</v>
      </c>
      <c r="J308" s="236">
        <f t="shared" ref="J308:J310" si="103">TRUNC(H308 * (1+I308), 2)</f>
        <v>0</v>
      </c>
      <c r="K308" s="212">
        <f t="shared" si="102"/>
        <v>0</v>
      </c>
      <c r="L308" s="262"/>
    </row>
    <row r="309" spans="1:12">
      <c r="A309" s="243" t="s">
        <v>6739</v>
      </c>
      <c r="B309" s="243" t="s">
        <v>1455</v>
      </c>
      <c r="C309" s="230" t="s">
        <v>313</v>
      </c>
      <c r="D309" s="230"/>
      <c r="E309" s="284" t="s">
        <v>6582</v>
      </c>
      <c r="F309" s="244" t="s">
        <v>163</v>
      </c>
      <c r="G309" s="234">
        <v>793.64</v>
      </c>
      <c r="H309" s="330"/>
      <c r="I309" s="235">
        <f t="shared" si="100"/>
        <v>0</v>
      </c>
      <c r="J309" s="236">
        <f t="shared" si="103"/>
        <v>0</v>
      </c>
      <c r="K309" s="212">
        <f t="shared" si="102"/>
        <v>0</v>
      </c>
      <c r="L309" s="283"/>
    </row>
    <row r="310" spans="1:12" ht="25.5">
      <c r="A310" s="243" t="s">
        <v>6740</v>
      </c>
      <c r="B310" s="243"/>
      <c r="C310" s="243" t="s">
        <v>221</v>
      </c>
      <c r="D310" s="231">
        <v>87755</v>
      </c>
      <c r="E310" s="284" t="s">
        <v>6668</v>
      </c>
      <c r="F310" s="274" t="s">
        <v>163</v>
      </c>
      <c r="G310" s="234">
        <v>793.64</v>
      </c>
      <c r="H310" s="330"/>
      <c r="I310" s="235">
        <f t="shared" si="100"/>
        <v>0</v>
      </c>
      <c r="J310" s="236">
        <f t="shared" si="103"/>
        <v>0</v>
      </c>
      <c r="K310" s="212">
        <f t="shared" si="102"/>
        <v>0</v>
      </c>
      <c r="L310" s="275"/>
    </row>
    <row r="311" spans="1:12">
      <c r="A311" s="286"/>
      <c r="B311" s="286"/>
      <c r="C311" s="286"/>
      <c r="D311" s="286"/>
      <c r="E311" s="286"/>
      <c r="F311" s="244"/>
      <c r="G311" s="234"/>
      <c r="H311" s="331"/>
      <c r="I311" s="212"/>
      <c r="J311" s="212"/>
      <c r="K311" s="212"/>
      <c r="L311" s="246"/>
    </row>
    <row r="312" spans="1:12">
      <c r="A312" s="281" t="s">
        <v>228</v>
      </c>
      <c r="B312" s="281"/>
      <c r="C312" s="281"/>
      <c r="D312" s="281"/>
      <c r="E312" s="282" t="s">
        <v>2096</v>
      </c>
      <c r="F312" s="244"/>
      <c r="G312" s="234"/>
      <c r="H312" s="331"/>
      <c r="I312" s="212"/>
      <c r="J312" s="212"/>
      <c r="K312" s="212"/>
      <c r="L312" s="246"/>
    </row>
    <row r="313" spans="1:12" ht="38.25">
      <c r="A313" s="243" t="s">
        <v>2116</v>
      </c>
      <c r="B313" s="243" t="s">
        <v>1601</v>
      </c>
      <c r="C313" s="230" t="s">
        <v>313</v>
      </c>
      <c r="D313" s="243"/>
      <c r="E313" s="241" t="s">
        <v>2097</v>
      </c>
      <c r="F313" s="244" t="s">
        <v>163</v>
      </c>
      <c r="G313" s="234">
        <v>129.96</v>
      </c>
      <c r="H313" s="330"/>
      <c r="I313" s="235">
        <f t="shared" ref="I313:I314" si="104">$H$3</f>
        <v>0</v>
      </c>
      <c r="J313" s="236">
        <f t="shared" ref="J313" si="105">TRUNC(H313 * (1+I313), 2)</f>
        <v>0</v>
      </c>
      <c r="K313" s="212">
        <f t="shared" ref="K313:K314" si="106">TRUNC(G313*J313,2)</f>
        <v>0</v>
      </c>
      <c r="L313" s="246"/>
    </row>
    <row r="314" spans="1:12">
      <c r="A314" s="243" t="s">
        <v>2117</v>
      </c>
      <c r="B314" s="243" t="s">
        <v>1455</v>
      </c>
      <c r="C314" s="230" t="s">
        <v>313</v>
      </c>
      <c r="D314" s="230"/>
      <c r="E314" s="284" t="s">
        <v>6582</v>
      </c>
      <c r="F314" s="244" t="s">
        <v>163</v>
      </c>
      <c r="G314" s="234">
        <v>129.96</v>
      </c>
      <c r="H314" s="330"/>
      <c r="I314" s="235">
        <f t="shared" si="104"/>
        <v>0</v>
      </c>
      <c r="J314" s="236">
        <f t="shared" ref="J314" si="107">TRUNC(H314 * (1+I314), 2)</f>
        <v>0</v>
      </c>
      <c r="K314" s="212">
        <f t="shared" si="106"/>
        <v>0</v>
      </c>
      <c r="L314" s="283"/>
    </row>
    <row r="315" spans="1:12">
      <c r="A315" s="281"/>
      <c r="B315" s="281"/>
      <c r="C315" s="281"/>
      <c r="D315" s="281"/>
      <c r="E315" s="284"/>
      <c r="F315" s="244"/>
      <c r="G315" s="234"/>
      <c r="H315" s="331"/>
      <c r="I315" s="212"/>
      <c r="J315" s="212"/>
      <c r="K315" s="212"/>
      <c r="L315" s="246"/>
    </row>
    <row r="316" spans="1:12">
      <c r="A316" s="281" t="s">
        <v>229</v>
      </c>
      <c r="B316" s="281"/>
      <c r="C316" s="281"/>
      <c r="D316" s="281"/>
      <c r="E316" s="287" t="s">
        <v>2098</v>
      </c>
      <c r="F316" s="244"/>
      <c r="G316" s="234"/>
      <c r="H316" s="331"/>
      <c r="I316" s="212"/>
      <c r="J316" s="212"/>
      <c r="K316" s="212"/>
      <c r="L316" s="246"/>
    </row>
    <row r="317" spans="1:12">
      <c r="A317" s="243" t="s">
        <v>2118</v>
      </c>
      <c r="B317" s="243" t="s">
        <v>1573</v>
      </c>
      <c r="C317" s="230" t="s">
        <v>313</v>
      </c>
      <c r="D317" s="243"/>
      <c r="E317" s="284" t="s">
        <v>2099</v>
      </c>
      <c r="F317" s="244" t="s">
        <v>163</v>
      </c>
      <c r="G317" s="234">
        <v>204</v>
      </c>
      <c r="H317" s="330"/>
      <c r="I317" s="235">
        <f t="shared" ref="I317:I319" si="108">$H$3</f>
        <v>0</v>
      </c>
      <c r="J317" s="236">
        <f t="shared" ref="J317" si="109">TRUNC(H317 * (1+I317), 2)</f>
        <v>0</v>
      </c>
      <c r="K317" s="212">
        <f t="shared" ref="K317:K319" si="110">TRUNC(G317*J317,2)</f>
        <v>0</v>
      </c>
      <c r="L317" s="242"/>
    </row>
    <row r="318" spans="1:12">
      <c r="A318" s="243" t="s">
        <v>2119</v>
      </c>
      <c r="B318" s="243" t="s">
        <v>1557</v>
      </c>
      <c r="C318" s="230" t="s">
        <v>313</v>
      </c>
      <c r="D318" s="243"/>
      <c r="E318" s="284" t="s">
        <v>2100</v>
      </c>
      <c r="F318" s="244" t="s">
        <v>163</v>
      </c>
      <c r="G318" s="234">
        <v>204</v>
      </c>
      <c r="H318" s="330"/>
      <c r="I318" s="235">
        <f t="shared" si="108"/>
        <v>0</v>
      </c>
      <c r="J318" s="236">
        <f t="shared" ref="J318:J319" si="111">TRUNC(H318 * (1+I318), 2)</f>
        <v>0</v>
      </c>
      <c r="K318" s="212">
        <f t="shared" si="110"/>
        <v>0</v>
      </c>
      <c r="L318" s="242"/>
    </row>
    <row r="319" spans="1:12">
      <c r="A319" s="243" t="s">
        <v>2120</v>
      </c>
      <c r="B319" s="243" t="s">
        <v>1504</v>
      </c>
      <c r="C319" s="230" t="s">
        <v>313</v>
      </c>
      <c r="D319" s="243"/>
      <c r="E319" s="284" t="s">
        <v>2101</v>
      </c>
      <c r="F319" s="244" t="s">
        <v>163</v>
      </c>
      <c r="G319" s="234">
        <v>1606</v>
      </c>
      <c r="H319" s="330"/>
      <c r="I319" s="235">
        <f t="shared" si="108"/>
        <v>0</v>
      </c>
      <c r="J319" s="236">
        <f t="shared" si="111"/>
        <v>0</v>
      </c>
      <c r="K319" s="212">
        <f t="shared" si="110"/>
        <v>0</v>
      </c>
      <c r="L319" s="246"/>
    </row>
    <row r="320" spans="1:12">
      <c r="A320" s="243"/>
      <c r="B320" s="243"/>
      <c r="C320" s="243"/>
      <c r="D320" s="243"/>
      <c r="E320" s="241"/>
      <c r="F320" s="244"/>
      <c r="G320" s="234"/>
      <c r="H320" s="331"/>
      <c r="I320" s="212"/>
      <c r="J320" s="212"/>
      <c r="K320" s="212"/>
      <c r="L320" s="246"/>
    </row>
    <row r="321" spans="1:12">
      <c r="A321" s="281" t="s">
        <v>261</v>
      </c>
      <c r="B321" s="281"/>
      <c r="C321" s="281"/>
      <c r="D321" s="281"/>
      <c r="E321" s="282" t="s">
        <v>2102</v>
      </c>
      <c r="F321" s="288"/>
      <c r="G321" s="234"/>
      <c r="H321" s="331"/>
      <c r="I321" s="212"/>
      <c r="J321" s="212"/>
      <c r="K321" s="212"/>
      <c r="L321" s="246"/>
    </row>
    <row r="322" spans="1:12">
      <c r="A322" s="243" t="s">
        <v>2121</v>
      </c>
      <c r="B322" s="243" t="s">
        <v>854</v>
      </c>
      <c r="C322" s="230" t="s">
        <v>313</v>
      </c>
      <c r="D322" s="243"/>
      <c r="E322" s="241" t="s">
        <v>1732</v>
      </c>
      <c r="F322" s="244" t="s">
        <v>163</v>
      </c>
      <c r="G322" s="234">
        <v>151.46</v>
      </c>
      <c r="H322" s="330"/>
      <c r="I322" s="235">
        <f t="shared" ref="I322:I326" si="112">$H$3</f>
        <v>0</v>
      </c>
      <c r="J322" s="236">
        <f t="shared" ref="J322" si="113">TRUNC(H322 * (1+I322), 2)</f>
        <v>0</v>
      </c>
      <c r="K322" s="212">
        <f t="shared" ref="K322:K326" si="114">TRUNC(G322*J322,2)</f>
        <v>0</v>
      </c>
      <c r="L322" s="246"/>
    </row>
    <row r="323" spans="1:12" ht="25.5">
      <c r="A323" s="243" t="s">
        <v>2122</v>
      </c>
      <c r="B323" s="243" t="s">
        <v>1546</v>
      </c>
      <c r="C323" s="230" t="s">
        <v>313</v>
      </c>
      <c r="D323" s="243"/>
      <c r="E323" s="241" t="s">
        <v>2103</v>
      </c>
      <c r="F323" s="244" t="s">
        <v>163</v>
      </c>
      <c r="G323" s="234">
        <v>151.46</v>
      </c>
      <c r="H323" s="330"/>
      <c r="I323" s="235">
        <f t="shared" si="112"/>
        <v>0</v>
      </c>
      <c r="J323" s="236">
        <f t="shared" ref="J323:J326" si="115">TRUNC(H323 * (1+I323), 2)</f>
        <v>0</v>
      </c>
      <c r="K323" s="212">
        <f t="shared" si="114"/>
        <v>0</v>
      </c>
      <c r="L323" s="246"/>
    </row>
    <row r="324" spans="1:12">
      <c r="A324" s="243" t="s">
        <v>2123</v>
      </c>
      <c r="B324" s="243" t="s">
        <v>1455</v>
      </c>
      <c r="C324" s="230" t="s">
        <v>313</v>
      </c>
      <c r="D324" s="230"/>
      <c r="E324" s="284" t="s">
        <v>6582</v>
      </c>
      <c r="F324" s="244" t="s">
        <v>163</v>
      </c>
      <c r="G324" s="234">
        <v>151.46</v>
      </c>
      <c r="H324" s="330"/>
      <c r="I324" s="235">
        <f t="shared" si="112"/>
        <v>0</v>
      </c>
      <c r="J324" s="236">
        <f t="shared" si="115"/>
        <v>0</v>
      </c>
      <c r="K324" s="212">
        <f t="shared" si="114"/>
        <v>0</v>
      </c>
      <c r="L324" s="283"/>
    </row>
    <row r="325" spans="1:12">
      <c r="A325" s="243" t="s">
        <v>2124</v>
      </c>
      <c r="B325" s="243"/>
      <c r="C325" s="243" t="s">
        <v>221</v>
      </c>
      <c r="D325" s="230" t="s">
        <v>6583</v>
      </c>
      <c r="E325" s="241" t="s">
        <v>6584</v>
      </c>
      <c r="F325" s="244" t="s">
        <v>163</v>
      </c>
      <c r="G325" s="234">
        <v>151.46</v>
      </c>
      <c r="H325" s="330"/>
      <c r="I325" s="235">
        <f t="shared" si="112"/>
        <v>0</v>
      </c>
      <c r="J325" s="236">
        <f t="shared" si="115"/>
        <v>0</v>
      </c>
      <c r="K325" s="212">
        <f t="shared" si="114"/>
        <v>0</v>
      </c>
      <c r="L325" s="275"/>
    </row>
    <row r="326" spans="1:12" ht="25.5">
      <c r="A326" s="243" t="s">
        <v>2125</v>
      </c>
      <c r="B326" s="243"/>
      <c r="C326" s="243" t="s">
        <v>221</v>
      </c>
      <c r="D326" s="231">
        <v>87755</v>
      </c>
      <c r="E326" s="284" t="s">
        <v>6668</v>
      </c>
      <c r="F326" s="274" t="s">
        <v>163</v>
      </c>
      <c r="G326" s="234">
        <v>151.46</v>
      </c>
      <c r="H326" s="330"/>
      <c r="I326" s="235">
        <f t="shared" si="112"/>
        <v>0</v>
      </c>
      <c r="J326" s="236">
        <f t="shared" si="115"/>
        <v>0</v>
      </c>
      <c r="K326" s="212">
        <f t="shared" si="114"/>
        <v>0</v>
      </c>
      <c r="L326" s="275"/>
    </row>
    <row r="327" spans="1:12">
      <c r="A327" s="243"/>
      <c r="B327" s="243"/>
      <c r="C327" s="243"/>
      <c r="D327" s="243"/>
      <c r="E327" s="284"/>
      <c r="F327" s="274"/>
      <c r="G327" s="234"/>
      <c r="H327" s="331"/>
      <c r="I327" s="212"/>
      <c r="J327" s="212"/>
      <c r="K327" s="212"/>
      <c r="L327" s="246"/>
    </row>
    <row r="328" spans="1:12">
      <c r="A328" s="230"/>
      <c r="B328" s="230"/>
      <c r="C328" s="230"/>
      <c r="D328" s="230"/>
      <c r="E328" s="250" t="s">
        <v>175</v>
      </c>
      <c r="F328" s="233"/>
      <c r="G328" s="234"/>
      <c r="H328" s="331"/>
      <c r="I328" s="212"/>
      <c r="J328" s="212"/>
      <c r="K328" s="252">
        <f>SUM(K291:K327)</f>
        <v>0</v>
      </c>
      <c r="L328" s="289"/>
    </row>
    <row r="329" spans="1:12">
      <c r="A329" s="230"/>
      <c r="B329" s="230"/>
      <c r="C329" s="230"/>
      <c r="D329" s="230"/>
      <c r="E329" s="232"/>
      <c r="F329" s="233"/>
      <c r="G329" s="234"/>
      <c r="H329" s="331"/>
      <c r="I329" s="212"/>
      <c r="J329" s="212"/>
      <c r="K329" s="212"/>
      <c r="L329" s="246"/>
    </row>
    <row r="330" spans="1:12">
      <c r="A330" s="230"/>
      <c r="B330" s="230"/>
      <c r="C330" s="230"/>
      <c r="D330" s="230"/>
      <c r="E330" s="232"/>
      <c r="F330" s="233"/>
      <c r="G330" s="234"/>
      <c r="H330" s="331"/>
      <c r="I330" s="212"/>
      <c r="J330" s="212"/>
      <c r="K330" s="212"/>
      <c r="L330" s="246"/>
    </row>
    <row r="331" spans="1:12">
      <c r="A331" s="215" t="s">
        <v>89</v>
      </c>
      <c r="B331" s="215"/>
      <c r="C331" s="215"/>
      <c r="D331" s="215"/>
      <c r="E331" s="217" t="s">
        <v>189</v>
      </c>
      <c r="F331" s="218"/>
      <c r="G331" s="219"/>
      <c r="H331" s="332"/>
      <c r="I331" s="220"/>
      <c r="J331" s="220"/>
      <c r="K331" s="220"/>
      <c r="L331" s="214"/>
    </row>
    <row r="332" spans="1:12">
      <c r="A332" s="223" t="s">
        <v>90</v>
      </c>
      <c r="B332" s="223"/>
      <c r="C332" s="223"/>
      <c r="D332" s="223"/>
      <c r="E332" s="225" t="s">
        <v>511</v>
      </c>
      <c r="F332" s="226"/>
      <c r="G332" s="227"/>
      <c r="H332" s="332"/>
      <c r="I332" s="228"/>
      <c r="J332" s="228"/>
      <c r="K332" s="228"/>
      <c r="L332" s="214"/>
    </row>
    <row r="333" spans="1:12" ht="25.5">
      <c r="A333" s="230" t="s">
        <v>91</v>
      </c>
      <c r="B333" s="230"/>
      <c r="C333" s="230" t="s">
        <v>221</v>
      </c>
      <c r="D333" s="231">
        <v>87879</v>
      </c>
      <c r="E333" s="241" t="s">
        <v>7180</v>
      </c>
      <c r="F333" s="244" t="s">
        <v>163</v>
      </c>
      <c r="G333" s="234">
        <v>8308.4100000000017</v>
      </c>
      <c r="H333" s="330"/>
      <c r="I333" s="235">
        <f t="shared" ref="I333:I338" si="116">$H$3</f>
        <v>0</v>
      </c>
      <c r="J333" s="236">
        <f t="shared" ref="J333" si="117">TRUNC(H333 * (1+I333), 2)</f>
        <v>0</v>
      </c>
      <c r="K333" s="212">
        <f t="shared" ref="K333:K338" si="118">TRUNC(G333*J333,2)</f>
        <v>0</v>
      </c>
      <c r="L333" s="285"/>
    </row>
    <row r="334" spans="1:12" ht="25.5">
      <c r="A334" s="230" t="s">
        <v>92</v>
      </c>
      <c r="B334" s="230"/>
      <c r="C334" s="230" t="s">
        <v>221</v>
      </c>
      <c r="D334" s="231">
        <v>87885</v>
      </c>
      <c r="E334" s="241" t="s">
        <v>6669</v>
      </c>
      <c r="F334" s="244" t="s">
        <v>163</v>
      </c>
      <c r="G334" s="234">
        <v>1235.7600000000002</v>
      </c>
      <c r="H334" s="330"/>
      <c r="I334" s="235">
        <f t="shared" si="116"/>
        <v>0</v>
      </c>
      <c r="J334" s="236">
        <f t="shared" ref="J334:J338" si="119">TRUNC(H334 * (1+I334), 2)</f>
        <v>0</v>
      </c>
      <c r="K334" s="212">
        <f t="shared" si="118"/>
        <v>0</v>
      </c>
      <c r="L334" s="285"/>
    </row>
    <row r="335" spans="1:12" ht="38.25">
      <c r="A335" s="230" t="s">
        <v>93</v>
      </c>
      <c r="B335" s="230"/>
      <c r="C335" s="230" t="s">
        <v>221</v>
      </c>
      <c r="D335" s="231">
        <v>87535</v>
      </c>
      <c r="E335" s="241" t="s">
        <v>7182</v>
      </c>
      <c r="F335" s="244" t="s">
        <v>163</v>
      </c>
      <c r="G335" s="234">
        <v>1088.0700000000006</v>
      </c>
      <c r="H335" s="330"/>
      <c r="I335" s="235">
        <f t="shared" si="116"/>
        <v>0</v>
      </c>
      <c r="J335" s="236">
        <f t="shared" si="119"/>
        <v>0</v>
      </c>
      <c r="K335" s="212">
        <f t="shared" si="118"/>
        <v>0</v>
      </c>
      <c r="L335" s="285"/>
    </row>
    <row r="336" spans="1:12" ht="38.25">
      <c r="A336" s="230" t="s">
        <v>94</v>
      </c>
      <c r="B336" s="230"/>
      <c r="C336" s="230" t="s">
        <v>221</v>
      </c>
      <c r="D336" s="231">
        <v>87529</v>
      </c>
      <c r="E336" s="241" t="s">
        <v>6526</v>
      </c>
      <c r="F336" s="244" t="s">
        <v>163</v>
      </c>
      <c r="G336" s="234">
        <v>7222.18</v>
      </c>
      <c r="H336" s="330"/>
      <c r="I336" s="235">
        <f t="shared" si="116"/>
        <v>0</v>
      </c>
      <c r="J336" s="236">
        <f t="shared" si="119"/>
        <v>0</v>
      </c>
      <c r="K336" s="212">
        <f t="shared" si="118"/>
        <v>0</v>
      </c>
      <c r="L336" s="285"/>
    </row>
    <row r="337" spans="1:12" ht="38.25">
      <c r="A337" s="230" t="s">
        <v>95</v>
      </c>
      <c r="B337" s="230"/>
      <c r="C337" s="230" t="s">
        <v>221</v>
      </c>
      <c r="D337" s="231">
        <v>90406</v>
      </c>
      <c r="E337" s="241" t="s">
        <v>6670</v>
      </c>
      <c r="F337" s="244" t="s">
        <v>163</v>
      </c>
      <c r="G337" s="234">
        <v>1235.7600000000002</v>
      </c>
      <c r="H337" s="330"/>
      <c r="I337" s="235">
        <f t="shared" si="116"/>
        <v>0</v>
      </c>
      <c r="J337" s="236">
        <f t="shared" si="119"/>
        <v>0</v>
      </c>
      <c r="K337" s="212">
        <f t="shared" si="118"/>
        <v>0</v>
      </c>
      <c r="L337" s="285"/>
    </row>
    <row r="338" spans="1:12" ht="38.25">
      <c r="A338" s="230" t="s">
        <v>224</v>
      </c>
      <c r="B338" s="230"/>
      <c r="C338" s="230" t="s">
        <v>221</v>
      </c>
      <c r="D338" s="231">
        <v>87265</v>
      </c>
      <c r="E338" s="241" t="s">
        <v>6671</v>
      </c>
      <c r="F338" s="244" t="s">
        <v>163</v>
      </c>
      <c r="G338" s="234">
        <v>1088.0700000000006</v>
      </c>
      <c r="H338" s="330"/>
      <c r="I338" s="235">
        <f t="shared" si="116"/>
        <v>0</v>
      </c>
      <c r="J338" s="236">
        <f t="shared" si="119"/>
        <v>0</v>
      </c>
      <c r="K338" s="212">
        <f t="shared" si="118"/>
        <v>0</v>
      </c>
      <c r="L338" s="285"/>
    </row>
    <row r="339" spans="1:12">
      <c r="A339" s="230"/>
      <c r="B339" s="230"/>
      <c r="C339" s="230"/>
      <c r="D339" s="230"/>
      <c r="E339" s="232"/>
      <c r="F339" s="233"/>
      <c r="G339" s="234"/>
      <c r="H339" s="331"/>
      <c r="I339" s="212"/>
      <c r="J339" s="212"/>
      <c r="K339" s="212"/>
      <c r="L339" s="214"/>
    </row>
    <row r="340" spans="1:12">
      <c r="A340" s="223" t="s">
        <v>96</v>
      </c>
      <c r="B340" s="223"/>
      <c r="C340" s="223"/>
      <c r="D340" s="223"/>
      <c r="E340" s="225" t="s">
        <v>510</v>
      </c>
      <c r="F340" s="226"/>
      <c r="G340" s="227"/>
      <c r="H340" s="332"/>
      <c r="I340" s="228"/>
      <c r="J340" s="228"/>
      <c r="K340" s="228"/>
      <c r="L340" s="214"/>
    </row>
    <row r="341" spans="1:12" ht="25.5">
      <c r="A341" s="230" t="s">
        <v>97</v>
      </c>
      <c r="B341" s="230"/>
      <c r="C341" s="230" t="s">
        <v>221</v>
      </c>
      <c r="D341" s="231">
        <v>87905</v>
      </c>
      <c r="E341" s="241" t="s">
        <v>7181</v>
      </c>
      <c r="F341" s="244" t="s">
        <v>163</v>
      </c>
      <c r="G341" s="234">
        <v>3510.4300000000003</v>
      </c>
      <c r="H341" s="330"/>
      <c r="I341" s="235">
        <f t="shared" ref="I341:I345" si="120">$H$3</f>
        <v>0</v>
      </c>
      <c r="J341" s="236">
        <f t="shared" ref="J341" si="121">TRUNC(H341 * (1+I341), 2)</f>
        <v>0</v>
      </c>
      <c r="K341" s="212">
        <f t="shared" ref="K341:K345" si="122">TRUNC(G341*J341,2)</f>
        <v>0</v>
      </c>
      <c r="L341" s="285" t="s">
        <v>7043</v>
      </c>
    </row>
    <row r="342" spans="1:12" ht="38.25">
      <c r="A342" s="230" t="s">
        <v>98</v>
      </c>
      <c r="B342" s="230"/>
      <c r="C342" s="230" t="s">
        <v>221</v>
      </c>
      <c r="D342" s="231">
        <v>87779</v>
      </c>
      <c r="E342" s="241" t="s">
        <v>6527</v>
      </c>
      <c r="F342" s="244" t="s">
        <v>163</v>
      </c>
      <c r="G342" s="234">
        <v>3510.4300000000003</v>
      </c>
      <c r="H342" s="330"/>
      <c r="I342" s="235">
        <f t="shared" si="120"/>
        <v>0</v>
      </c>
      <c r="J342" s="236">
        <f t="shared" ref="J342:J345" si="123">TRUNC(H342 * (1+I342), 2)</f>
        <v>0</v>
      </c>
      <c r="K342" s="212">
        <f t="shared" si="122"/>
        <v>0</v>
      </c>
      <c r="L342" s="285" t="s">
        <v>7043</v>
      </c>
    </row>
    <row r="343" spans="1:12" ht="25.5">
      <c r="A343" s="230" t="s">
        <v>335</v>
      </c>
      <c r="B343" s="230"/>
      <c r="C343" s="230" t="s">
        <v>221</v>
      </c>
      <c r="D343" s="231">
        <v>88413</v>
      </c>
      <c r="E343" s="241" t="s">
        <v>6528</v>
      </c>
      <c r="F343" s="244" t="s">
        <v>163</v>
      </c>
      <c r="G343" s="234">
        <v>3510.4300000000003</v>
      </c>
      <c r="H343" s="330"/>
      <c r="I343" s="235">
        <f t="shared" si="120"/>
        <v>0</v>
      </c>
      <c r="J343" s="236">
        <f t="shared" si="123"/>
        <v>0</v>
      </c>
      <c r="K343" s="212">
        <f t="shared" si="122"/>
        <v>0</v>
      </c>
      <c r="L343" s="285" t="s">
        <v>7043</v>
      </c>
    </row>
    <row r="344" spans="1:12" ht="25.5">
      <c r="A344" s="243" t="s">
        <v>342</v>
      </c>
      <c r="B344" s="243"/>
      <c r="C344" s="243" t="s">
        <v>221</v>
      </c>
      <c r="D344" s="240">
        <v>88417</v>
      </c>
      <c r="E344" s="273" t="s">
        <v>6664</v>
      </c>
      <c r="F344" s="274" t="s">
        <v>163</v>
      </c>
      <c r="G344" s="234">
        <v>3510.4300000000003</v>
      </c>
      <c r="H344" s="330"/>
      <c r="I344" s="235">
        <f t="shared" si="120"/>
        <v>0</v>
      </c>
      <c r="J344" s="236">
        <f t="shared" si="123"/>
        <v>0</v>
      </c>
      <c r="K344" s="212">
        <f t="shared" si="122"/>
        <v>0</v>
      </c>
      <c r="L344" s="275" t="s">
        <v>7001</v>
      </c>
    </row>
    <row r="345" spans="1:12" ht="25.5">
      <c r="A345" s="230" t="s">
        <v>2641</v>
      </c>
      <c r="B345" s="230" t="s">
        <v>6134</v>
      </c>
      <c r="C345" s="230" t="s">
        <v>313</v>
      </c>
      <c r="D345" s="230"/>
      <c r="E345" s="241" t="s">
        <v>3236</v>
      </c>
      <c r="F345" s="244" t="s">
        <v>163</v>
      </c>
      <c r="G345" s="234">
        <v>1191.05</v>
      </c>
      <c r="H345" s="330"/>
      <c r="I345" s="235">
        <f t="shared" si="120"/>
        <v>0</v>
      </c>
      <c r="J345" s="236">
        <f t="shared" si="123"/>
        <v>0</v>
      </c>
      <c r="K345" s="212">
        <f t="shared" si="122"/>
        <v>0</v>
      </c>
      <c r="L345" s="239"/>
    </row>
    <row r="346" spans="1:12">
      <c r="A346" s="230"/>
      <c r="B346" s="230"/>
      <c r="C346" s="230"/>
      <c r="D346" s="230"/>
      <c r="E346" s="232"/>
      <c r="F346" s="233"/>
      <c r="G346" s="234"/>
      <c r="H346" s="331"/>
      <c r="I346" s="212"/>
      <c r="J346" s="212"/>
      <c r="K346" s="212"/>
      <c r="L346" s="214"/>
    </row>
    <row r="347" spans="1:12">
      <c r="A347" s="223" t="s">
        <v>501</v>
      </c>
      <c r="B347" s="223"/>
      <c r="C347" s="223"/>
      <c r="D347" s="223"/>
      <c r="E347" s="225" t="s">
        <v>190</v>
      </c>
      <c r="F347" s="226"/>
      <c r="G347" s="227"/>
      <c r="H347" s="332"/>
      <c r="I347" s="228"/>
      <c r="J347" s="228"/>
      <c r="K347" s="228"/>
      <c r="L347" s="214"/>
    </row>
    <row r="348" spans="1:12">
      <c r="A348" s="230" t="s">
        <v>506</v>
      </c>
      <c r="B348" s="243"/>
      <c r="C348" s="243" t="s">
        <v>221</v>
      </c>
      <c r="D348" s="240">
        <v>96114</v>
      </c>
      <c r="E348" s="241" t="s">
        <v>6672</v>
      </c>
      <c r="F348" s="244" t="s">
        <v>163</v>
      </c>
      <c r="G348" s="234">
        <v>373.03000000000009</v>
      </c>
      <c r="H348" s="330"/>
      <c r="I348" s="235">
        <f t="shared" ref="I348:I349" si="124">$H$3</f>
        <v>0</v>
      </c>
      <c r="J348" s="236">
        <f t="shared" ref="J348:J349" si="125">TRUNC(H348 * (1+I348), 2)</f>
        <v>0</v>
      </c>
      <c r="K348" s="212">
        <f t="shared" ref="K348:K349" si="126">TRUNC(G348*J348,2)</f>
        <v>0</v>
      </c>
      <c r="L348" s="275" t="s">
        <v>7001</v>
      </c>
    </row>
    <row r="349" spans="1:12">
      <c r="A349" s="230" t="s">
        <v>507</v>
      </c>
      <c r="B349" s="243" t="s">
        <v>6135</v>
      </c>
      <c r="C349" s="230" t="s">
        <v>313</v>
      </c>
      <c r="D349" s="230"/>
      <c r="E349" s="241" t="s">
        <v>7301</v>
      </c>
      <c r="F349" s="244" t="s">
        <v>163</v>
      </c>
      <c r="G349" s="234">
        <v>3915.58</v>
      </c>
      <c r="H349" s="330"/>
      <c r="I349" s="235">
        <f t="shared" si="124"/>
        <v>0</v>
      </c>
      <c r="J349" s="236">
        <f t="shared" si="125"/>
        <v>0</v>
      </c>
      <c r="K349" s="212">
        <f t="shared" si="126"/>
        <v>0</v>
      </c>
      <c r="L349" s="283" t="s">
        <v>7300</v>
      </c>
    </row>
    <row r="350" spans="1:12">
      <c r="A350" s="230"/>
      <c r="B350" s="230"/>
      <c r="C350" s="230"/>
      <c r="D350" s="230"/>
      <c r="E350" s="232"/>
      <c r="F350" s="233"/>
      <c r="G350" s="234"/>
      <c r="H350" s="331"/>
      <c r="I350" s="212"/>
      <c r="J350" s="212"/>
      <c r="K350" s="212"/>
      <c r="L350" s="246"/>
    </row>
    <row r="351" spans="1:12">
      <c r="A351" s="230"/>
      <c r="B351" s="230"/>
      <c r="C351" s="230"/>
      <c r="D351" s="230"/>
      <c r="E351" s="250" t="s">
        <v>175</v>
      </c>
      <c r="F351" s="233"/>
      <c r="G351" s="251"/>
      <c r="H351" s="331"/>
      <c r="I351" s="212"/>
      <c r="J351" s="212"/>
      <c r="K351" s="252">
        <f>SUM(K331:K350)</f>
        <v>0</v>
      </c>
      <c r="L351" s="253"/>
    </row>
    <row r="352" spans="1:12">
      <c r="A352" s="230"/>
      <c r="B352" s="230"/>
      <c r="C352" s="230"/>
      <c r="D352" s="230"/>
      <c r="E352" s="250"/>
      <c r="F352" s="233"/>
      <c r="G352" s="234"/>
      <c r="H352" s="331"/>
      <c r="I352" s="212"/>
      <c r="J352" s="212"/>
      <c r="K352" s="252"/>
      <c r="L352" s="214"/>
    </row>
    <row r="353" spans="1:19">
      <c r="A353" s="230"/>
      <c r="B353" s="230"/>
      <c r="C353" s="230"/>
      <c r="D353" s="230"/>
      <c r="E353" s="232"/>
      <c r="F353" s="233"/>
      <c r="G353" s="234"/>
      <c r="H353" s="331"/>
      <c r="I353" s="212"/>
      <c r="J353" s="212"/>
      <c r="K353" s="212"/>
      <c r="L353" s="214"/>
    </row>
    <row r="354" spans="1:19">
      <c r="A354" s="215" t="s">
        <v>99</v>
      </c>
      <c r="B354" s="215"/>
      <c r="C354" s="215"/>
      <c r="D354" s="215"/>
      <c r="E354" s="217" t="s">
        <v>191</v>
      </c>
      <c r="F354" s="218"/>
      <c r="G354" s="219"/>
      <c r="H354" s="332"/>
      <c r="I354" s="220"/>
      <c r="J354" s="220"/>
      <c r="K354" s="220"/>
      <c r="L354" s="214"/>
    </row>
    <row r="355" spans="1:19">
      <c r="A355" s="223" t="s">
        <v>100</v>
      </c>
      <c r="B355" s="223"/>
      <c r="C355" s="223"/>
      <c r="D355" s="223"/>
      <c r="E355" s="225" t="s">
        <v>192</v>
      </c>
      <c r="F355" s="226"/>
      <c r="G355" s="227"/>
      <c r="H355" s="332"/>
      <c r="I355" s="228"/>
      <c r="J355" s="228"/>
      <c r="K355" s="228"/>
      <c r="L355" s="214"/>
      <c r="N355" s="272"/>
    </row>
    <row r="356" spans="1:19" ht="25.5">
      <c r="A356" s="230" t="s">
        <v>101</v>
      </c>
      <c r="B356" s="230"/>
      <c r="C356" s="230" t="s">
        <v>221</v>
      </c>
      <c r="D356" s="231">
        <v>68333</v>
      </c>
      <c r="E356" s="241" t="s">
        <v>7724</v>
      </c>
      <c r="F356" s="244" t="s">
        <v>163</v>
      </c>
      <c r="G356" s="234">
        <v>260.19</v>
      </c>
      <c r="H356" s="330"/>
      <c r="I356" s="235">
        <f t="shared" ref="I356:I362" si="127">$H$3</f>
        <v>0</v>
      </c>
      <c r="J356" s="236">
        <f t="shared" ref="J356:J360" si="128">TRUNC(H356 * (1+I356), 2)</f>
        <v>0</v>
      </c>
      <c r="K356" s="212">
        <f t="shared" ref="K356:K362" si="129">TRUNC(G356*J356,2)</f>
        <v>0</v>
      </c>
      <c r="L356" s="214"/>
    </row>
    <row r="357" spans="1:19" ht="25.5" customHeight="1">
      <c r="A357" s="230" t="s">
        <v>102</v>
      </c>
      <c r="B357" s="230"/>
      <c r="C357" s="230" t="s">
        <v>221</v>
      </c>
      <c r="D357" s="231">
        <v>97083</v>
      </c>
      <c r="E357" s="241" t="s">
        <v>7725</v>
      </c>
      <c r="F357" s="244" t="s">
        <v>163</v>
      </c>
      <c r="G357" s="234">
        <v>1586.91</v>
      </c>
      <c r="H357" s="330"/>
      <c r="I357" s="235">
        <f t="shared" si="127"/>
        <v>0</v>
      </c>
      <c r="J357" s="236">
        <f t="shared" si="128"/>
        <v>0</v>
      </c>
      <c r="K357" s="212">
        <f t="shared" si="129"/>
        <v>0</v>
      </c>
      <c r="L357" s="717"/>
    </row>
    <row r="358" spans="1:19" ht="28.5" customHeight="1">
      <c r="A358" s="230" t="s">
        <v>282</v>
      </c>
      <c r="B358" s="230" t="s">
        <v>7712</v>
      </c>
      <c r="C358" s="230"/>
      <c r="D358" s="231"/>
      <c r="E358" s="241" t="s">
        <v>7726</v>
      </c>
      <c r="F358" s="244" t="s">
        <v>176</v>
      </c>
      <c r="G358" s="234">
        <v>476.07299999999998</v>
      </c>
      <c r="H358" s="330"/>
      <c r="I358" s="235">
        <f t="shared" si="127"/>
        <v>0</v>
      </c>
      <c r="J358" s="236">
        <f t="shared" si="128"/>
        <v>0</v>
      </c>
      <c r="K358" s="212">
        <f t="shared" si="129"/>
        <v>0</v>
      </c>
      <c r="L358" s="717"/>
    </row>
    <row r="359" spans="1:19">
      <c r="A359" s="230" t="s">
        <v>286</v>
      </c>
      <c r="B359" s="230"/>
      <c r="C359" s="230" t="s">
        <v>221</v>
      </c>
      <c r="D359" s="231">
        <v>97092</v>
      </c>
      <c r="E359" s="241" t="s">
        <v>7727</v>
      </c>
      <c r="F359" s="244" t="s">
        <v>180</v>
      </c>
      <c r="G359" s="234">
        <v>4252.9188000000004</v>
      </c>
      <c r="H359" s="330"/>
      <c r="I359" s="235">
        <f t="shared" si="127"/>
        <v>0</v>
      </c>
      <c r="J359" s="236">
        <f t="shared" si="128"/>
        <v>0</v>
      </c>
      <c r="K359" s="212">
        <f t="shared" si="129"/>
        <v>0</v>
      </c>
      <c r="L359" s="717"/>
    </row>
    <row r="360" spans="1:19" ht="25.5">
      <c r="A360" s="230" t="s">
        <v>327</v>
      </c>
      <c r="B360" s="230"/>
      <c r="C360" s="230" t="s">
        <v>221</v>
      </c>
      <c r="D360" s="231">
        <v>97095</v>
      </c>
      <c r="E360" s="241" t="s">
        <v>7728</v>
      </c>
      <c r="F360" s="244" t="s">
        <v>176</v>
      </c>
      <c r="G360" s="234">
        <v>238.03649999999999</v>
      </c>
      <c r="H360" s="330"/>
      <c r="I360" s="235">
        <f t="shared" si="127"/>
        <v>0</v>
      </c>
      <c r="J360" s="236">
        <f t="shared" si="128"/>
        <v>0</v>
      </c>
      <c r="K360" s="212">
        <f t="shared" si="129"/>
        <v>0</v>
      </c>
      <c r="L360" s="717"/>
    </row>
    <row r="361" spans="1:19" ht="25.5">
      <c r="A361" s="230" t="s">
        <v>343</v>
      </c>
      <c r="B361" s="230"/>
      <c r="C361" s="230" t="s">
        <v>221</v>
      </c>
      <c r="D361" s="231">
        <v>87620</v>
      </c>
      <c r="E361" s="241" t="s">
        <v>6535</v>
      </c>
      <c r="F361" s="244" t="s">
        <v>163</v>
      </c>
      <c r="G361" s="234">
        <v>4369.2699999999986</v>
      </c>
      <c r="H361" s="330"/>
      <c r="I361" s="235">
        <f t="shared" si="127"/>
        <v>0</v>
      </c>
      <c r="J361" s="236">
        <f t="shared" ref="J361:J362" si="130">TRUNC(H361 * (1+I361), 2)</f>
        <v>0</v>
      </c>
      <c r="K361" s="212">
        <f t="shared" si="129"/>
        <v>0</v>
      </c>
      <c r="L361" s="242"/>
      <c r="O361" s="272"/>
      <c r="Q361" s="272"/>
      <c r="R361" s="272"/>
      <c r="S361" s="272"/>
    </row>
    <row r="362" spans="1:19" ht="25.5">
      <c r="A362" s="230" t="s">
        <v>7713</v>
      </c>
      <c r="B362" s="230"/>
      <c r="C362" s="230" t="s">
        <v>221</v>
      </c>
      <c r="D362" s="231">
        <v>98680</v>
      </c>
      <c r="E362" s="241" t="s">
        <v>7729</v>
      </c>
      <c r="F362" s="244" t="s">
        <v>163</v>
      </c>
      <c r="G362" s="234">
        <v>24.08</v>
      </c>
      <c r="H362" s="330"/>
      <c r="I362" s="235">
        <f t="shared" si="127"/>
        <v>0</v>
      </c>
      <c r="J362" s="236">
        <f t="shared" si="130"/>
        <v>0</v>
      </c>
      <c r="K362" s="212">
        <f t="shared" si="129"/>
        <v>0</v>
      </c>
      <c r="L362" s="262"/>
      <c r="O362" s="272"/>
      <c r="P362" s="272"/>
      <c r="Q362" s="272"/>
      <c r="R362" s="272"/>
      <c r="S362" s="272"/>
    </row>
    <row r="363" spans="1:19">
      <c r="A363" s="230"/>
      <c r="B363" s="230"/>
      <c r="C363" s="230"/>
      <c r="D363" s="230"/>
      <c r="E363" s="232"/>
      <c r="F363" s="233"/>
      <c r="G363" s="234"/>
      <c r="H363" s="331"/>
      <c r="I363" s="212"/>
      <c r="J363" s="212"/>
      <c r="K363" s="212"/>
      <c r="L363" s="214"/>
    </row>
    <row r="364" spans="1:19">
      <c r="A364" s="223" t="s">
        <v>103</v>
      </c>
      <c r="B364" s="223"/>
      <c r="C364" s="223"/>
      <c r="D364" s="223"/>
      <c r="E364" s="225" t="s">
        <v>5358</v>
      </c>
      <c r="F364" s="226"/>
      <c r="G364" s="227"/>
      <c r="H364" s="332"/>
      <c r="I364" s="228"/>
      <c r="J364" s="228"/>
      <c r="K364" s="228"/>
      <c r="L364" s="214"/>
    </row>
    <row r="365" spans="1:19">
      <c r="A365" s="243" t="s">
        <v>104</v>
      </c>
      <c r="B365" s="243"/>
      <c r="C365" s="243" t="s">
        <v>221</v>
      </c>
      <c r="D365" s="240">
        <v>101752</v>
      </c>
      <c r="E365" s="241" t="s">
        <v>7730</v>
      </c>
      <c r="F365" s="244" t="s">
        <v>163</v>
      </c>
      <c r="G365" s="234">
        <v>4680.8599999999988</v>
      </c>
      <c r="H365" s="330"/>
      <c r="I365" s="235">
        <f t="shared" ref="I365:I368" si="131">$H$3</f>
        <v>0</v>
      </c>
      <c r="J365" s="236">
        <f t="shared" ref="J365" si="132">TRUNC(H365 * (1+I365), 2)</f>
        <v>0</v>
      </c>
      <c r="K365" s="212">
        <f t="shared" ref="K365:K368" si="133">TRUNC(G365*J365,2)</f>
        <v>0</v>
      </c>
      <c r="L365" s="275"/>
    </row>
    <row r="366" spans="1:19" ht="25.5">
      <c r="A366" s="243" t="s">
        <v>105</v>
      </c>
      <c r="B366" s="230" t="s">
        <v>6136</v>
      </c>
      <c r="C366" s="230" t="s">
        <v>313</v>
      </c>
      <c r="D366" s="230"/>
      <c r="E366" s="241" t="s">
        <v>3238</v>
      </c>
      <c r="F366" s="233" t="s">
        <v>164</v>
      </c>
      <c r="G366" s="234">
        <v>323.10000000000002</v>
      </c>
      <c r="H366" s="330"/>
      <c r="I366" s="235">
        <f t="shared" si="131"/>
        <v>0</v>
      </c>
      <c r="J366" s="236">
        <f t="shared" ref="J366:J368" si="134">TRUNC(H366 * (1+I366), 2)</f>
        <v>0</v>
      </c>
      <c r="K366" s="212">
        <f t="shared" si="133"/>
        <v>0</v>
      </c>
      <c r="L366" s="242"/>
    </row>
    <row r="367" spans="1:19">
      <c r="A367" s="243" t="s">
        <v>106</v>
      </c>
      <c r="B367" s="230"/>
      <c r="C367" s="230" t="s">
        <v>221</v>
      </c>
      <c r="D367" s="230">
        <v>98671</v>
      </c>
      <c r="E367" s="241" t="s">
        <v>7731</v>
      </c>
      <c r="F367" s="233" t="s">
        <v>163</v>
      </c>
      <c r="G367" s="234">
        <v>121.83</v>
      </c>
      <c r="H367" s="330"/>
      <c r="I367" s="235">
        <f t="shared" si="131"/>
        <v>0</v>
      </c>
      <c r="J367" s="236">
        <f t="shared" si="134"/>
        <v>0</v>
      </c>
      <c r="K367" s="212">
        <f t="shared" si="133"/>
        <v>0</v>
      </c>
      <c r="L367" s="242"/>
    </row>
    <row r="368" spans="1:19">
      <c r="A368" s="243" t="s">
        <v>377</v>
      </c>
      <c r="B368" s="243"/>
      <c r="C368" s="243" t="s">
        <v>221</v>
      </c>
      <c r="D368" s="240">
        <v>101733</v>
      </c>
      <c r="E368" s="241" t="s">
        <v>7732</v>
      </c>
      <c r="F368" s="274" t="s">
        <v>163</v>
      </c>
      <c r="G368" s="234">
        <v>4.5</v>
      </c>
      <c r="H368" s="330"/>
      <c r="I368" s="235">
        <f t="shared" si="131"/>
        <v>0</v>
      </c>
      <c r="J368" s="236">
        <f t="shared" si="134"/>
        <v>0</v>
      </c>
      <c r="K368" s="212">
        <f t="shared" si="133"/>
        <v>0</v>
      </c>
      <c r="L368" s="275"/>
    </row>
    <row r="369" spans="1:12">
      <c r="A369" s="230"/>
      <c r="B369" s="230"/>
      <c r="C369" s="230"/>
      <c r="D369" s="230"/>
      <c r="E369" s="232"/>
      <c r="F369" s="233"/>
      <c r="G369" s="234"/>
      <c r="H369" s="331"/>
      <c r="I369" s="212"/>
      <c r="J369" s="212"/>
      <c r="K369" s="212"/>
      <c r="L369" s="214"/>
    </row>
    <row r="370" spans="1:12">
      <c r="A370" s="223" t="s">
        <v>107</v>
      </c>
      <c r="B370" s="223"/>
      <c r="C370" s="223"/>
      <c r="D370" s="223"/>
      <c r="E370" s="225" t="s">
        <v>5363</v>
      </c>
      <c r="F370" s="226"/>
      <c r="G370" s="227"/>
      <c r="H370" s="332"/>
      <c r="I370" s="228"/>
      <c r="J370" s="228"/>
      <c r="K370" s="228"/>
      <c r="L370" s="214"/>
    </row>
    <row r="371" spans="1:12">
      <c r="A371" s="230" t="s">
        <v>109</v>
      </c>
      <c r="B371" s="230" t="s">
        <v>2751</v>
      </c>
      <c r="C371" s="230" t="s">
        <v>313</v>
      </c>
      <c r="D371" s="230"/>
      <c r="E371" s="241" t="s">
        <v>2143</v>
      </c>
      <c r="F371" s="290" t="s">
        <v>163</v>
      </c>
      <c r="G371" s="234">
        <v>100.91999999999994</v>
      </c>
      <c r="H371" s="330"/>
      <c r="I371" s="235">
        <f t="shared" ref="I371:I374" si="135">$H$3</f>
        <v>0</v>
      </c>
      <c r="J371" s="236">
        <f t="shared" ref="J371" si="136">TRUNC(H371 * (1+I371), 2)</f>
        <v>0</v>
      </c>
      <c r="K371" s="212">
        <f t="shared" ref="K371:K374" si="137">TRUNC(G371*J371,2)</f>
        <v>0</v>
      </c>
      <c r="L371" s="242"/>
    </row>
    <row r="372" spans="1:12">
      <c r="A372" s="230" t="s">
        <v>351</v>
      </c>
      <c r="B372" s="230" t="s">
        <v>2753</v>
      </c>
      <c r="C372" s="230" t="s">
        <v>313</v>
      </c>
      <c r="D372" s="230"/>
      <c r="E372" s="241" t="s">
        <v>5364</v>
      </c>
      <c r="F372" s="290" t="s">
        <v>164</v>
      </c>
      <c r="G372" s="234">
        <v>14.7</v>
      </c>
      <c r="H372" s="330"/>
      <c r="I372" s="235">
        <f t="shared" si="135"/>
        <v>0</v>
      </c>
      <c r="J372" s="236">
        <f t="shared" ref="J372:J374" si="138">TRUNC(H372 * (1+I372), 2)</f>
        <v>0</v>
      </c>
      <c r="K372" s="212">
        <f t="shared" si="137"/>
        <v>0</v>
      </c>
      <c r="L372" s="246"/>
    </row>
    <row r="373" spans="1:12">
      <c r="A373" s="243" t="s">
        <v>532</v>
      </c>
      <c r="B373" s="243"/>
      <c r="C373" s="243" t="s">
        <v>221</v>
      </c>
      <c r="D373" s="243">
        <v>101741</v>
      </c>
      <c r="E373" s="241" t="s">
        <v>7733</v>
      </c>
      <c r="F373" s="244" t="s">
        <v>164</v>
      </c>
      <c r="G373" s="234">
        <v>1610.7000000000005</v>
      </c>
      <c r="H373" s="330"/>
      <c r="I373" s="235">
        <f t="shared" si="135"/>
        <v>0</v>
      </c>
      <c r="J373" s="236">
        <f t="shared" si="138"/>
        <v>0</v>
      </c>
      <c r="K373" s="212">
        <f t="shared" si="137"/>
        <v>0</v>
      </c>
      <c r="L373" s="275"/>
    </row>
    <row r="374" spans="1:12">
      <c r="A374" s="243" t="s">
        <v>533</v>
      </c>
      <c r="B374" s="243"/>
      <c r="C374" s="243" t="s">
        <v>221</v>
      </c>
      <c r="D374" s="240">
        <v>101740</v>
      </c>
      <c r="E374" s="241" t="s">
        <v>7734</v>
      </c>
      <c r="F374" s="244" t="s">
        <v>164</v>
      </c>
      <c r="G374" s="234">
        <v>151.76</v>
      </c>
      <c r="H374" s="330"/>
      <c r="I374" s="235">
        <f t="shared" si="135"/>
        <v>0</v>
      </c>
      <c r="J374" s="236">
        <f t="shared" si="138"/>
        <v>0</v>
      </c>
      <c r="K374" s="212">
        <f t="shared" si="137"/>
        <v>0</v>
      </c>
      <c r="L374" s="275"/>
    </row>
    <row r="375" spans="1:12">
      <c r="A375" s="230"/>
      <c r="B375" s="230"/>
      <c r="C375" s="230"/>
      <c r="D375" s="230"/>
      <c r="E375" s="273"/>
      <c r="F375" s="274"/>
      <c r="G375" s="234"/>
      <c r="H375" s="331"/>
      <c r="I375" s="212"/>
      <c r="J375" s="212"/>
      <c r="K375" s="212"/>
      <c r="L375" s="246"/>
    </row>
    <row r="376" spans="1:12">
      <c r="A376" s="230"/>
      <c r="B376" s="230"/>
      <c r="C376" s="230"/>
      <c r="D376" s="230"/>
      <c r="E376" s="250" t="s">
        <v>175</v>
      </c>
      <c r="F376" s="233"/>
      <c r="G376" s="234"/>
      <c r="H376" s="331"/>
      <c r="I376" s="212"/>
      <c r="J376" s="212"/>
      <c r="K376" s="252">
        <f>SUM(K354:K375)</f>
        <v>0</v>
      </c>
      <c r="L376" s="289"/>
    </row>
    <row r="377" spans="1:12">
      <c r="A377" s="230"/>
      <c r="B377" s="230"/>
      <c r="C377" s="230"/>
      <c r="D377" s="230"/>
      <c r="E377" s="232"/>
      <c r="F377" s="233"/>
      <c r="G377" s="234"/>
      <c r="H377" s="331"/>
      <c r="I377" s="212"/>
      <c r="J377" s="212"/>
      <c r="K377" s="212"/>
      <c r="L377" s="214"/>
    </row>
    <row r="378" spans="1:12">
      <c r="A378" s="230"/>
      <c r="B378" s="230"/>
      <c r="C378" s="230"/>
      <c r="D378" s="230"/>
      <c r="E378" s="232"/>
      <c r="F378" s="233"/>
      <c r="G378" s="234"/>
      <c r="H378" s="331"/>
      <c r="I378" s="212"/>
      <c r="J378" s="212"/>
      <c r="K378" s="212"/>
      <c r="L378" s="214"/>
    </row>
    <row r="379" spans="1:12">
      <c r="A379" s="215" t="s">
        <v>111</v>
      </c>
      <c r="B379" s="215"/>
      <c r="C379" s="215"/>
      <c r="D379" s="215"/>
      <c r="E379" s="217" t="s">
        <v>193</v>
      </c>
      <c r="F379" s="218"/>
      <c r="G379" s="219"/>
      <c r="H379" s="332"/>
      <c r="I379" s="220"/>
      <c r="J379" s="220"/>
      <c r="K379" s="220"/>
      <c r="L379" s="214"/>
    </row>
    <row r="380" spans="1:12">
      <c r="A380" s="223" t="s">
        <v>112</v>
      </c>
      <c r="B380" s="223"/>
      <c r="C380" s="223"/>
      <c r="D380" s="223"/>
      <c r="E380" s="225" t="s">
        <v>194</v>
      </c>
      <c r="F380" s="226"/>
      <c r="G380" s="227"/>
      <c r="H380" s="332"/>
      <c r="I380" s="228"/>
      <c r="J380" s="228"/>
      <c r="K380" s="228"/>
      <c r="L380" s="214"/>
    </row>
    <row r="381" spans="1:12">
      <c r="A381" s="230" t="s">
        <v>113</v>
      </c>
      <c r="B381" s="230"/>
      <c r="C381" s="230" t="s">
        <v>221</v>
      </c>
      <c r="D381" s="231">
        <v>88497</v>
      </c>
      <c r="E381" s="232" t="s">
        <v>6536</v>
      </c>
      <c r="F381" s="233" t="s">
        <v>163</v>
      </c>
      <c r="G381" s="234">
        <v>7222.18</v>
      </c>
      <c r="H381" s="330"/>
      <c r="I381" s="235">
        <f t="shared" ref="I381:I384" si="139">$H$3</f>
        <v>0</v>
      </c>
      <c r="J381" s="236">
        <f t="shared" ref="J381" si="140">TRUNC(H381 * (1+I381), 2)</f>
        <v>0</v>
      </c>
      <c r="K381" s="212">
        <f t="shared" ref="K381:K384" si="141">TRUNC(G381*J381,2)</f>
        <v>0</v>
      </c>
      <c r="L381" s="242"/>
    </row>
    <row r="382" spans="1:12">
      <c r="A382" s="230" t="s">
        <v>114</v>
      </c>
      <c r="B382" s="230"/>
      <c r="C382" s="230" t="s">
        <v>221</v>
      </c>
      <c r="D382" s="231">
        <v>88483</v>
      </c>
      <c r="E382" s="232" t="s">
        <v>6537</v>
      </c>
      <c r="F382" s="233" t="s">
        <v>163</v>
      </c>
      <c r="G382" s="234">
        <v>7222.18</v>
      </c>
      <c r="H382" s="330"/>
      <c r="I382" s="235">
        <f t="shared" si="139"/>
        <v>0</v>
      </c>
      <c r="J382" s="236">
        <f t="shared" ref="J382:J384" si="142">TRUNC(H382 * (1+I382), 2)</f>
        <v>0</v>
      </c>
      <c r="K382" s="212">
        <f t="shared" si="141"/>
        <v>0</v>
      </c>
      <c r="L382" s="242"/>
    </row>
    <row r="383" spans="1:12">
      <c r="A383" s="230" t="s">
        <v>115</v>
      </c>
      <c r="B383" s="230"/>
      <c r="C383" s="230" t="s">
        <v>221</v>
      </c>
      <c r="D383" s="231">
        <v>88489</v>
      </c>
      <c r="E383" s="232" t="s">
        <v>6538</v>
      </c>
      <c r="F383" s="233" t="s">
        <v>163</v>
      </c>
      <c r="G383" s="234">
        <v>7222.18</v>
      </c>
      <c r="H383" s="330"/>
      <c r="I383" s="235">
        <f t="shared" si="139"/>
        <v>0</v>
      </c>
      <c r="J383" s="236">
        <f t="shared" si="142"/>
        <v>0</v>
      </c>
      <c r="K383" s="212">
        <f t="shared" si="141"/>
        <v>0</v>
      </c>
      <c r="L383" s="242"/>
    </row>
    <row r="384" spans="1:12" ht="25.5">
      <c r="A384" s="230" t="s">
        <v>116</v>
      </c>
      <c r="B384" s="230" t="s">
        <v>6144</v>
      </c>
      <c r="C384" s="230" t="s">
        <v>313</v>
      </c>
      <c r="D384" s="230"/>
      <c r="E384" s="232" t="s">
        <v>3253</v>
      </c>
      <c r="F384" s="233" t="s">
        <v>163</v>
      </c>
      <c r="G384" s="234">
        <v>39.32</v>
      </c>
      <c r="H384" s="330"/>
      <c r="I384" s="235">
        <f t="shared" si="139"/>
        <v>0</v>
      </c>
      <c r="J384" s="236">
        <f t="shared" si="142"/>
        <v>0</v>
      </c>
      <c r="K384" s="212">
        <f t="shared" si="141"/>
        <v>0</v>
      </c>
      <c r="L384" s="246"/>
    </row>
    <row r="385" spans="1:12">
      <c r="A385" s="230"/>
      <c r="B385" s="230"/>
      <c r="C385" s="230"/>
      <c r="D385" s="230"/>
      <c r="E385" s="232"/>
      <c r="F385" s="233"/>
      <c r="G385" s="234"/>
      <c r="H385" s="331"/>
      <c r="I385" s="212"/>
      <c r="J385" s="212"/>
      <c r="K385" s="212"/>
      <c r="L385" s="246"/>
    </row>
    <row r="386" spans="1:12">
      <c r="A386" s="223" t="s">
        <v>117</v>
      </c>
      <c r="B386" s="223"/>
      <c r="C386" s="223"/>
      <c r="D386" s="223"/>
      <c r="E386" s="225" t="s">
        <v>195</v>
      </c>
      <c r="F386" s="226"/>
      <c r="G386" s="227"/>
      <c r="H386" s="332"/>
      <c r="I386" s="228"/>
      <c r="J386" s="228"/>
      <c r="K386" s="228"/>
      <c r="L386" s="214"/>
    </row>
    <row r="387" spans="1:12">
      <c r="A387" s="230" t="s">
        <v>118</v>
      </c>
      <c r="B387" s="230"/>
      <c r="C387" s="230" t="s">
        <v>221</v>
      </c>
      <c r="D387" s="231">
        <v>88496</v>
      </c>
      <c r="E387" s="232" t="s">
        <v>6539</v>
      </c>
      <c r="F387" s="233" t="s">
        <v>163</v>
      </c>
      <c r="G387" s="234">
        <v>1632.87</v>
      </c>
      <c r="H387" s="330"/>
      <c r="I387" s="235">
        <f t="shared" ref="I387:I389" si="143">$H$3</f>
        <v>0</v>
      </c>
      <c r="J387" s="236">
        <f t="shared" ref="J387" si="144">TRUNC(H387 * (1+I387), 2)</f>
        <v>0</v>
      </c>
      <c r="K387" s="212">
        <f t="shared" ref="K387:K389" si="145">TRUNC(G387*J387,2)</f>
        <v>0</v>
      </c>
      <c r="L387" s="242"/>
    </row>
    <row r="388" spans="1:12">
      <c r="A388" s="230" t="s">
        <v>119</v>
      </c>
      <c r="B388" s="230"/>
      <c r="C388" s="230" t="s">
        <v>221</v>
      </c>
      <c r="D388" s="231">
        <v>88482</v>
      </c>
      <c r="E388" s="232" t="s">
        <v>6540</v>
      </c>
      <c r="F388" s="233" t="s">
        <v>163</v>
      </c>
      <c r="G388" s="234">
        <v>1632.87</v>
      </c>
      <c r="H388" s="330"/>
      <c r="I388" s="235">
        <f t="shared" si="143"/>
        <v>0</v>
      </c>
      <c r="J388" s="236">
        <f t="shared" ref="J388:J389" si="146">TRUNC(H388 * (1+I388), 2)</f>
        <v>0</v>
      </c>
      <c r="K388" s="212">
        <f t="shared" si="145"/>
        <v>0</v>
      </c>
      <c r="L388" s="242"/>
    </row>
    <row r="389" spans="1:12">
      <c r="A389" s="230" t="s">
        <v>120</v>
      </c>
      <c r="B389" s="230"/>
      <c r="C389" s="230" t="s">
        <v>221</v>
      </c>
      <c r="D389" s="231">
        <v>88488</v>
      </c>
      <c r="E389" s="232" t="s">
        <v>6541</v>
      </c>
      <c r="F389" s="233" t="s">
        <v>163</v>
      </c>
      <c r="G389" s="234">
        <v>1632.87</v>
      </c>
      <c r="H389" s="330"/>
      <c r="I389" s="235">
        <f t="shared" si="143"/>
        <v>0</v>
      </c>
      <c r="J389" s="236">
        <f t="shared" si="146"/>
        <v>0</v>
      </c>
      <c r="K389" s="212">
        <f t="shared" si="145"/>
        <v>0</v>
      </c>
      <c r="L389" s="242"/>
    </row>
    <row r="390" spans="1:12">
      <c r="A390" s="230"/>
      <c r="B390" s="230"/>
      <c r="C390" s="230"/>
      <c r="D390" s="230"/>
      <c r="E390" s="232"/>
      <c r="F390" s="233"/>
      <c r="G390" s="234"/>
      <c r="H390" s="331"/>
      <c r="I390" s="212"/>
      <c r="J390" s="212"/>
      <c r="K390" s="212"/>
      <c r="L390" s="246"/>
    </row>
    <row r="391" spans="1:12">
      <c r="A391" s="223" t="s">
        <v>121</v>
      </c>
      <c r="B391" s="223"/>
      <c r="C391" s="223"/>
      <c r="D391" s="223"/>
      <c r="E391" s="225" t="s">
        <v>2643</v>
      </c>
      <c r="F391" s="226"/>
      <c r="G391" s="227"/>
      <c r="H391" s="332"/>
      <c r="I391" s="228"/>
      <c r="J391" s="228"/>
      <c r="K391" s="228"/>
      <c r="L391" s="214"/>
    </row>
    <row r="392" spans="1:12">
      <c r="A392" s="230"/>
      <c r="B392" s="230"/>
      <c r="C392" s="230"/>
      <c r="D392" s="230"/>
      <c r="E392" s="232"/>
      <c r="F392" s="233"/>
      <c r="G392" s="234"/>
      <c r="H392" s="331"/>
      <c r="I392" s="212"/>
      <c r="J392" s="212"/>
      <c r="K392" s="212"/>
      <c r="L392" s="246"/>
    </row>
    <row r="393" spans="1:12">
      <c r="A393" s="223" t="s">
        <v>123</v>
      </c>
      <c r="B393" s="223"/>
      <c r="C393" s="223"/>
      <c r="D393" s="223"/>
      <c r="E393" s="225" t="s">
        <v>492</v>
      </c>
      <c r="F393" s="226"/>
      <c r="G393" s="227"/>
      <c r="H393" s="332"/>
      <c r="I393" s="228"/>
      <c r="J393" s="228"/>
      <c r="K393" s="228"/>
      <c r="L393" s="214"/>
    </row>
    <row r="394" spans="1:12">
      <c r="A394" s="230" t="s">
        <v>592</v>
      </c>
      <c r="B394" s="230" t="s">
        <v>914</v>
      </c>
      <c r="C394" s="230" t="s">
        <v>313</v>
      </c>
      <c r="D394" s="243"/>
      <c r="E394" s="284" t="s">
        <v>7034</v>
      </c>
      <c r="F394" s="244" t="s">
        <v>163</v>
      </c>
      <c r="G394" s="234">
        <v>9.6</v>
      </c>
      <c r="H394" s="330"/>
      <c r="I394" s="235">
        <f t="shared" ref="I394:I397" si="147">$H$3</f>
        <v>0</v>
      </c>
      <c r="J394" s="236">
        <f t="shared" ref="J394" si="148">TRUNC(H394 * (1+I394), 2)</f>
        <v>0</v>
      </c>
      <c r="K394" s="212">
        <f t="shared" ref="K394:K397" si="149">TRUNC(G394*J394,2)</f>
        <v>0</v>
      </c>
      <c r="L394" s="291"/>
    </row>
    <row r="395" spans="1:12">
      <c r="A395" s="230" t="s">
        <v>593</v>
      </c>
      <c r="B395" s="230" t="s">
        <v>915</v>
      </c>
      <c r="C395" s="230" t="s">
        <v>313</v>
      </c>
      <c r="D395" s="243"/>
      <c r="E395" s="284" t="s">
        <v>7035</v>
      </c>
      <c r="F395" s="244" t="s">
        <v>163</v>
      </c>
      <c r="G395" s="234">
        <v>8.67</v>
      </c>
      <c r="H395" s="330"/>
      <c r="I395" s="235">
        <f t="shared" si="147"/>
        <v>0</v>
      </c>
      <c r="J395" s="236">
        <f t="shared" ref="J395:J397" si="150">TRUNC(H395 * (1+I395), 2)</f>
        <v>0</v>
      </c>
      <c r="K395" s="212">
        <f t="shared" si="149"/>
        <v>0</v>
      </c>
      <c r="L395" s="291"/>
    </row>
    <row r="396" spans="1:12">
      <c r="A396" s="230" t="s">
        <v>594</v>
      </c>
      <c r="B396" s="230" t="s">
        <v>917</v>
      </c>
      <c r="C396" s="230" t="s">
        <v>313</v>
      </c>
      <c r="D396" s="243"/>
      <c r="E396" s="241" t="s">
        <v>5369</v>
      </c>
      <c r="F396" s="244" t="s">
        <v>164</v>
      </c>
      <c r="G396" s="234">
        <v>836.43000000000006</v>
      </c>
      <c r="H396" s="330"/>
      <c r="I396" s="235">
        <f t="shared" si="147"/>
        <v>0</v>
      </c>
      <c r="J396" s="236">
        <f t="shared" si="150"/>
        <v>0</v>
      </c>
      <c r="K396" s="212">
        <f t="shared" si="149"/>
        <v>0</v>
      </c>
      <c r="L396" s="292"/>
    </row>
    <row r="397" spans="1:12">
      <c r="A397" s="230" t="s">
        <v>6319</v>
      </c>
      <c r="B397" s="230" t="s">
        <v>916</v>
      </c>
      <c r="C397" s="230" t="s">
        <v>313</v>
      </c>
      <c r="D397" s="243"/>
      <c r="E397" s="284" t="s">
        <v>7036</v>
      </c>
      <c r="F397" s="244" t="s">
        <v>163</v>
      </c>
      <c r="G397" s="234">
        <v>12</v>
      </c>
      <c r="H397" s="330"/>
      <c r="I397" s="235">
        <f t="shared" si="147"/>
        <v>0</v>
      </c>
      <c r="J397" s="236">
        <f t="shared" si="150"/>
        <v>0</v>
      </c>
      <c r="K397" s="212">
        <f t="shared" si="149"/>
        <v>0</v>
      </c>
      <c r="L397" s="291"/>
    </row>
    <row r="398" spans="1:12">
      <c r="A398" s="230"/>
      <c r="B398" s="230"/>
      <c r="C398" s="230"/>
      <c r="D398" s="230"/>
      <c r="E398" s="232"/>
      <c r="F398" s="233"/>
      <c r="G398" s="234"/>
      <c r="H398" s="331"/>
      <c r="I398" s="212"/>
      <c r="J398" s="212"/>
      <c r="K398" s="212"/>
      <c r="L398" s="214"/>
    </row>
    <row r="399" spans="1:12">
      <c r="A399" s="223" t="s">
        <v>344</v>
      </c>
      <c r="B399" s="223"/>
      <c r="C399" s="223"/>
      <c r="D399" s="223"/>
      <c r="E399" s="225" t="s">
        <v>481</v>
      </c>
      <c r="F399" s="226"/>
      <c r="G399" s="227"/>
      <c r="H399" s="332"/>
      <c r="I399" s="228"/>
      <c r="J399" s="228"/>
      <c r="K399" s="228"/>
      <c r="L399" s="214"/>
    </row>
    <row r="400" spans="1:12" ht="25.5">
      <c r="A400" s="230" t="s">
        <v>345</v>
      </c>
      <c r="B400" s="230"/>
      <c r="C400" s="230" t="s">
        <v>221</v>
      </c>
      <c r="D400" s="231">
        <v>95468</v>
      </c>
      <c r="E400" s="232" t="s">
        <v>6542</v>
      </c>
      <c r="F400" s="233" t="s">
        <v>163</v>
      </c>
      <c r="G400" s="234">
        <v>261.39</v>
      </c>
      <c r="H400" s="330"/>
      <c r="I400" s="235">
        <f t="shared" ref="I400" si="151">$H$3</f>
        <v>0</v>
      </c>
      <c r="J400" s="236">
        <f t="shared" ref="J400" si="152">TRUNC(H400 * (1+I400), 2)</f>
        <v>0</v>
      </c>
      <c r="K400" s="212">
        <f t="shared" ref="K400" si="153">TRUNC(G400*J400,2)</f>
        <v>0</v>
      </c>
      <c r="L400" s="242"/>
    </row>
    <row r="401" spans="1:12">
      <c r="A401" s="230"/>
      <c r="B401" s="230"/>
      <c r="C401" s="230"/>
      <c r="D401" s="230"/>
      <c r="E401" s="232"/>
      <c r="F401" s="233"/>
      <c r="G401" s="234"/>
      <c r="H401" s="331"/>
      <c r="I401" s="212"/>
      <c r="J401" s="212"/>
      <c r="K401" s="212"/>
      <c r="L401" s="246"/>
    </row>
    <row r="402" spans="1:12">
      <c r="A402" s="230"/>
      <c r="B402" s="230"/>
      <c r="C402" s="230"/>
      <c r="D402" s="230"/>
      <c r="E402" s="250" t="s">
        <v>175</v>
      </c>
      <c r="F402" s="233"/>
      <c r="G402" s="234"/>
      <c r="H402" s="331"/>
      <c r="I402" s="212"/>
      <c r="J402" s="212"/>
      <c r="K402" s="252">
        <f>SUM(K380:K401)</f>
        <v>0</v>
      </c>
      <c r="L402" s="289"/>
    </row>
    <row r="403" spans="1:12">
      <c r="A403" s="230"/>
      <c r="B403" s="230"/>
      <c r="C403" s="230"/>
      <c r="D403" s="230"/>
      <c r="E403" s="250"/>
      <c r="F403" s="233"/>
      <c r="G403" s="234"/>
      <c r="H403" s="331"/>
      <c r="I403" s="212"/>
      <c r="J403" s="212"/>
      <c r="K403" s="252"/>
      <c r="L403" s="214"/>
    </row>
    <row r="404" spans="1:12">
      <c r="A404" s="230"/>
      <c r="B404" s="230"/>
      <c r="C404" s="230"/>
      <c r="D404" s="230"/>
      <c r="E404" s="232"/>
      <c r="F404" s="233"/>
      <c r="G404" s="234"/>
      <c r="H404" s="331"/>
      <c r="I404" s="212"/>
      <c r="J404" s="212"/>
      <c r="K404" s="212"/>
      <c r="L404" s="214"/>
    </row>
    <row r="405" spans="1:12">
      <c r="A405" s="215" t="s">
        <v>125</v>
      </c>
      <c r="B405" s="215"/>
      <c r="C405" s="215"/>
      <c r="D405" s="215"/>
      <c r="E405" s="217" t="s">
        <v>1707</v>
      </c>
      <c r="F405" s="218"/>
      <c r="G405" s="219"/>
      <c r="H405" s="332"/>
      <c r="I405" s="220"/>
      <c r="J405" s="220"/>
      <c r="K405" s="220"/>
      <c r="L405" s="214"/>
    </row>
    <row r="406" spans="1:12" ht="25.5">
      <c r="A406" s="230" t="s">
        <v>126</v>
      </c>
      <c r="B406" s="230" t="s">
        <v>2138</v>
      </c>
      <c r="C406" s="230" t="s">
        <v>313</v>
      </c>
      <c r="D406" s="230"/>
      <c r="E406" s="273" t="s">
        <v>2185</v>
      </c>
      <c r="F406" s="274" t="s">
        <v>163</v>
      </c>
      <c r="G406" s="234">
        <v>27.54</v>
      </c>
      <c r="H406" s="330"/>
      <c r="I406" s="235">
        <f t="shared" ref="I406:I437" si="154">$H$3</f>
        <v>0</v>
      </c>
      <c r="J406" s="236">
        <f t="shared" ref="J406" si="155">TRUNC(H406 * (1+I406), 2)</f>
        <v>0</v>
      </c>
      <c r="K406" s="212">
        <f t="shared" ref="K406:K437" si="156">TRUNC(G406*J406,2)</f>
        <v>0</v>
      </c>
      <c r="L406" s="242"/>
    </row>
    <row r="407" spans="1:12" ht="38.25">
      <c r="A407" s="230" t="s">
        <v>127</v>
      </c>
      <c r="B407" s="230" t="s">
        <v>1471</v>
      </c>
      <c r="C407" s="230" t="s">
        <v>313</v>
      </c>
      <c r="D407" s="230"/>
      <c r="E407" s="232" t="s">
        <v>6325</v>
      </c>
      <c r="F407" s="233" t="s">
        <v>164</v>
      </c>
      <c r="G407" s="234">
        <v>56.539999999999992</v>
      </c>
      <c r="H407" s="330"/>
      <c r="I407" s="235">
        <f t="shared" si="154"/>
        <v>0</v>
      </c>
      <c r="J407" s="236">
        <f t="shared" ref="J407:J437" si="157">TRUNC(H407 * (1+I407), 2)</f>
        <v>0</v>
      </c>
      <c r="K407" s="212">
        <f t="shared" si="156"/>
        <v>0</v>
      </c>
      <c r="L407" s="242"/>
    </row>
    <row r="408" spans="1:12" ht="25.5">
      <c r="A408" s="230" t="s">
        <v>129</v>
      </c>
      <c r="B408" s="230" t="s">
        <v>2191</v>
      </c>
      <c r="C408" s="230" t="s">
        <v>313</v>
      </c>
      <c r="D408" s="230"/>
      <c r="E408" s="232" t="s">
        <v>2182</v>
      </c>
      <c r="F408" s="233" t="s">
        <v>164</v>
      </c>
      <c r="G408" s="234">
        <v>50.690000000000005</v>
      </c>
      <c r="H408" s="330"/>
      <c r="I408" s="235">
        <f t="shared" si="154"/>
        <v>0</v>
      </c>
      <c r="J408" s="236">
        <f t="shared" si="157"/>
        <v>0</v>
      </c>
      <c r="K408" s="212">
        <f t="shared" si="156"/>
        <v>0</v>
      </c>
      <c r="L408" s="242"/>
    </row>
    <row r="409" spans="1:12" ht="25.5">
      <c r="A409" s="230" t="s">
        <v>131</v>
      </c>
      <c r="B409" s="230"/>
      <c r="C409" s="230" t="s">
        <v>221</v>
      </c>
      <c r="D409" s="231">
        <v>86932</v>
      </c>
      <c r="E409" s="232" t="s">
        <v>6647</v>
      </c>
      <c r="F409" s="233" t="s">
        <v>171</v>
      </c>
      <c r="G409" s="234">
        <v>46</v>
      </c>
      <c r="H409" s="330"/>
      <c r="I409" s="235">
        <f t="shared" si="154"/>
        <v>0</v>
      </c>
      <c r="J409" s="236">
        <f t="shared" si="157"/>
        <v>0</v>
      </c>
      <c r="K409" s="212">
        <f t="shared" si="156"/>
        <v>0</v>
      </c>
      <c r="L409" s="275"/>
    </row>
    <row r="410" spans="1:12" ht="25.5">
      <c r="A410" s="230" t="s">
        <v>133</v>
      </c>
      <c r="B410" s="230"/>
      <c r="C410" s="230" t="s">
        <v>221</v>
      </c>
      <c r="D410" s="231">
        <v>95471</v>
      </c>
      <c r="E410" s="232" t="s">
        <v>7178</v>
      </c>
      <c r="F410" s="233" t="s">
        <v>171</v>
      </c>
      <c r="G410" s="234">
        <v>7</v>
      </c>
      <c r="H410" s="330"/>
      <c r="I410" s="235">
        <f t="shared" si="154"/>
        <v>0</v>
      </c>
      <c r="J410" s="236">
        <f t="shared" si="157"/>
        <v>0</v>
      </c>
      <c r="K410" s="212">
        <f t="shared" si="156"/>
        <v>0</v>
      </c>
      <c r="L410" s="275"/>
    </row>
    <row r="411" spans="1:12" ht="25.5">
      <c r="A411" s="230" t="s">
        <v>134</v>
      </c>
      <c r="B411" s="230"/>
      <c r="C411" s="230" t="s">
        <v>221</v>
      </c>
      <c r="D411" s="231">
        <v>86938</v>
      </c>
      <c r="E411" s="232" t="s">
        <v>6649</v>
      </c>
      <c r="F411" s="233" t="s">
        <v>171</v>
      </c>
      <c r="G411" s="234">
        <v>30</v>
      </c>
      <c r="H411" s="330"/>
      <c r="I411" s="235">
        <f t="shared" si="154"/>
        <v>0</v>
      </c>
      <c r="J411" s="236">
        <f t="shared" si="157"/>
        <v>0</v>
      </c>
      <c r="K411" s="212">
        <f t="shared" si="156"/>
        <v>0</v>
      </c>
      <c r="L411" s="275"/>
    </row>
    <row r="412" spans="1:12" ht="25.5">
      <c r="A412" s="230" t="s">
        <v>135</v>
      </c>
      <c r="B412" s="230" t="s">
        <v>2197</v>
      </c>
      <c r="C412" s="230" t="s">
        <v>313</v>
      </c>
      <c r="D412" s="230"/>
      <c r="E412" s="232" t="s">
        <v>6322</v>
      </c>
      <c r="F412" s="233" t="s">
        <v>171</v>
      </c>
      <c r="G412" s="234">
        <v>7</v>
      </c>
      <c r="H412" s="330"/>
      <c r="I412" s="235">
        <f t="shared" si="154"/>
        <v>0</v>
      </c>
      <c r="J412" s="236">
        <f t="shared" si="157"/>
        <v>0</v>
      </c>
      <c r="K412" s="212">
        <f t="shared" si="156"/>
        <v>0</v>
      </c>
      <c r="L412" s="293"/>
    </row>
    <row r="413" spans="1:12" ht="25.5">
      <c r="A413" s="230" t="s">
        <v>136</v>
      </c>
      <c r="B413" s="230" t="s">
        <v>2198</v>
      </c>
      <c r="C413" s="230" t="s">
        <v>313</v>
      </c>
      <c r="D413" s="230"/>
      <c r="E413" s="232" t="s">
        <v>5372</v>
      </c>
      <c r="F413" s="233" t="s">
        <v>171</v>
      </c>
      <c r="G413" s="234">
        <v>9</v>
      </c>
      <c r="H413" s="330"/>
      <c r="I413" s="235">
        <f t="shared" si="154"/>
        <v>0</v>
      </c>
      <c r="J413" s="236">
        <f t="shared" si="157"/>
        <v>0</v>
      </c>
      <c r="K413" s="212">
        <f t="shared" si="156"/>
        <v>0</v>
      </c>
      <c r="L413" s="293"/>
    </row>
    <row r="414" spans="1:12" ht="25.5">
      <c r="A414" s="230" t="s">
        <v>137</v>
      </c>
      <c r="B414" s="230"/>
      <c r="C414" s="230" t="s">
        <v>221</v>
      </c>
      <c r="D414" s="231">
        <v>86936</v>
      </c>
      <c r="E414" s="232" t="s">
        <v>6648</v>
      </c>
      <c r="F414" s="233" t="s">
        <v>171</v>
      </c>
      <c r="G414" s="234">
        <v>6</v>
      </c>
      <c r="H414" s="330"/>
      <c r="I414" s="235">
        <f t="shared" si="154"/>
        <v>0</v>
      </c>
      <c r="J414" s="236">
        <f t="shared" si="157"/>
        <v>0</v>
      </c>
      <c r="K414" s="212">
        <f t="shared" si="156"/>
        <v>0</v>
      </c>
      <c r="L414" s="275"/>
    </row>
    <row r="415" spans="1:12">
      <c r="A415" s="230" t="s">
        <v>138</v>
      </c>
      <c r="B415" s="230"/>
      <c r="C415" s="230" t="s">
        <v>221</v>
      </c>
      <c r="D415" s="230">
        <v>100858</v>
      </c>
      <c r="E415" s="232" t="s">
        <v>7329</v>
      </c>
      <c r="F415" s="233" t="s">
        <v>171</v>
      </c>
      <c r="G415" s="234">
        <v>9</v>
      </c>
      <c r="H415" s="330"/>
      <c r="I415" s="235">
        <f t="shared" si="154"/>
        <v>0</v>
      </c>
      <c r="J415" s="236">
        <f t="shared" si="157"/>
        <v>0</v>
      </c>
      <c r="K415" s="212">
        <f t="shared" si="156"/>
        <v>0</v>
      </c>
      <c r="L415" s="275"/>
    </row>
    <row r="416" spans="1:12" ht="38.25">
      <c r="A416" s="230" t="s">
        <v>139</v>
      </c>
      <c r="B416" s="230"/>
      <c r="C416" s="230" t="s">
        <v>221</v>
      </c>
      <c r="D416" s="231">
        <v>86922</v>
      </c>
      <c r="E416" s="241" t="s">
        <v>6646</v>
      </c>
      <c r="F416" s="244" t="s">
        <v>171</v>
      </c>
      <c r="G416" s="234">
        <v>1</v>
      </c>
      <c r="H416" s="330"/>
      <c r="I416" s="235">
        <f t="shared" si="154"/>
        <v>0</v>
      </c>
      <c r="J416" s="236">
        <f t="shared" si="157"/>
        <v>0</v>
      </c>
      <c r="K416" s="212">
        <f t="shared" si="156"/>
        <v>0</v>
      </c>
      <c r="L416" s="275"/>
    </row>
    <row r="417" spans="1:12" ht="25.5">
      <c r="A417" s="230" t="s">
        <v>141</v>
      </c>
      <c r="B417" s="230" t="s">
        <v>2204</v>
      </c>
      <c r="C417" s="230" t="s">
        <v>313</v>
      </c>
      <c r="D417" s="230"/>
      <c r="E417" s="232" t="s">
        <v>2599</v>
      </c>
      <c r="F417" s="233" t="s">
        <v>171</v>
      </c>
      <c r="G417" s="234">
        <v>7</v>
      </c>
      <c r="H417" s="330"/>
      <c r="I417" s="235">
        <f t="shared" si="154"/>
        <v>0</v>
      </c>
      <c r="J417" s="236">
        <f t="shared" si="157"/>
        <v>0</v>
      </c>
      <c r="K417" s="212">
        <f t="shared" si="156"/>
        <v>0</v>
      </c>
      <c r="L417" s="294"/>
    </row>
    <row r="418" spans="1:12" ht="25.5">
      <c r="A418" s="230" t="s">
        <v>142</v>
      </c>
      <c r="B418" s="230"/>
      <c r="C418" s="230" t="s">
        <v>221</v>
      </c>
      <c r="D418" s="231">
        <v>86914</v>
      </c>
      <c r="E418" s="232" t="s">
        <v>6645</v>
      </c>
      <c r="F418" s="233" t="s">
        <v>171</v>
      </c>
      <c r="G418" s="234">
        <v>1</v>
      </c>
      <c r="H418" s="330"/>
      <c r="I418" s="235">
        <f t="shared" si="154"/>
        <v>0</v>
      </c>
      <c r="J418" s="236">
        <f t="shared" si="157"/>
        <v>0</v>
      </c>
      <c r="K418" s="212">
        <f t="shared" si="156"/>
        <v>0</v>
      </c>
      <c r="L418" s="275"/>
    </row>
    <row r="419" spans="1:12" ht="25.5">
      <c r="A419" s="230" t="s">
        <v>143</v>
      </c>
      <c r="B419" s="230" t="s">
        <v>2205</v>
      </c>
      <c r="C419" s="230" t="s">
        <v>313</v>
      </c>
      <c r="D419" s="230"/>
      <c r="E419" s="232" t="s">
        <v>2166</v>
      </c>
      <c r="F419" s="233" t="s">
        <v>171</v>
      </c>
      <c r="G419" s="234">
        <v>39</v>
      </c>
      <c r="H419" s="330"/>
      <c r="I419" s="235">
        <f t="shared" si="154"/>
        <v>0</v>
      </c>
      <c r="J419" s="236">
        <f t="shared" si="157"/>
        <v>0</v>
      </c>
      <c r="K419" s="212">
        <f t="shared" si="156"/>
        <v>0</v>
      </c>
      <c r="L419" s="242"/>
    </row>
    <row r="420" spans="1:12" ht="25.5">
      <c r="A420" s="230" t="s">
        <v>144</v>
      </c>
      <c r="B420" s="230" t="s">
        <v>2206</v>
      </c>
      <c r="C420" s="230" t="s">
        <v>313</v>
      </c>
      <c r="D420" s="230"/>
      <c r="E420" s="232" t="s">
        <v>3097</v>
      </c>
      <c r="F420" s="233" t="s">
        <v>171</v>
      </c>
      <c r="G420" s="234">
        <v>7</v>
      </c>
      <c r="H420" s="330"/>
      <c r="I420" s="235">
        <f t="shared" si="154"/>
        <v>0</v>
      </c>
      <c r="J420" s="236">
        <f t="shared" si="157"/>
        <v>0</v>
      </c>
      <c r="K420" s="212">
        <f t="shared" si="156"/>
        <v>0</v>
      </c>
      <c r="L420" s="294"/>
    </row>
    <row r="421" spans="1:12" ht="25.5">
      <c r="A421" s="230" t="s">
        <v>347</v>
      </c>
      <c r="B421" s="230"/>
      <c r="C421" s="230" t="s">
        <v>221</v>
      </c>
      <c r="D421" s="231">
        <v>86909</v>
      </c>
      <c r="E421" s="232" t="s">
        <v>6644</v>
      </c>
      <c r="F421" s="233" t="s">
        <v>171</v>
      </c>
      <c r="G421" s="234">
        <v>6</v>
      </c>
      <c r="H421" s="330"/>
      <c r="I421" s="235">
        <f t="shared" si="154"/>
        <v>0</v>
      </c>
      <c r="J421" s="236">
        <f t="shared" si="157"/>
        <v>0</v>
      </c>
      <c r="K421" s="212">
        <f t="shared" si="156"/>
        <v>0</v>
      </c>
      <c r="L421" s="275"/>
    </row>
    <row r="422" spans="1:12" ht="25.5">
      <c r="A422" s="243" t="s">
        <v>348</v>
      </c>
      <c r="B422" s="243" t="s">
        <v>7072</v>
      </c>
      <c r="C422" s="230" t="s">
        <v>313</v>
      </c>
      <c r="D422" s="243"/>
      <c r="E422" s="241" t="s">
        <v>7030</v>
      </c>
      <c r="F422" s="244" t="s">
        <v>171</v>
      </c>
      <c r="G422" s="234">
        <v>46</v>
      </c>
      <c r="H422" s="330"/>
      <c r="I422" s="235">
        <f t="shared" si="154"/>
        <v>0</v>
      </c>
      <c r="J422" s="236">
        <f t="shared" si="157"/>
        <v>0</v>
      </c>
      <c r="K422" s="212">
        <f t="shared" si="156"/>
        <v>0</v>
      </c>
      <c r="L422" s="295"/>
    </row>
    <row r="423" spans="1:12">
      <c r="A423" s="243" t="s">
        <v>349</v>
      </c>
      <c r="B423" s="243" t="s">
        <v>7073</v>
      </c>
      <c r="C423" s="230" t="s">
        <v>313</v>
      </c>
      <c r="D423" s="243"/>
      <c r="E423" s="241" t="s">
        <v>7031</v>
      </c>
      <c r="F423" s="244" t="s">
        <v>171</v>
      </c>
      <c r="G423" s="234">
        <v>7</v>
      </c>
      <c r="H423" s="330"/>
      <c r="I423" s="235">
        <f t="shared" si="154"/>
        <v>0</v>
      </c>
      <c r="J423" s="236">
        <f t="shared" si="157"/>
        <v>0</v>
      </c>
      <c r="K423" s="212">
        <f t="shared" si="156"/>
        <v>0</v>
      </c>
      <c r="L423" s="295"/>
    </row>
    <row r="424" spans="1:12">
      <c r="A424" s="230" t="s">
        <v>350</v>
      </c>
      <c r="B424" s="230" t="s">
        <v>2213</v>
      </c>
      <c r="C424" s="230" t="s">
        <v>313</v>
      </c>
      <c r="D424" s="230"/>
      <c r="E424" s="232" t="s">
        <v>7308</v>
      </c>
      <c r="F424" s="233" t="s">
        <v>171</v>
      </c>
      <c r="G424" s="234">
        <v>14</v>
      </c>
      <c r="H424" s="330"/>
      <c r="I424" s="235">
        <f t="shared" si="154"/>
        <v>0</v>
      </c>
      <c r="J424" s="236">
        <f t="shared" si="157"/>
        <v>0</v>
      </c>
      <c r="K424" s="212">
        <f t="shared" si="156"/>
        <v>0</v>
      </c>
      <c r="L424" s="242"/>
    </row>
    <row r="425" spans="1:12">
      <c r="A425" s="243" t="s">
        <v>352</v>
      </c>
      <c r="B425" s="230" t="s">
        <v>7310</v>
      </c>
      <c r="C425" s="230" t="s">
        <v>313</v>
      </c>
      <c r="D425" s="230"/>
      <c r="E425" s="232" t="s">
        <v>7311</v>
      </c>
      <c r="F425" s="233" t="s">
        <v>171</v>
      </c>
      <c r="G425" s="234">
        <v>7</v>
      </c>
      <c r="H425" s="330"/>
      <c r="I425" s="235">
        <f t="shared" si="154"/>
        <v>0</v>
      </c>
      <c r="J425" s="236">
        <f t="shared" si="157"/>
        <v>0</v>
      </c>
      <c r="K425" s="212">
        <f t="shared" si="156"/>
        <v>0</v>
      </c>
      <c r="L425" s="242"/>
    </row>
    <row r="426" spans="1:12">
      <c r="A426" s="230" t="s">
        <v>353</v>
      </c>
      <c r="B426" s="230" t="s">
        <v>2214</v>
      </c>
      <c r="C426" s="230" t="s">
        <v>313</v>
      </c>
      <c r="D426" s="230"/>
      <c r="E426" s="232" t="s">
        <v>7309</v>
      </c>
      <c r="F426" s="233" t="s">
        <v>171</v>
      </c>
      <c r="G426" s="234">
        <v>7</v>
      </c>
      <c r="H426" s="330"/>
      <c r="I426" s="235">
        <f t="shared" si="154"/>
        <v>0</v>
      </c>
      <c r="J426" s="236">
        <f t="shared" si="157"/>
        <v>0</v>
      </c>
      <c r="K426" s="212">
        <f t="shared" si="156"/>
        <v>0</v>
      </c>
      <c r="L426" s="242"/>
    </row>
    <row r="427" spans="1:12">
      <c r="A427" s="243" t="s">
        <v>354</v>
      </c>
      <c r="B427" s="230" t="s">
        <v>2215</v>
      </c>
      <c r="C427" s="230" t="s">
        <v>313</v>
      </c>
      <c r="D427" s="230"/>
      <c r="E427" s="232" t="s">
        <v>2042</v>
      </c>
      <c r="F427" s="233" t="s">
        <v>171</v>
      </c>
      <c r="G427" s="234">
        <v>11</v>
      </c>
      <c r="H427" s="330"/>
      <c r="I427" s="235">
        <f t="shared" si="154"/>
        <v>0</v>
      </c>
      <c r="J427" s="236">
        <f t="shared" si="157"/>
        <v>0</v>
      </c>
      <c r="K427" s="212">
        <f t="shared" si="156"/>
        <v>0</v>
      </c>
      <c r="L427" s="242"/>
    </row>
    <row r="428" spans="1:12">
      <c r="A428" s="230" t="s">
        <v>355</v>
      </c>
      <c r="B428" s="230" t="s">
        <v>2216</v>
      </c>
      <c r="C428" s="230" t="s">
        <v>313</v>
      </c>
      <c r="D428" s="230"/>
      <c r="E428" s="232" t="s">
        <v>2187</v>
      </c>
      <c r="F428" s="233" t="s">
        <v>171</v>
      </c>
      <c r="G428" s="234">
        <v>11</v>
      </c>
      <c r="H428" s="330"/>
      <c r="I428" s="235">
        <f t="shared" si="154"/>
        <v>0</v>
      </c>
      <c r="J428" s="236">
        <f t="shared" si="157"/>
        <v>0</v>
      </c>
      <c r="K428" s="212">
        <f t="shared" si="156"/>
        <v>0</v>
      </c>
      <c r="L428" s="242"/>
    </row>
    <row r="429" spans="1:12" ht="25.5">
      <c r="A429" s="243" t="s">
        <v>356</v>
      </c>
      <c r="B429" s="230" t="s">
        <v>2217</v>
      </c>
      <c r="C429" s="230" t="s">
        <v>313</v>
      </c>
      <c r="D429" s="230"/>
      <c r="E429" s="232" t="s">
        <v>2178</v>
      </c>
      <c r="F429" s="233" t="s">
        <v>171</v>
      </c>
      <c r="G429" s="234">
        <v>37</v>
      </c>
      <c r="H429" s="330"/>
      <c r="I429" s="235">
        <f t="shared" si="154"/>
        <v>0</v>
      </c>
      <c r="J429" s="236">
        <f t="shared" si="157"/>
        <v>0</v>
      </c>
      <c r="K429" s="212">
        <f t="shared" si="156"/>
        <v>0</v>
      </c>
      <c r="L429" s="242"/>
    </row>
    <row r="430" spans="1:12" ht="25.5">
      <c r="A430" s="230" t="s">
        <v>357</v>
      </c>
      <c r="B430" s="230" t="s">
        <v>2218</v>
      </c>
      <c r="C430" s="230" t="s">
        <v>313</v>
      </c>
      <c r="D430" s="230"/>
      <c r="E430" s="232" t="s">
        <v>6326</v>
      </c>
      <c r="F430" s="233" t="s">
        <v>171</v>
      </c>
      <c r="G430" s="234">
        <v>14</v>
      </c>
      <c r="H430" s="330"/>
      <c r="I430" s="235">
        <f t="shared" si="154"/>
        <v>0</v>
      </c>
      <c r="J430" s="236">
        <f t="shared" si="157"/>
        <v>0</v>
      </c>
      <c r="K430" s="212">
        <f t="shared" si="156"/>
        <v>0</v>
      </c>
      <c r="L430" s="242"/>
    </row>
    <row r="431" spans="1:12" ht="38.25">
      <c r="A431" s="243" t="s">
        <v>359</v>
      </c>
      <c r="B431" s="230" t="s">
        <v>2219</v>
      </c>
      <c r="C431" s="230" t="s">
        <v>313</v>
      </c>
      <c r="D431" s="230"/>
      <c r="E431" s="232" t="s">
        <v>2044</v>
      </c>
      <c r="F431" s="233" t="s">
        <v>171</v>
      </c>
      <c r="G431" s="234">
        <v>53</v>
      </c>
      <c r="H431" s="330"/>
      <c r="I431" s="235">
        <f t="shared" si="154"/>
        <v>0</v>
      </c>
      <c r="J431" s="236">
        <f t="shared" si="157"/>
        <v>0</v>
      </c>
      <c r="K431" s="212">
        <f t="shared" si="156"/>
        <v>0</v>
      </c>
      <c r="L431" s="242"/>
    </row>
    <row r="432" spans="1:12" ht="25.5">
      <c r="A432" s="230" t="s">
        <v>360</v>
      </c>
      <c r="B432" s="230" t="s">
        <v>2220</v>
      </c>
      <c r="C432" s="230" t="s">
        <v>313</v>
      </c>
      <c r="D432" s="230"/>
      <c r="E432" s="232" t="s">
        <v>2045</v>
      </c>
      <c r="F432" s="233" t="s">
        <v>171</v>
      </c>
      <c r="G432" s="234">
        <v>30</v>
      </c>
      <c r="H432" s="330"/>
      <c r="I432" s="235">
        <f t="shared" si="154"/>
        <v>0</v>
      </c>
      <c r="J432" s="236">
        <f t="shared" si="157"/>
        <v>0</v>
      </c>
      <c r="K432" s="212">
        <f t="shared" si="156"/>
        <v>0</v>
      </c>
      <c r="L432" s="242"/>
    </row>
    <row r="433" spans="1:12" ht="25.5">
      <c r="A433" s="243" t="s">
        <v>361</v>
      </c>
      <c r="B433" s="230" t="s">
        <v>2221</v>
      </c>
      <c r="C433" s="230" t="s">
        <v>313</v>
      </c>
      <c r="D433" s="230"/>
      <c r="E433" s="232" t="s">
        <v>2046</v>
      </c>
      <c r="F433" s="233" t="s">
        <v>171</v>
      </c>
      <c r="G433" s="234">
        <v>29</v>
      </c>
      <c r="H433" s="330"/>
      <c r="I433" s="235">
        <f t="shared" si="154"/>
        <v>0</v>
      </c>
      <c r="J433" s="236">
        <f t="shared" si="157"/>
        <v>0</v>
      </c>
      <c r="K433" s="212">
        <f t="shared" si="156"/>
        <v>0</v>
      </c>
      <c r="L433" s="242"/>
    </row>
    <row r="434" spans="1:12" ht="51">
      <c r="A434" s="230" t="s">
        <v>362</v>
      </c>
      <c r="B434" s="230" t="s">
        <v>2224</v>
      </c>
      <c r="C434" s="230" t="s">
        <v>313</v>
      </c>
      <c r="D434" s="230"/>
      <c r="E434" s="232" t="s">
        <v>2180</v>
      </c>
      <c r="F434" s="233" t="s">
        <v>171</v>
      </c>
      <c r="G434" s="234">
        <v>1</v>
      </c>
      <c r="H434" s="330"/>
      <c r="I434" s="235">
        <f t="shared" si="154"/>
        <v>0</v>
      </c>
      <c r="J434" s="236">
        <f t="shared" si="157"/>
        <v>0</v>
      </c>
      <c r="K434" s="212">
        <f t="shared" si="156"/>
        <v>0</v>
      </c>
      <c r="L434" s="242"/>
    </row>
    <row r="435" spans="1:12" ht="25.5">
      <c r="A435" s="243" t="s">
        <v>363</v>
      </c>
      <c r="B435" s="230" t="s">
        <v>6414</v>
      </c>
      <c r="C435" s="230" t="s">
        <v>313</v>
      </c>
      <c r="D435" s="230"/>
      <c r="E435" s="232" t="s">
        <v>5472</v>
      </c>
      <c r="F435" s="233" t="s">
        <v>171</v>
      </c>
      <c r="G435" s="234">
        <v>1</v>
      </c>
      <c r="H435" s="330"/>
      <c r="I435" s="235">
        <f t="shared" si="154"/>
        <v>0</v>
      </c>
      <c r="J435" s="236">
        <f t="shared" si="157"/>
        <v>0</v>
      </c>
      <c r="K435" s="212">
        <f t="shared" si="156"/>
        <v>0</v>
      </c>
      <c r="L435" s="242"/>
    </row>
    <row r="436" spans="1:12" ht="76.5">
      <c r="A436" s="230" t="s">
        <v>364</v>
      </c>
      <c r="B436" s="230" t="s">
        <v>6415</v>
      </c>
      <c r="C436" s="230" t="s">
        <v>313</v>
      </c>
      <c r="D436" s="230"/>
      <c r="E436" s="232" t="s">
        <v>5473</v>
      </c>
      <c r="F436" s="233" t="s">
        <v>171</v>
      </c>
      <c r="G436" s="234">
        <v>1</v>
      </c>
      <c r="H436" s="330"/>
      <c r="I436" s="235">
        <f t="shared" si="154"/>
        <v>0</v>
      </c>
      <c r="J436" s="236">
        <f t="shared" si="157"/>
        <v>0</v>
      </c>
      <c r="K436" s="212">
        <f t="shared" si="156"/>
        <v>0</v>
      </c>
      <c r="L436" s="242"/>
    </row>
    <row r="437" spans="1:12">
      <c r="A437" s="230" t="s">
        <v>1224</v>
      </c>
      <c r="B437" s="230" t="s">
        <v>1265</v>
      </c>
      <c r="C437" s="230" t="s">
        <v>313</v>
      </c>
      <c r="D437" s="230"/>
      <c r="E437" s="273" t="s">
        <v>1225</v>
      </c>
      <c r="F437" s="274" t="s">
        <v>171</v>
      </c>
      <c r="G437" s="234">
        <v>9</v>
      </c>
      <c r="H437" s="330"/>
      <c r="I437" s="235">
        <f t="shared" si="154"/>
        <v>0</v>
      </c>
      <c r="J437" s="236">
        <f t="shared" si="157"/>
        <v>0</v>
      </c>
      <c r="K437" s="212">
        <f t="shared" si="156"/>
        <v>0</v>
      </c>
      <c r="L437" s="242"/>
    </row>
    <row r="438" spans="1:12">
      <c r="A438" s="230"/>
      <c r="B438" s="230"/>
      <c r="C438" s="230"/>
      <c r="D438" s="230"/>
      <c r="E438" s="273"/>
      <c r="F438" s="274"/>
      <c r="G438" s="234"/>
      <c r="H438" s="331"/>
      <c r="I438" s="212"/>
      <c r="J438" s="212"/>
      <c r="K438" s="212"/>
      <c r="L438" s="214"/>
    </row>
    <row r="439" spans="1:12">
      <c r="A439" s="230"/>
      <c r="B439" s="230"/>
      <c r="C439" s="230"/>
      <c r="D439" s="230"/>
      <c r="E439" s="250" t="s">
        <v>175</v>
      </c>
      <c r="F439" s="233"/>
      <c r="G439" s="251"/>
      <c r="H439" s="331"/>
      <c r="I439" s="212"/>
      <c r="J439" s="212"/>
      <c r="K439" s="252">
        <f>SUM(K406:K438)</f>
        <v>0</v>
      </c>
      <c r="L439" s="253"/>
    </row>
    <row r="440" spans="1:12">
      <c r="A440" s="230"/>
      <c r="B440" s="230"/>
      <c r="C440" s="230"/>
      <c r="D440" s="230"/>
      <c r="E440" s="232"/>
      <c r="F440" s="233"/>
      <c r="G440" s="234"/>
      <c r="H440" s="331"/>
      <c r="I440" s="212"/>
      <c r="J440" s="212"/>
      <c r="K440" s="212"/>
      <c r="L440" s="214"/>
    </row>
    <row r="441" spans="1:12">
      <c r="A441" s="215" t="s">
        <v>145</v>
      </c>
      <c r="B441" s="215"/>
      <c r="C441" s="215"/>
      <c r="D441" s="215"/>
      <c r="E441" s="217" t="s">
        <v>1708</v>
      </c>
      <c r="F441" s="218"/>
      <c r="G441" s="219"/>
      <c r="H441" s="332"/>
      <c r="I441" s="220"/>
      <c r="J441" s="220"/>
      <c r="K441" s="220"/>
      <c r="L441" s="214"/>
    </row>
    <row r="442" spans="1:12">
      <c r="A442" s="223" t="s">
        <v>146</v>
      </c>
      <c r="B442" s="223"/>
      <c r="C442" s="223"/>
      <c r="D442" s="223"/>
      <c r="E442" s="225" t="s">
        <v>5381</v>
      </c>
      <c r="F442" s="226"/>
      <c r="G442" s="227"/>
      <c r="H442" s="332"/>
      <c r="I442" s="228"/>
      <c r="J442" s="228"/>
      <c r="K442" s="228"/>
      <c r="L442" s="238"/>
    </row>
    <row r="443" spans="1:12">
      <c r="A443" s="296" t="s">
        <v>2347</v>
      </c>
      <c r="B443" s="296"/>
      <c r="C443" s="296"/>
      <c r="D443" s="296"/>
      <c r="E443" s="297" t="s">
        <v>2348</v>
      </c>
      <c r="F443" s="298"/>
      <c r="G443" s="299"/>
      <c r="H443" s="334"/>
      <c r="I443" s="300"/>
      <c r="J443" s="300"/>
      <c r="K443" s="301"/>
      <c r="L443" s="302"/>
    </row>
    <row r="444" spans="1:12">
      <c r="A444" s="230" t="s">
        <v>3293</v>
      </c>
      <c r="B444" s="230" t="s">
        <v>4704</v>
      </c>
      <c r="C444" s="230" t="s">
        <v>313</v>
      </c>
      <c r="D444" s="230"/>
      <c r="E444" s="232" t="s">
        <v>3396</v>
      </c>
      <c r="F444" s="233" t="s">
        <v>171</v>
      </c>
      <c r="G444" s="234">
        <v>4</v>
      </c>
      <c r="H444" s="330"/>
      <c r="I444" s="235">
        <f t="shared" ref="I444:I507" si="158">$H$3</f>
        <v>0</v>
      </c>
      <c r="J444" s="236">
        <f t="shared" ref="J444" si="159">TRUNC(H444 * (1+I444), 2)</f>
        <v>0</v>
      </c>
      <c r="K444" s="212">
        <f t="shared" ref="K444:K500" si="160">TRUNC(G444*J444,2)</f>
        <v>0</v>
      </c>
      <c r="L444" s="242"/>
    </row>
    <row r="445" spans="1:12">
      <c r="A445" s="230" t="s">
        <v>3294</v>
      </c>
      <c r="B445" s="230" t="s">
        <v>4705</v>
      </c>
      <c r="C445" s="230" t="s">
        <v>313</v>
      </c>
      <c r="D445" s="230"/>
      <c r="E445" s="232" t="s">
        <v>3397</v>
      </c>
      <c r="F445" s="233" t="s">
        <v>171</v>
      </c>
      <c r="G445" s="234">
        <v>6</v>
      </c>
      <c r="H445" s="330"/>
      <c r="I445" s="235">
        <f t="shared" si="158"/>
        <v>0</v>
      </c>
      <c r="J445" s="236">
        <f t="shared" ref="J445:J508" si="161">TRUNC(H445 * (1+I445), 2)</f>
        <v>0</v>
      </c>
      <c r="K445" s="212">
        <f t="shared" si="160"/>
        <v>0</v>
      </c>
      <c r="L445" s="242"/>
    </row>
    <row r="446" spans="1:12">
      <c r="A446" s="230" t="s">
        <v>3295</v>
      </c>
      <c r="B446" s="230" t="s">
        <v>4706</v>
      </c>
      <c r="C446" s="230" t="s">
        <v>313</v>
      </c>
      <c r="D446" s="230"/>
      <c r="E446" s="232" t="s">
        <v>3398</v>
      </c>
      <c r="F446" s="233" t="s">
        <v>171</v>
      </c>
      <c r="G446" s="234">
        <v>4</v>
      </c>
      <c r="H446" s="330"/>
      <c r="I446" s="235">
        <f t="shared" si="158"/>
        <v>0</v>
      </c>
      <c r="J446" s="236">
        <f t="shared" si="161"/>
        <v>0</v>
      </c>
      <c r="K446" s="212">
        <f t="shared" si="160"/>
        <v>0</v>
      </c>
      <c r="L446" s="242"/>
    </row>
    <row r="447" spans="1:12">
      <c r="A447" s="230" t="s">
        <v>3296</v>
      </c>
      <c r="B447" s="230" t="s">
        <v>4707</v>
      </c>
      <c r="C447" s="230" t="s">
        <v>313</v>
      </c>
      <c r="D447" s="230"/>
      <c r="E447" s="232" t="s">
        <v>3399</v>
      </c>
      <c r="F447" s="233" t="s">
        <v>171</v>
      </c>
      <c r="G447" s="234">
        <v>4</v>
      </c>
      <c r="H447" s="330"/>
      <c r="I447" s="235">
        <f t="shared" si="158"/>
        <v>0</v>
      </c>
      <c r="J447" s="236">
        <f t="shared" si="161"/>
        <v>0</v>
      </c>
      <c r="K447" s="212">
        <f t="shared" si="160"/>
        <v>0</v>
      </c>
      <c r="L447" s="242"/>
    </row>
    <row r="448" spans="1:12" ht="25.5">
      <c r="A448" s="230" t="s">
        <v>3297</v>
      </c>
      <c r="B448" s="230"/>
      <c r="C448" s="230" t="s">
        <v>221</v>
      </c>
      <c r="D448" s="231">
        <v>89356</v>
      </c>
      <c r="E448" s="232" t="s">
        <v>6419</v>
      </c>
      <c r="F448" s="233" t="s">
        <v>164</v>
      </c>
      <c r="G448" s="234">
        <v>889</v>
      </c>
      <c r="H448" s="330"/>
      <c r="I448" s="235">
        <f t="shared" si="158"/>
        <v>0</v>
      </c>
      <c r="J448" s="236">
        <f t="shared" si="161"/>
        <v>0</v>
      </c>
      <c r="K448" s="212">
        <f t="shared" si="160"/>
        <v>0</v>
      </c>
      <c r="L448" s="242"/>
    </row>
    <row r="449" spans="1:12" ht="25.5">
      <c r="A449" s="230" t="s">
        <v>3298</v>
      </c>
      <c r="B449" s="230"/>
      <c r="C449" s="230" t="s">
        <v>221</v>
      </c>
      <c r="D449" s="231">
        <v>89357</v>
      </c>
      <c r="E449" s="232" t="s">
        <v>6420</v>
      </c>
      <c r="F449" s="233" t="s">
        <v>164</v>
      </c>
      <c r="G449" s="234">
        <v>48</v>
      </c>
      <c r="H449" s="330"/>
      <c r="I449" s="235">
        <f t="shared" si="158"/>
        <v>0</v>
      </c>
      <c r="J449" s="236">
        <f t="shared" si="161"/>
        <v>0</v>
      </c>
      <c r="K449" s="212">
        <f t="shared" si="160"/>
        <v>0</v>
      </c>
      <c r="L449" s="242"/>
    </row>
    <row r="450" spans="1:12" ht="25.5">
      <c r="A450" s="230" t="s">
        <v>3299</v>
      </c>
      <c r="B450" s="230"/>
      <c r="C450" s="230" t="s">
        <v>221</v>
      </c>
      <c r="D450" s="231">
        <v>89449</v>
      </c>
      <c r="E450" s="232" t="s">
        <v>6421</v>
      </c>
      <c r="F450" s="233" t="s">
        <v>164</v>
      </c>
      <c r="G450" s="234">
        <v>404</v>
      </c>
      <c r="H450" s="330"/>
      <c r="I450" s="235">
        <f t="shared" si="158"/>
        <v>0</v>
      </c>
      <c r="J450" s="236">
        <f t="shared" si="161"/>
        <v>0</v>
      </c>
      <c r="K450" s="212">
        <f t="shared" si="160"/>
        <v>0</v>
      </c>
      <c r="L450" s="242"/>
    </row>
    <row r="451" spans="1:12" ht="25.5">
      <c r="A451" s="230" t="s">
        <v>3300</v>
      </c>
      <c r="B451" s="230"/>
      <c r="C451" s="230" t="s">
        <v>221</v>
      </c>
      <c r="D451" s="231">
        <v>89452</v>
      </c>
      <c r="E451" s="232" t="s">
        <v>6422</v>
      </c>
      <c r="F451" s="233" t="s">
        <v>164</v>
      </c>
      <c r="G451" s="234">
        <v>24</v>
      </c>
      <c r="H451" s="330"/>
      <c r="I451" s="235">
        <f t="shared" si="158"/>
        <v>0</v>
      </c>
      <c r="J451" s="236">
        <f t="shared" si="161"/>
        <v>0</v>
      </c>
      <c r="K451" s="212">
        <f t="shared" si="160"/>
        <v>0</v>
      </c>
      <c r="L451" s="242"/>
    </row>
    <row r="452" spans="1:12" ht="25.5">
      <c r="A452" s="230" t="s">
        <v>3301</v>
      </c>
      <c r="B452" s="230"/>
      <c r="C452" s="230" t="s">
        <v>221</v>
      </c>
      <c r="D452" s="231">
        <v>89362</v>
      </c>
      <c r="E452" s="232" t="s">
        <v>6423</v>
      </c>
      <c r="F452" s="233" t="s">
        <v>171</v>
      </c>
      <c r="G452" s="234">
        <v>270</v>
      </c>
      <c r="H452" s="330"/>
      <c r="I452" s="235">
        <f t="shared" si="158"/>
        <v>0</v>
      </c>
      <c r="J452" s="236">
        <f t="shared" si="161"/>
        <v>0</v>
      </c>
      <c r="K452" s="212">
        <f t="shared" si="160"/>
        <v>0</v>
      </c>
      <c r="L452" s="242"/>
    </row>
    <row r="453" spans="1:12" ht="25.5">
      <c r="A453" s="230" t="s">
        <v>3302</v>
      </c>
      <c r="B453" s="230"/>
      <c r="C453" s="230" t="s">
        <v>221</v>
      </c>
      <c r="D453" s="231">
        <v>89367</v>
      </c>
      <c r="E453" s="232" t="s">
        <v>6424</v>
      </c>
      <c r="F453" s="233" t="s">
        <v>171</v>
      </c>
      <c r="G453" s="234">
        <v>2</v>
      </c>
      <c r="H453" s="330"/>
      <c r="I453" s="235">
        <f t="shared" si="158"/>
        <v>0</v>
      </c>
      <c r="J453" s="236">
        <f t="shared" si="161"/>
        <v>0</v>
      </c>
      <c r="K453" s="212">
        <f t="shared" si="160"/>
        <v>0</v>
      </c>
      <c r="L453" s="242"/>
    </row>
    <row r="454" spans="1:12" ht="25.5">
      <c r="A454" s="230" t="s">
        <v>3303</v>
      </c>
      <c r="B454" s="230"/>
      <c r="C454" s="230" t="s">
        <v>221</v>
      </c>
      <c r="D454" s="231">
        <v>89501</v>
      </c>
      <c r="E454" s="232" t="s">
        <v>6425</v>
      </c>
      <c r="F454" s="233" t="s">
        <v>171</v>
      </c>
      <c r="G454" s="234">
        <v>38</v>
      </c>
      <c r="H454" s="330"/>
      <c r="I454" s="235">
        <f t="shared" si="158"/>
        <v>0</v>
      </c>
      <c r="J454" s="236">
        <f t="shared" si="161"/>
        <v>0</v>
      </c>
      <c r="K454" s="212">
        <f t="shared" si="160"/>
        <v>0</v>
      </c>
      <c r="L454" s="242"/>
    </row>
    <row r="455" spans="1:12" ht="25.5">
      <c r="A455" s="230" t="s">
        <v>3304</v>
      </c>
      <c r="B455" s="230"/>
      <c r="C455" s="230" t="s">
        <v>221</v>
      </c>
      <c r="D455" s="231">
        <v>89521</v>
      </c>
      <c r="E455" s="232" t="s">
        <v>6426</v>
      </c>
      <c r="F455" s="233" t="s">
        <v>171</v>
      </c>
      <c r="G455" s="234">
        <v>12</v>
      </c>
      <c r="H455" s="330"/>
      <c r="I455" s="235">
        <f t="shared" si="158"/>
        <v>0</v>
      </c>
      <c r="J455" s="236">
        <f t="shared" si="161"/>
        <v>0</v>
      </c>
      <c r="K455" s="212">
        <f t="shared" si="160"/>
        <v>0</v>
      </c>
      <c r="L455" s="242"/>
    </row>
    <row r="456" spans="1:12" ht="25.5">
      <c r="A456" s="230" t="s">
        <v>3305</v>
      </c>
      <c r="B456" s="230"/>
      <c r="C456" s="230" t="s">
        <v>221</v>
      </c>
      <c r="D456" s="231">
        <v>89485</v>
      </c>
      <c r="E456" s="232" t="s">
        <v>6427</v>
      </c>
      <c r="F456" s="233" t="s">
        <v>171</v>
      </c>
      <c r="G456" s="234">
        <v>8</v>
      </c>
      <c r="H456" s="330"/>
      <c r="I456" s="235">
        <f t="shared" si="158"/>
        <v>0</v>
      </c>
      <c r="J456" s="236">
        <f t="shared" si="161"/>
        <v>0</v>
      </c>
      <c r="K456" s="212">
        <f t="shared" si="160"/>
        <v>0</v>
      </c>
      <c r="L456" s="242"/>
    </row>
    <row r="457" spans="1:12" ht="25.5">
      <c r="A457" s="230" t="s">
        <v>3306</v>
      </c>
      <c r="B457" s="230"/>
      <c r="C457" s="230" t="s">
        <v>221</v>
      </c>
      <c r="D457" s="231">
        <v>89502</v>
      </c>
      <c r="E457" s="232" t="s">
        <v>6428</v>
      </c>
      <c r="F457" s="233" t="s">
        <v>171</v>
      </c>
      <c r="G457" s="234">
        <v>46</v>
      </c>
      <c r="H457" s="330"/>
      <c r="I457" s="235">
        <f t="shared" si="158"/>
        <v>0</v>
      </c>
      <c r="J457" s="236">
        <f t="shared" si="161"/>
        <v>0</v>
      </c>
      <c r="K457" s="212">
        <f t="shared" si="160"/>
        <v>0</v>
      </c>
      <c r="L457" s="242"/>
    </row>
    <row r="458" spans="1:12">
      <c r="A458" s="230" t="s">
        <v>3307</v>
      </c>
      <c r="B458" s="230" t="s">
        <v>4718</v>
      </c>
      <c r="C458" s="230" t="s">
        <v>313</v>
      </c>
      <c r="D458" s="230"/>
      <c r="E458" s="232" t="s">
        <v>3360</v>
      </c>
      <c r="F458" s="233" t="s">
        <v>171</v>
      </c>
      <c r="G458" s="234">
        <v>1</v>
      </c>
      <c r="H458" s="330"/>
      <c r="I458" s="235">
        <f t="shared" si="158"/>
        <v>0</v>
      </c>
      <c r="J458" s="236">
        <f t="shared" si="161"/>
        <v>0</v>
      </c>
      <c r="K458" s="212">
        <f t="shared" si="160"/>
        <v>0</v>
      </c>
      <c r="L458" s="242"/>
    </row>
    <row r="459" spans="1:12" ht="25.5">
      <c r="A459" s="230" t="s">
        <v>3308</v>
      </c>
      <c r="B459" s="230"/>
      <c r="C459" s="230" t="s">
        <v>221</v>
      </c>
      <c r="D459" s="231">
        <v>89440</v>
      </c>
      <c r="E459" s="232" t="s">
        <v>6429</v>
      </c>
      <c r="F459" s="233" t="s">
        <v>171</v>
      </c>
      <c r="G459" s="234">
        <v>116</v>
      </c>
      <c r="H459" s="330"/>
      <c r="I459" s="235">
        <f t="shared" si="158"/>
        <v>0</v>
      </c>
      <c r="J459" s="236">
        <f t="shared" si="161"/>
        <v>0</v>
      </c>
      <c r="K459" s="212">
        <f t="shared" si="160"/>
        <v>0</v>
      </c>
      <c r="L459" s="242"/>
    </row>
    <row r="460" spans="1:12" ht="25.5">
      <c r="A460" s="230" t="s">
        <v>3309</v>
      </c>
      <c r="B460" s="230"/>
      <c r="C460" s="230" t="s">
        <v>221</v>
      </c>
      <c r="D460" s="231">
        <v>89443</v>
      </c>
      <c r="E460" s="232" t="s">
        <v>6430</v>
      </c>
      <c r="F460" s="233" t="s">
        <v>171</v>
      </c>
      <c r="G460" s="234">
        <v>1</v>
      </c>
      <c r="H460" s="330"/>
      <c r="I460" s="235">
        <f t="shared" si="158"/>
        <v>0</v>
      </c>
      <c r="J460" s="236">
        <f t="shared" si="161"/>
        <v>0</v>
      </c>
      <c r="K460" s="212">
        <f t="shared" si="160"/>
        <v>0</v>
      </c>
      <c r="L460" s="242"/>
    </row>
    <row r="461" spans="1:12" ht="25.5">
      <c r="A461" s="230" t="s">
        <v>3310</v>
      </c>
      <c r="B461" s="230"/>
      <c r="C461" s="230" t="s">
        <v>221</v>
      </c>
      <c r="D461" s="231">
        <v>89625</v>
      </c>
      <c r="E461" s="232" t="s">
        <v>6431</v>
      </c>
      <c r="F461" s="233" t="s">
        <v>171</v>
      </c>
      <c r="G461" s="234">
        <v>14</v>
      </c>
      <c r="H461" s="330"/>
      <c r="I461" s="235">
        <f t="shared" si="158"/>
        <v>0</v>
      </c>
      <c r="J461" s="236">
        <f t="shared" si="161"/>
        <v>0</v>
      </c>
      <c r="K461" s="212">
        <f t="shared" si="160"/>
        <v>0</v>
      </c>
      <c r="L461" s="242"/>
    </row>
    <row r="462" spans="1:12" ht="38.25">
      <c r="A462" s="230" t="s">
        <v>3311</v>
      </c>
      <c r="B462" s="230"/>
      <c r="C462" s="230" t="s">
        <v>221</v>
      </c>
      <c r="D462" s="231">
        <v>94691</v>
      </c>
      <c r="E462" s="232" t="s">
        <v>7177</v>
      </c>
      <c r="F462" s="233" t="s">
        <v>171</v>
      </c>
      <c r="G462" s="234">
        <v>24</v>
      </c>
      <c r="H462" s="330"/>
      <c r="I462" s="235">
        <f t="shared" si="158"/>
        <v>0</v>
      </c>
      <c r="J462" s="236">
        <f t="shared" si="161"/>
        <v>0</v>
      </c>
      <c r="K462" s="212">
        <f t="shared" si="160"/>
        <v>0</v>
      </c>
      <c r="L462" s="242"/>
    </row>
    <row r="463" spans="1:12" ht="25.5">
      <c r="A463" s="230" t="s">
        <v>3312</v>
      </c>
      <c r="B463" s="230"/>
      <c r="C463" s="230" t="s">
        <v>221</v>
      </c>
      <c r="D463" s="231">
        <v>89627</v>
      </c>
      <c r="E463" s="232" t="s">
        <v>6432</v>
      </c>
      <c r="F463" s="233" t="s">
        <v>171</v>
      </c>
      <c r="G463" s="234">
        <v>3</v>
      </c>
      <c r="H463" s="330"/>
      <c r="I463" s="235">
        <f t="shared" si="158"/>
        <v>0</v>
      </c>
      <c r="J463" s="236">
        <f t="shared" si="161"/>
        <v>0</v>
      </c>
      <c r="K463" s="212">
        <f t="shared" si="160"/>
        <v>0</v>
      </c>
      <c r="L463" s="242"/>
    </row>
    <row r="464" spans="1:12">
      <c r="A464" s="230" t="s">
        <v>3313</v>
      </c>
      <c r="B464" s="230" t="s">
        <v>4724</v>
      </c>
      <c r="C464" s="230" t="s">
        <v>313</v>
      </c>
      <c r="D464" s="230"/>
      <c r="E464" s="232" t="s">
        <v>3366</v>
      </c>
      <c r="F464" s="233" t="s">
        <v>171</v>
      </c>
      <c r="G464" s="234">
        <v>6</v>
      </c>
      <c r="H464" s="330"/>
      <c r="I464" s="235">
        <f t="shared" si="158"/>
        <v>0</v>
      </c>
      <c r="J464" s="236">
        <f t="shared" si="161"/>
        <v>0</v>
      </c>
      <c r="K464" s="212">
        <f t="shared" si="160"/>
        <v>0</v>
      </c>
      <c r="L464" s="242"/>
    </row>
    <row r="465" spans="1:12" ht="25.5">
      <c r="A465" s="230" t="s">
        <v>3314</v>
      </c>
      <c r="B465" s="230"/>
      <c r="C465" s="230" t="s">
        <v>221</v>
      </c>
      <c r="D465" s="231">
        <v>89632</v>
      </c>
      <c r="E465" s="232" t="s">
        <v>6433</v>
      </c>
      <c r="F465" s="233" t="s">
        <v>171</v>
      </c>
      <c r="G465" s="234">
        <v>9</v>
      </c>
      <c r="H465" s="330"/>
      <c r="I465" s="235">
        <f t="shared" si="158"/>
        <v>0</v>
      </c>
      <c r="J465" s="236">
        <f t="shared" si="161"/>
        <v>0</v>
      </c>
      <c r="K465" s="212">
        <f t="shared" si="160"/>
        <v>0</v>
      </c>
      <c r="L465" s="242"/>
    </row>
    <row r="466" spans="1:12">
      <c r="A466" s="230" t="s">
        <v>3315</v>
      </c>
      <c r="B466" s="230" t="s">
        <v>4726</v>
      </c>
      <c r="C466" s="230" t="s">
        <v>313</v>
      </c>
      <c r="D466" s="230"/>
      <c r="E466" s="232" t="s">
        <v>3368</v>
      </c>
      <c r="F466" s="233" t="s">
        <v>171</v>
      </c>
      <c r="G466" s="234">
        <v>9</v>
      </c>
      <c r="H466" s="330"/>
      <c r="I466" s="235">
        <f t="shared" si="158"/>
        <v>0</v>
      </c>
      <c r="J466" s="236">
        <f t="shared" si="161"/>
        <v>0</v>
      </c>
      <c r="K466" s="212">
        <f t="shared" si="160"/>
        <v>0</v>
      </c>
      <c r="L466" s="242"/>
    </row>
    <row r="467" spans="1:12">
      <c r="A467" s="230" t="s">
        <v>3316</v>
      </c>
      <c r="B467" s="230" t="s">
        <v>4727</v>
      </c>
      <c r="C467" s="230" t="s">
        <v>313</v>
      </c>
      <c r="D467" s="230"/>
      <c r="E467" s="232" t="s">
        <v>3369</v>
      </c>
      <c r="F467" s="233" t="s">
        <v>171</v>
      </c>
      <c r="G467" s="234">
        <v>1</v>
      </c>
      <c r="H467" s="330"/>
      <c r="I467" s="235">
        <f t="shared" si="158"/>
        <v>0</v>
      </c>
      <c r="J467" s="236">
        <f t="shared" si="161"/>
        <v>0</v>
      </c>
      <c r="K467" s="212">
        <f t="shared" si="160"/>
        <v>0</v>
      </c>
      <c r="L467" s="242"/>
    </row>
    <row r="468" spans="1:12">
      <c r="A468" s="230" t="s">
        <v>3317</v>
      </c>
      <c r="B468" s="230" t="s">
        <v>4728</v>
      </c>
      <c r="C468" s="230" t="s">
        <v>313</v>
      </c>
      <c r="D468" s="230"/>
      <c r="E468" s="232" t="s">
        <v>3370</v>
      </c>
      <c r="F468" s="233" t="s">
        <v>171</v>
      </c>
      <c r="G468" s="234">
        <v>14</v>
      </c>
      <c r="H468" s="330"/>
      <c r="I468" s="235">
        <f t="shared" si="158"/>
        <v>0</v>
      </c>
      <c r="J468" s="236">
        <f t="shared" si="161"/>
        <v>0</v>
      </c>
      <c r="K468" s="212">
        <f t="shared" si="160"/>
        <v>0</v>
      </c>
      <c r="L468" s="242"/>
    </row>
    <row r="469" spans="1:12">
      <c r="A469" s="230" t="s">
        <v>3318</v>
      </c>
      <c r="B469" s="230" t="s">
        <v>4729</v>
      </c>
      <c r="C469" s="230" t="s">
        <v>313</v>
      </c>
      <c r="D469" s="230"/>
      <c r="E469" s="232" t="s">
        <v>3371</v>
      </c>
      <c r="F469" s="233" t="s">
        <v>171</v>
      </c>
      <c r="G469" s="234">
        <v>1</v>
      </c>
      <c r="H469" s="330"/>
      <c r="I469" s="235">
        <f t="shared" si="158"/>
        <v>0</v>
      </c>
      <c r="J469" s="236">
        <f t="shared" si="161"/>
        <v>0</v>
      </c>
      <c r="K469" s="212">
        <f t="shared" si="160"/>
        <v>0</v>
      </c>
      <c r="L469" s="242"/>
    </row>
    <row r="470" spans="1:12" ht="25.5">
      <c r="A470" s="230" t="s">
        <v>3319</v>
      </c>
      <c r="B470" s="230"/>
      <c r="C470" s="230" t="s">
        <v>221</v>
      </c>
      <c r="D470" s="231">
        <v>90373</v>
      </c>
      <c r="E470" s="232" t="s">
        <v>6627</v>
      </c>
      <c r="F470" s="233" t="s">
        <v>171</v>
      </c>
      <c r="G470" s="234">
        <v>155</v>
      </c>
      <c r="H470" s="330"/>
      <c r="I470" s="235">
        <f t="shared" si="158"/>
        <v>0</v>
      </c>
      <c r="J470" s="236">
        <f t="shared" si="161"/>
        <v>0</v>
      </c>
      <c r="K470" s="212">
        <f t="shared" si="160"/>
        <v>0</v>
      </c>
      <c r="L470" s="242"/>
    </row>
    <row r="471" spans="1:12" ht="25.5">
      <c r="A471" s="230" t="s">
        <v>3320</v>
      </c>
      <c r="B471" s="230"/>
      <c r="C471" s="230" t="s">
        <v>221</v>
      </c>
      <c r="D471" s="231">
        <v>89396</v>
      </c>
      <c r="E471" s="232" t="s">
        <v>6620</v>
      </c>
      <c r="F471" s="233" t="s">
        <v>171</v>
      </c>
      <c r="G471" s="234">
        <v>31</v>
      </c>
      <c r="H471" s="330"/>
      <c r="I471" s="235">
        <f t="shared" si="158"/>
        <v>0</v>
      </c>
      <c r="J471" s="236">
        <f t="shared" si="161"/>
        <v>0</v>
      </c>
      <c r="K471" s="212">
        <f t="shared" si="160"/>
        <v>0</v>
      </c>
      <c r="L471" s="242"/>
    </row>
    <row r="472" spans="1:12" ht="25.5">
      <c r="A472" s="230" t="s">
        <v>3321</v>
      </c>
      <c r="B472" s="230"/>
      <c r="C472" s="230" t="s">
        <v>221</v>
      </c>
      <c r="D472" s="231">
        <v>89383</v>
      </c>
      <c r="E472" s="232" t="s">
        <v>6434</v>
      </c>
      <c r="F472" s="233" t="s">
        <v>171</v>
      </c>
      <c r="G472" s="234">
        <v>142</v>
      </c>
      <c r="H472" s="330"/>
      <c r="I472" s="235">
        <f t="shared" si="158"/>
        <v>0</v>
      </c>
      <c r="J472" s="236">
        <f t="shared" si="161"/>
        <v>0</v>
      </c>
      <c r="K472" s="212">
        <f t="shared" si="160"/>
        <v>0</v>
      </c>
      <c r="L472" s="242"/>
    </row>
    <row r="473" spans="1:12" ht="25.5">
      <c r="A473" s="230" t="s">
        <v>3322</v>
      </c>
      <c r="B473" s="230"/>
      <c r="C473" s="230" t="s">
        <v>221</v>
      </c>
      <c r="D473" s="231">
        <v>89391</v>
      </c>
      <c r="E473" s="232" t="s">
        <v>6619</v>
      </c>
      <c r="F473" s="233" t="s">
        <v>171</v>
      </c>
      <c r="G473" s="234">
        <v>4</v>
      </c>
      <c r="H473" s="330"/>
      <c r="I473" s="235">
        <f t="shared" si="158"/>
        <v>0</v>
      </c>
      <c r="J473" s="236">
        <f t="shared" si="161"/>
        <v>0</v>
      </c>
      <c r="K473" s="212">
        <f t="shared" si="160"/>
        <v>0</v>
      </c>
      <c r="L473" s="242"/>
    </row>
    <row r="474" spans="1:12" ht="25.5">
      <c r="A474" s="230" t="s">
        <v>3323</v>
      </c>
      <c r="B474" s="230"/>
      <c r="C474" s="230" t="s">
        <v>221</v>
      </c>
      <c r="D474" s="231">
        <v>89596</v>
      </c>
      <c r="E474" s="232" t="s">
        <v>6435</v>
      </c>
      <c r="F474" s="233" t="s">
        <v>171</v>
      </c>
      <c r="G474" s="234">
        <v>40</v>
      </c>
      <c r="H474" s="330"/>
      <c r="I474" s="235">
        <f t="shared" si="158"/>
        <v>0</v>
      </c>
      <c r="J474" s="236">
        <f t="shared" si="161"/>
        <v>0</v>
      </c>
      <c r="K474" s="212">
        <f t="shared" si="160"/>
        <v>0</v>
      </c>
      <c r="L474" s="242"/>
    </row>
    <row r="475" spans="1:12" ht="25.5">
      <c r="A475" s="230" t="s">
        <v>3324</v>
      </c>
      <c r="B475" s="230"/>
      <c r="C475" s="230" t="s">
        <v>221</v>
      </c>
      <c r="D475" s="231">
        <v>89616</v>
      </c>
      <c r="E475" s="232" t="s">
        <v>6436</v>
      </c>
      <c r="F475" s="233" t="s">
        <v>171</v>
      </c>
      <c r="G475" s="234">
        <v>8</v>
      </c>
      <c r="H475" s="330"/>
      <c r="I475" s="235">
        <f t="shared" si="158"/>
        <v>0</v>
      </c>
      <c r="J475" s="236">
        <f t="shared" si="161"/>
        <v>0</v>
      </c>
      <c r="K475" s="212">
        <f t="shared" si="160"/>
        <v>0</v>
      </c>
      <c r="L475" s="242"/>
    </row>
    <row r="476" spans="1:12" ht="25.5">
      <c r="A476" s="230" t="s">
        <v>3325</v>
      </c>
      <c r="B476" s="230"/>
      <c r="C476" s="230" t="s">
        <v>221</v>
      </c>
      <c r="D476" s="231">
        <v>89353</v>
      </c>
      <c r="E476" s="232" t="s">
        <v>6437</v>
      </c>
      <c r="F476" s="233" t="s">
        <v>171</v>
      </c>
      <c r="G476" s="234">
        <v>3</v>
      </c>
      <c r="H476" s="330"/>
      <c r="I476" s="235">
        <f t="shared" si="158"/>
        <v>0</v>
      </c>
      <c r="J476" s="236">
        <f t="shared" si="161"/>
        <v>0</v>
      </c>
      <c r="K476" s="212">
        <f t="shared" si="160"/>
        <v>0</v>
      </c>
      <c r="L476" s="242"/>
    </row>
    <row r="477" spans="1:12" ht="38.25">
      <c r="A477" s="230" t="s">
        <v>3326</v>
      </c>
      <c r="B477" s="230"/>
      <c r="C477" s="230" t="s">
        <v>221</v>
      </c>
      <c r="D477" s="231">
        <v>94497</v>
      </c>
      <c r="E477" s="232" t="s">
        <v>6438</v>
      </c>
      <c r="F477" s="233" t="s">
        <v>171</v>
      </c>
      <c r="G477" s="234">
        <v>15</v>
      </c>
      <c r="H477" s="330"/>
      <c r="I477" s="235">
        <f t="shared" si="158"/>
        <v>0</v>
      </c>
      <c r="J477" s="236">
        <f t="shared" si="161"/>
        <v>0</v>
      </c>
      <c r="K477" s="212">
        <f t="shared" si="160"/>
        <v>0</v>
      </c>
      <c r="L477" s="242"/>
    </row>
    <row r="478" spans="1:12" ht="25.5">
      <c r="A478" s="230" t="s">
        <v>3327</v>
      </c>
      <c r="B478" s="230"/>
      <c r="C478" s="230" t="s">
        <v>221</v>
      </c>
      <c r="D478" s="231">
        <v>94498</v>
      </c>
      <c r="E478" s="232" t="s">
        <v>6439</v>
      </c>
      <c r="F478" s="233" t="s">
        <v>171</v>
      </c>
      <c r="G478" s="234">
        <v>4</v>
      </c>
      <c r="H478" s="330"/>
      <c r="I478" s="235">
        <f t="shared" si="158"/>
        <v>0</v>
      </c>
      <c r="J478" s="236">
        <f t="shared" si="161"/>
        <v>0</v>
      </c>
      <c r="K478" s="212">
        <f t="shared" si="160"/>
        <v>0</v>
      </c>
      <c r="L478" s="242"/>
    </row>
    <row r="479" spans="1:12" ht="25.5">
      <c r="A479" s="230" t="s">
        <v>3328</v>
      </c>
      <c r="B479" s="230"/>
      <c r="C479" s="230" t="s">
        <v>221</v>
      </c>
      <c r="D479" s="231">
        <v>94500</v>
      </c>
      <c r="E479" s="232" t="s">
        <v>6440</v>
      </c>
      <c r="F479" s="233" t="s">
        <v>171</v>
      </c>
      <c r="G479" s="234">
        <v>4</v>
      </c>
      <c r="H479" s="330"/>
      <c r="I479" s="235">
        <f t="shared" si="158"/>
        <v>0</v>
      </c>
      <c r="J479" s="236">
        <f t="shared" si="161"/>
        <v>0</v>
      </c>
      <c r="K479" s="212">
        <f t="shared" si="160"/>
        <v>0</v>
      </c>
      <c r="L479" s="242"/>
    </row>
    <row r="480" spans="1:12" ht="25.5">
      <c r="A480" s="230" t="s">
        <v>3329</v>
      </c>
      <c r="B480" s="230"/>
      <c r="C480" s="230" t="s">
        <v>221</v>
      </c>
      <c r="D480" s="231">
        <v>89987</v>
      </c>
      <c r="E480" s="232" t="s">
        <v>6653</v>
      </c>
      <c r="F480" s="233" t="s">
        <v>171</v>
      </c>
      <c r="G480" s="234">
        <v>69</v>
      </c>
      <c r="H480" s="330"/>
      <c r="I480" s="235">
        <f t="shared" si="158"/>
        <v>0</v>
      </c>
      <c r="J480" s="236">
        <f t="shared" si="161"/>
        <v>0</v>
      </c>
      <c r="K480" s="212">
        <f t="shared" si="160"/>
        <v>0</v>
      </c>
      <c r="L480" s="242"/>
    </row>
    <row r="481" spans="1:12" ht="38.25">
      <c r="A481" s="230" t="s">
        <v>3330</v>
      </c>
      <c r="B481" s="243"/>
      <c r="C481" s="243" t="s">
        <v>221</v>
      </c>
      <c r="D481" s="240">
        <v>94792</v>
      </c>
      <c r="E481" s="241" t="s">
        <v>6656</v>
      </c>
      <c r="F481" s="244" t="s">
        <v>171</v>
      </c>
      <c r="G481" s="234">
        <v>2</v>
      </c>
      <c r="H481" s="330"/>
      <c r="I481" s="235">
        <f t="shared" si="158"/>
        <v>0</v>
      </c>
      <c r="J481" s="236">
        <f t="shared" si="161"/>
        <v>0</v>
      </c>
      <c r="K481" s="212">
        <f t="shared" si="160"/>
        <v>0</v>
      </c>
      <c r="L481" s="242"/>
    </row>
    <row r="482" spans="1:12" ht="38.25">
      <c r="A482" s="230" t="s">
        <v>3331</v>
      </c>
      <c r="B482" s="230"/>
      <c r="C482" s="230" t="s">
        <v>221</v>
      </c>
      <c r="D482" s="231">
        <v>94794</v>
      </c>
      <c r="E482" s="232" t="s">
        <v>6657</v>
      </c>
      <c r="F482" s="233" t="s">
        <v>171</v>
      </c>
      <c r="G482" s="234">
        <v>7</v>
      </c>
      <c r="H482" s="330"/>
      <c r="I482" s="235">
        <f t="shared" si="158"/>
        <v>0</v>
      </c>
      <c r="J482" s="236">
        <f t="shared" si="161"/>
        <v>0</v>
      </c>
      <c r="K482" s="212">
        <f t="shared" si="160"/>
        <v>0</v>
      </c>
      <c r="L482" s="242"/>
    </row>
    <row r="483" spans="1:12" ht="25.5">
      <c r="A483" s="230" t="s">
        <v>3332</v>
      </c>
      <c r="B483" s="230"/>
      <c r="C483" s="230" t="s">
        <v>221</v>
      </c>
      <c r="D483" s="231">
        <v>89985</v>
      </c>
      <c r="E483" s="232" t="s">
        <v>6652</v>
      </c>
      <c r="F483" s="233" t="s">
        <v>171</v>
      </c>
      <c r="G483" s="234">
        <v>14</v>
      </c>
      <c r="H483" s="330"/>
      <c r="I483" s="235">
        <f t="shared" si="158"/>
        <v>0</v>
      </c>
      <c r="J483" s="236">
        <f t="shared" si="161"/>
        <v>0</v>
      </c>
      <c r="K483" s="212">
        <f t="shared" si="160"/>
        <v>0</v>
      </c>
      <c r="L483" s="242"/>
    </row>
    <row r="484" spans="1:12" ht="38.25">
      <c r="A484" s="230" t="s">
        <v>3333</v>
      </c>
      <c r="B484" s="230"/>
      <c r="C484" s="230" t="s">
        <v>221</v>
      </c>
      <c r="D484" s="231">
        <v>95249</v>
      </c>
      <c r="E484" s="232" t="s">
        <v>6441</v>
      </c>
      <c r="F484" s="233" t="s">
        <v>171</v>
      </c>
      <c r="G484" s="234">
        <v>2</v>
      </c>
      <c r="H484" s="330"/>
      <c r="I484" s="235">
        <f t="shared" si="158"/>
        <v>0</v>
      </c>
      <c r="J484" s="236">
        <f t="shared" si="161"/>
        <v>0</v>
      </c>
      <c r="K484" s="212">
        <f t="shared" si="160"/>
        <v>0</v>
      </c>
      <c r="L484" s="242"/>
    </row>
    <row r="485" spans="1:12" ht="25.5">
      <c r="A485" s="230" t="s">
        <v>3334</v>
      </c>
      <c r="B485" s="230"/>
      <c r="C485" s="230" t="s">
        <v>221</v>
      </c>
      <c r="D485" s="231">
        <v>89771</v>
      </c>
      <c r="E485" s="232" t="s">
        <v>6442</v>
      </c>
      <c r="F485" s="233" t="s">
        <v>164</v>
      </c>
      <c r="G485" s="234">
        <v>43</v>
      </c>
      <c r="H485" s="330"/>
      <c r="I485" s="235">
        <f t="shared" si="158"/>
        <v>0</v>
      </c>
      <c r="J485" s="236">
        <f t="shared" si="161"/>
        <v>0</v>
      </c>
      <c r="K485" s="212">
        <f t="shared" si="160"/>
        <v>0</v>
      </c>
      <c r="L485" s="242"/>
    </row>
    <row r="486" spans="1:12" ht="25.5">
      <c r="A486" s="230" t="s">
        <v>3335</v>
      </c>
      <c r="B486" s="230"/>
      <c r="C486" s="230" t="s">
        <v>221</v>
      </c>
      <c r="D486" s="231">
        <v>94720</v>
      </c>
      <c r="E486" s="232" t="s">
        <v>6443</v>
      </c>
      <c r="F486" s="233" t="s">
        <v>164</v>
      </c>
      <c r="G486" s="234">
        <v>13</v>
      </c>
      <c r="H486" s="330"/>
      <c r="I486" s="235">
        <f t="shared" si="158"/>
        <v>0</v>
      </c>
      <c r="J486" s="236">
        <f t="shared" si="161"/>
        <v>0</v>
      </c>
      <c r="K486" s="212">
        <f t="shared" si="160"/>
        <v>0</v>
      </c>
      <c r="L486" s="242"/>
    </row>
    <row r="487" spans="1:12" ht="25.5">
      <c r="A487" s="230" t="s">
        <v>3336</v>
      </c>
      <c r="B487" s="230"/>
      <c r="C487" s="230" t="s">
        <v>221</v>
      </c>
      <c r="D487" s="231">
        <v>89787</v>
      </c>
      <c r="E487" s="232" t="s">
        <v>6444</v>
      </c>
      <c r="F487" s="233" t="s">
        <v>171</v>
      </c>
      <c r="G487" s="234">
        <v>4</v>
      </c>
      <c r="H487" s="330"/>
      <c r="I487" s="235">
        <f t="shared" si="158"/>
        <v>0</v>
      </c>
      <c r="J487" s="236">
        <f t="shared" si="161"/>
        <v>0</v>
      </c>
      <c r="K487" s="212">
        <f t="shared" si="160"/>
        <v>0</v>
      </c>
      <c r="L487" s="242"/>
    </row>
    <row r="488" spans="1:12" ht="25.5">
      <c r="A488" s="230" t="s">
        <v>3337</v>
      </c>
      <c r="B488" s="230"/>
      <c r="C488" s="230" t="s">
        <v>221</v>
      </c>
      <c r="D488" s="231">
        <v>94746</v>
      </c>
      <c r="E488" s="232" t="s">
        <v>6445</v>
      </c>
      <c r="F488" s="233" t="s">
        <v>171</v>
      </c>
      <c r="G488" s="234">
        <v>13</v>
      </c>
      <c r="H488" s="330"/>
      <c r="I488" s="235">
        <f t="shared" si="158"/>
        <v>0</v>
      </c>
      <c r="J488" s="236">
        <f t="shared" si="161"/>
        <v>0</v>
      </c>
      <c r="K488" s="212">
        <f t="shared" si="160"/>
        <v>0</v>
      </c>
      <c r="L488" s="242"/>
    </row>
    <row r="489" spans="1:12" ht="25.5">
      <c r="A489" s="230" t="s">
        <v>3338</v>
      </c>
      <c r="B489" s="230"/>
      <c r="C489" s="230" t="s">
        <v>221</v>
      </c>
      <c r="D489" s="231">
        <v>94748</v>
      </c>
      <c r="E489" s="232" t="s">
        <v>6446</v>
      </c>
      <c r="F489" s="233" t="s">
        <v>171</v>
      </c>
      <c r="G489" s="234">
        <v>8</v>
      </c>
      <c r="H489" s="330"/>
      <c r="I489" s="235">
        <f t="shared" si="158"/>
        <v>0</v>
      </c>
      <c r="J489" s="236">
        <f t="shared" si="161"/>
        <v>0</v>
      </c>
      <c r="K489" s="212">
        <f t="shared" si="160"/>
        <v>0</v>
      </c>
      <c r="L489" s="242"/>
    </row>
    <row r="490" spans="1:12" ht="25.5">
      <c r="A490" s="230" t="s">
        <v>3339</v>
      </c>
      <c r="B490" s="230"/>
      <c r="C490" s="230" t="s">
        <v>221</v>
      </c>
      <c r="D490" s="231">
        <v>94759</v>
      </c>
      <c r="E490" s="232" t="s">
        <v>6447</v>
      </c>
      <c r="F490" s="233" t="s">
        <v>171</v>
      </c>
      <c r="G490" s="234">
        <v>5</v>
      </c>
      <c r="H490" s="330"/>
      <c r="I490" s="235">
        <f t="shared" si="158"/>
        <v>0</v>
      </c>
      <c r="J490" s="236">
        <f t="shared" si="161"/>
        <v>0</v>
      </c>
      <c r="K490" s="212">
        <f t="shared" si="160"/>
        <v>0</v>
      </c>
      <c r="L490" s="242"/>
    </row>
    <row r="491" spans="1:12" ht="25.5">
      <c r="A491" s="230" t="s">
        <v>3340</v>
      </c>
      <c r="B491" s="230"/>
      <c r="C491" s="230" t="s">
        <v>221</v>
      </c>
      <c r="D491" s="231">
        <v>94760</v>
      </c>
      <c r="E491" s="232" t="s">
        <v>6448</v>
      </c>
      <c r="F491" s="233" t="s">
        <v>171</v>
      </c>
      <c r="G491" s="234">
        <v>1</v>
      </c>
      <c r="H491" s="330"/>
      <c r="I491" s="235">
        <f t="shared" si="158"/>
        <v>0</v>
      </c>
      <c r="J491" s="236">
        <f t="shared" si="161"/>
        <v>0</v>
      </c>
      <c r="K491" s="212">
        <f t="shared" si="160"/>
        <v>0</v>
      </c>
      <c r="L491" s="242"/>
    </row>
    <row r="492" spans="1:12" ht="25.5">
      <c r="A492" s="230" t="s">
        <v>3341</v>
      </c>
      <c r="B492" s="230"/>
      <c r="C492" s="230" t="s">
        <v>221</v>
      </c>
      <c r="D492" s="230">
        <v>99631</v>
      </c>
      <c r="E492" s="232" t="s">
        <v>7332</v>
      </c>
      <c r="F492" s="233" t="s">
        <v>171</v>
      </c>
      <c r="G492" s="234">
        <v>2</v>
      </c>
      <c r="H492" s="330"/>
      <c r="I492" s="235">
        <f t="shared" si="158"/>
        <v>0</v>
      </c>
      <c r="J492" s="236">
        <f t="shared" si="161"/>
        <v>0</v>
      </c>
      <c r="K492" s="212">
        <f t="shared" si="160"/>
        <v>0</v>
      </c>
      <c r="L492" s="242"/>
    </row>
    <row r="493" spans="1:12">
      <c r="A493" s="230" t="s">
        <v>3342</v>
      </c>
      <c r="B493" s="230" t="s">
        <v>4753</v>
      </c>
      <c r="C493" s="230" t="s">
        <v>313</v>
      </c>
      <c r="D493" s="230"/>
      <c r="E493" s="232" t="s">
        <v>5382</v>
      </c>
      <c r="F493" s="233" t="s">
        <v>171</v>
      </c>
      <c r="G493" s="234">
        <v>2</v>
      </c>
      <c r="H493" s="330"/>
      <c r="I493" s="235">
        <f t="shared" si="158"/>
        <v>0</v>
      </c>
      <c r="J493" s="236">
        <f t="shared" si="161"/>
        <v>0</v>
      </c>
      <c r="K493" s="212">
        <f t="shared" si="160"/>
        <v>0</v>
      </c>
      <c r="L493" s="242"/>
    </row>
    <row r="494" spans="1:12" ht="25.5">
      <c r="A494" s="230" t="s">
        <v>3343</v>
      </c>
      <c r="B494" s="230"/>
      <c r="C494" s="230" t="s">
        <v>221</v>
      </c>
      <c r="D494" s="231">
        <v>89828</v>
      </c>
      <c r="E494" s="232" t="s">
        <v>6449</v>
      </c>
      <c r="F494" s="233" t="s">
        <v>171</v>
      </c>
      <c r="G494" s="234">
        <v>4</v>
      </c>
      <c r="H494" s="330"/>
      <c r="I494" s="235">
        <f t="shared" si="158"/>
        <v>0</v>
      </c>
      <c r="J494" s="236">
        <f t="shared" si="161"/>
        <v>0</v>
      </c>
      <c r="K494" s="212">
        <f t="shared" si="160"/>
        <v>0</v>
      </c>
      <c r="L494" s="242"/>
    </row>
    <row r="495" spans="1:12" ht="25.5">
      <c r="A495" s="230" t="s">
        <v>3344</v>
      </c>
      <c r="B495" s="230"/>
      <c r="C495" s="230" t="s">
        <v>221</v>
      </c>
      <c r="D495" s="231">
        <v>89837</v>
      </c>
      <c r="E495" s="232" t="s">
        <v>6450</v>
      </c>
      <c r="F495" s="233" t="s">
        <v>171</v>
      </c>
      <c r="G495" s="234">
        <v>8</v>
      </c>
      <c r="H495" s="330"/>
      <c r="I495" s="235">
        <f t="shared" si="158"/>
        <v>0</v>
      </c>
      <c r="J495" s="236">
        <f t="shared" si="161"/>
        <v>0</v>
      </c>
      <c r="K495" s="212">
        <f t="shared" si="160"/>
        <v>0</v>
      </c>
      <c r="L495" s="242"/>
    </row>
    <row r="496" spans="1:12" ht="76.5">
      <c r="A496" s="230" t="s">
        <v>3345</v>
      </c>
      <c r="B496" s="230" t="s">
        <v>4756</v>
      </c>
      <c r="C496" s="230" t="s">
        <v>313</v>
      </c>
      <c r="D496" s="230"/>
      <c r="E496" s="232" t="s">
        <v>5383</v>
      </c>
      <c r="F496" s="233" t="s">
        <v>171</v>
      </c>
      <c r="G496" s="234">
        <v>4</v>
      </c>
      <c r="H496" s="330"/>
      <c r="I496" s="235">
        <f t="shared" si="158"/>
        <v>0</v>
      </c>
      <c r="J496" s="236">
        <f t="shared" si="161"/>
        <v>0</v>
      </c>
      <c r="K496" s="212">
        <f t="shared" si="160"/>
        <v>0</v>
      </c>
      <c r="L496" s="242"/>
    </row>
    <row r="497" spans="1:12" ht="25.5">
      <c r="A497" s="230" t="s">
        <v>3346</v>
      </c>
      <c r="B497" s="230" t="s">
        <v>4757</v>
      </c>
      <c r="C497" s="230" t="s">
        <v>313</v>
      </c>
      <c r="D497" s="230"/>
      <c r="E497" s="232" t="s">
        <v>3393</v>
      </c>
      <c r="F497" s="233" t="s">
        <v>171</v>
      </c>
      <c r="G497" s="234">
        <v>4</v>
      </c>
      <c r="H497" s="330"/>
      <c r="I497" s="235">
        <f t="shared" si="158"/>
        <v>0</v>
      </c>
      <c r="J497" s="236">
        <f t="shared" si="161"/>
        <v>0</v>
      </c>
      <c r="K497" s="212">
        <f t="shared" si="160"/>
        <v>0</v>
      </c>
      <c r="L497" s="242"/>
    </row>
    <row r="498" spans="1:12" ht="25.5">
      <c r="A498" s="230" t="s">
        <v>3347</v>
      </c>
      <c r="B498" s="230"/>
      <c r="C498" s="230" t="s">
        <v>221</v>
      </c>
      <c r="D498" s="231">
        <v>89383</v>
      </c>
      <c r="E498" s="232" t="s">
        <v>6434</v>
      </c>
      <c r="F498" s="233" t="s">
        <v>171</v>
      </c>
      <c r="G498" s="234">
        <v>4</v>
      </c>
      <c r="H498" s="330"/>
      <c r="I498" s="235">
        <f t="shared" si="158"/>
        <v>0</v>
      </c>
      <c r="J498" s="236">
        <f t="shared" si="161"/>
        <v>0</v>
      </c>
      <c r="K498" s="212">
        <f t="shared" si="160"/>
        <v>0</v>
      </c>
      <c r="L498" s="242"/>
    </row>
    <row r="499" spans="1:12">
      <c r="A499" s="230" t="s">
        <v>3348</v>
      </c>
      <c r="B499" s="230" t="s">
        <v>4759</v>
      </c>
      <c r="C499" s="230" t="s">
        <v>313</v>
      </c>
      <c r="D499" s="230"/>
      <c r="E499" s="232" t="s">
        <v>3394</v>
      </c>
      <c r="F499" s="233" t="s">
        <v>171</v>
      </c>
      <c r="G499" s="234">
        <v>4</v>
      </c>
      <c r="H499" s="330"/>
      <c r="I499" s="235">
        <f t="shared" si="158"/>
        <v>0</v>
      </c>
      <c r="J499" s="236">
        <f t="shared" si="161"/>
        <v>0</v>
      </c>
      <c r="K499" s="212">
        <f t="shared" si="160"/>
        <v>0</v>
      </c>
      <c r="L499" s="242"/>
    </row>
    <row r="500" spans="1:12">
      <c r="A500" s="230" t="s">
        <v>3349</v>
      </c>
      <c r="B500" s="230" t="s">
        <v>4760</v>
      </c>
      <c r="C500" s="230" t="s">
        <v>313</v>
      </c>
      <c r="D500" s="230"/>
      <c r="E500" s="232" t="s">
        <v>3395</v>
      </c>
      <c r="F500" s="233" t="s">
        <v>171</v>
      </c>
      <c r="G500" s="234">
        <v>4</v>
      </c>
      <c r="H500" s="330"/>
      <c r="I500" s="235">
        <f t="shared" si="158"/>
        <v>0</v>
      </c>
      <c r="J500" s="236">
        <f t="shared" si="161"/>
        <v>0</v>
      </c>
      <c r="K500" s="212">
        <f t="shared" si="160"/>
        <v>0</v>
      </c>
      <c r="L500" s="242"/>
    </row>
    <row r="501" spans="1:12">
      <c r="A501" s="230"/>
      <c r="B501" s="230"/>
      <c r="C501" s="230"/>
      <c r="D501" s="230"/>
      <c r="E501" s="232"/>
      <c r="F501" s="233"/>
      <c r="G501" s="234"/>
      <c r="H501" s="335"/>
      <c r="I501" s="235"/>
      <c r="J501" s="236"/>
      <c r="K501" s="212"/>
      <c r="L501" s="242"/>
    </row>
    <row r="502" spans="1:12">
      <c r="A502" s="296" t="s">
        <v>3254</v>
      </c>
      <c r="B502" s="296"/>
      <c r="C502" s="296"/>
      <c r="D502" s="296"/>
      <c r="E502" s="297" t="s">
        <v>3255</v>
      </c>
      <c r="F502" s="298"/>
      <c r="G502" s="299"/>
      <c r="H502" s="334"/>
      <c r="I502" s="235"/>
      <c r="J502" s="236"/>
      <c r="K502" s="301"/>
      <c r="L502" s="302"/>
    </row>
    <row r="503" spans="1:12" ht="25.5">
      <c r="A503" s="230" t="s">
        <v>3459</v>
      </c>
      <c r="B503" s="230"/>
      <c r="C503" s="230" t="s">
        <v>221</v>
      </c>
      <c r="D503" s="231">
        <v>89714</v>
      </c>
      <c r="E503" s="232" t="s">
        <v>6451</v>
      </c>
      <c r="F503" s="233" t="s">
        <v>164</v>
      </c>
      <c r="G503" s="234">
        <v>296</v>
      </c>
      <c r="H503" s="330"/>
      <c r="I503" s="235">
        <f t="shared" si="158"/>
        <v>0</v>
      </c>
      <c r="J503" s="236">
        <f t="shared" si="161"/>
        <v>0</v>
      </c>
      <c r="K503" s="212">
        <f t="shared" ref="K503:K560" si="162">TRUNC(G503*J503,2)</f>
        <v>0</v>
      </c>
      <c r="L503" s="242"/>
    </row>
    <row r="504" spans="1:12" ht="25.5">
      <c r="A504" s="230" t="s">
        <v>3460</v>
      </c>
      <c r="B504" s="230"/>
      <c r="C504" s="230" t="s">
        <v>221</v>
      </c>
      <c r="D504" s="231">
        <v>89713</v>
      </c>
      <c r="E504" s="232" t="s">
        <v>6452</v>
      </c>
      <c r="F504" s="233" t="s">
        <v>164</v>
      </c>
      <c r="G504" s="234">
        <v>140</v>
      </c>
      <c r="H504" s="330"/>
      <c r="I504" s="235">
        <f t="shared" si="158"/>
        <v>0</v>
      </c>
      <c r="J504" s="236">
        <f t="shared" si="161"/>
        <v>0</v>
      </c>
      <c r="K504" s="212">
        <f t="shared" si="162"/>
        <v>0</v>
      </c>
      <c r="L504" s="242"/>
    </row>
    <row r="505" spans="1:12" ht="25.5">
      <c r="A505" s="230" t="s">
        <v>3461</v>
      </c>
      <c r="B505" s="230"/>
      <c r="C505" s="230" t="s">
        <v>221</v>
      </c>
      <c r="D505" s="231">
        <v>89712</v>
      </c>
      <c r="E505" s="232" t="s">
        <v>6453</v>
      </c>
      <c r="F505" s="233" t="s">
        <v>164</v>
      </c>
      <c r="G505" s="234">
        <v>120</v>
      </c>
      <c r="H505" s="330"/>
      <c r="I505" s="235">
        <f t="shared" si="158"/>
        <v>0</v>
      </c>
      <c r="J505" s="236">
        <f t="shared" si="161"/>
        <v>0</v>
      </c>
      <c r="K505" s="212">
        <f t="shared" si="162"/>
        <v>0</v>
      </c>
      <c r="L505" s="242"/>
    </row>
    <row r="506" spans="1:12" ht="25.5">
      <c r="A506" s="230" t="s">
        <v>3462</v>
      </c>
      <c r="B506" s="230"/>
      <c r="C506" s="230" t="s">
        <v>221</v>
      </c>
      <c r="D506" s="231">
        <v>89778</v>
      </c>
      <c r="E506" s="232" t="s">
        <v>6454</v>
      </c>
      <c r="F506" s="233" t="s">
        <v>171</v>
      </c>
      <c r="G506" s="234">
        <v>259</v>
      </c>
      <c r="H506" s="330"/>
      <c r="I506" s="235">
        <f t="shared" si="158"/>
        <v>0</v>
      </c>
      <c r="J506" s="236">
        <f t="shared" si="161"/>
        <v>0</v>
      </c>
      <c r="K506" s="212">
        <f t="shared" si="162"/>
        <v>0</v>
      </c>
      <c r="L506" s="242"/>
    </row>
    <row r="507" spans="1:12" ht="25.5">
      <c r="A507" s="230" t="s">
        <v>3463</v>
      </c>
      <c r="B507" s="230"/>
      <c r="C507" s="230" t="s">
        <v>221</v>
      </c>
      <c r="D507" s="231">
        <v>89817</v>
      </c>
      <c r="E507" s="232" t="s">
        <v>6455</v>
      </c>
      <c r="F507" s="233" t="s">
        <v>171</v>
      </c>
      <c r="G507" s="234">
        <v>69</v>
      </c>
      <c r="H507" s="330"/>
      <c r="I507" s="235">
        <f t="shared" si="158"/>
        <v>0</v>
      </c>
      <c r="J507" s="236">
        <f t="shared" si="161"/>
        <v>0</v>
      </c>
      <c r="K507" s="212">
        <f t="shared" si="162"/>
        <v>0</v>
      </c>
      <c r="L507" s="242"/>
    </row>
    <row r="508" spans="1:12" ht="25.5">
      <c r="A508" s="230" t="s">
        <v>3464</v>
      </c>
      <c r="B508" s="230"/>
      <c r="C508" s="230" t="s">
        <v>221</v>
      </c>
      <c r="D508" s="231">
        <v>89813</v>
      </c>
      <c r="E508" s="232" t="s">
        <v>6456</v>
      </c>
      <c r="F508" s="233" t="s">
        <v>171</v>
      </c>
      <c r="G508" s="234">
        <v>145</v>
      </c>
      <c r="H508" s="330"/>
      <c r="I508" s="235">
        <f t="shared" ref="I508:I560" si="163">$H$3</f>
        <v>0</v>
      </c>
      <c r="J508" s="236">
        <f t="shared" si="161"/>
        <v>0</v>
      </c>
      <c r="K508" s="212">
        <f t="shared" si="162"/>
        <v>0</v>
      </c>
      <c r="L508" s="242"/>
    </row>
    <row r="509" spans="1:12" ht="25.5">
      <c r="A509" s="230" t="s">
        <v>3465</v>
      </c>
      <c r="B509" s="230"/>
      <c r="C509" s="230" t="s">
        <v>221</v>
      </c>
      <c r="D509" s="231">
        <v>89851</v>
      </c>
      <c r="E509" s="232" t="s">
        <v>6457</v>
      </c>
      <c r="F509" s="233" t="s">
        <v>171</v>
      </c>
      <c r="G509" s="234">
        <v>73</v>
      </c>
      <c r="H509" s="330"/>
      <c r="I509" s="235">
        <f t="shared" si="163"/>
        <v>0</v>
      </c>
      <c r="J509" s="236">
        <f t="shared" ref="J509:J560" si="164">TRUNC(H509 * (1+I509), 2)</f>
        <v>0</v>
      </c>
      <c r="K509" s="212">
        <f t="shared" si="162"/>
        <v>0</v>
      </c>
      <c r="L509" s="242"/>
    </row>
    <row r="510" spans="1:12" ht="25.5">
      <c r="A510" s="230" t="s">
        <v>3466</v>
      </c>
      <c r="B510" s="230"/>
      <c r="C510" s="230" t="s">
        <v>221</v>
      </c>
      <c r="D510" s="231">
        <v>89739</v>
      </c>
      <c r="E510" s="232" t="s">
        <v>6458</v>
      </c>
      <c r="F510" s="233" t="s">
        <v>171</v>
      </c>
      <c r="G510" s="234">
        <v>4</v>
      </c>
      <c r="H510" s="330"/>
      <c r="I510" s="235">
        <f t="shared" si="163"/>
        <v>0</v>
      </c>
      <c r="J510" s="236">
        <f t="shared" si="164"/>
        <v>0</v>
      </c>
      <c r="K510" s="212">
        <f t="shared" si="162"/>
        <v>0</v>
      </c>
      <c r="L510" s="242"/>
    </row>
    <row r="511" spans="1:12" ht="25.5">
      <c r="A511" s="230" t="s">
        <v>3467</v>
      </c>
      <c r="B511" s="230"/>
      <c r="C511" s="230" t="s">
        <v>221</v>
      </c>
      <c r="D511" s="231">
        <v>89802</v>
      </c>
      <c r="E511" s="232" t="s">
        <v>6459</v>
      </c>
      <c r="F511" s="233" t="s">
        <v>171</v>
      </c>
      <c r="G511" s="234">
        <v>14</v>
      </c>
      <c r="H511" s="330"/>
      <c r="I511" s="235">
        <f t="shared" si="163"/>
        <v>0</v>
      </c>
      <c r="J511" s="236">
        <f t="shared" si="164"/>
        <v>0</v>
      </c>
      <c r="K511" s="212">
        <f t="shared" si="162"/>
        <v>0</v>
      </c>
      <c r="L511" s="242"/>
    </row>
    <row r="512" spans="1:12" ht="25.5">
      <c r="A512" s="230" t="s">
        <v>3468</v>
      </c>
      <c r="B512" s="230"/>
      <c r="C512" s="230" t="s">
        <v>221</v>
      </c>
      <c r="D512" s="231">
        <v>89809</v>
      </c>
      <c r="E512" s="232" t="s">
        <v>6460</v>
      </c>
      <c r="F512" s="233" t="s">
        <v>171</v>
      </c>
      <c r="G512" s="234">
        <v>66</v>
      </c>
      <c r="H512" s="330"/>
      <c r="I512" s="235">
        <f t="shared" si="163"/>
        <v>0</v>
      </c>
      <c r="J512" s="236">
        <f t="shared" si="164"/>
        <v>0</v>
      </c>
      <c r="K512" s="212">
        <f t="shared" si="162"/>
        <v>0</v>
      </c>
      <c r="L512" s="242"/>
    </row>
    <row r="513" spans="1:12" ht="25.5">
      <c r="A513" s="230" t="s">
        <v>3469</v>
      </c>
      <c r="B513" s="230"/>
      <c r="C513" s="230" t="s">
        <v>221</v>
      </c>
      <c r="D513" s="231">
        <v>89737</v>
      </c>
      <c r="E513" s="232" t="s">
        <v>6461</v>
      </c>
      <c r="F513" s="233" t="s">
        <v>171</v>
      </c>
      <c r="G513" s="234">
        <v>27</v>
      </c>
      <c r="H513" s="330"/>
      <c r="I513" s="235">
        <f t="shared" si="163"/>
        <v>0</v>
      </c>
      <c r="J513" s="236">
        <f t="shared" si="164"/>
        <v>0</v>
      </c>
      <c r="K513" s="212">
        <f t="shared" si="162"/>
        <v>0</v>
      </c>
      <c r="L513" s="242"/>
    </row>
    <row r="514" spans="1:12" ht="25.5">
      <c r="A514" s="230" t="s">
        <v>3470</v>
      </c>
      <c r="B514" s="230"/>
      <c r="C514" s="230" t="s">
        <v>221</v>
      </c>
      <c r="D514" s="231">
        <v>89801</v>
      </c>
      <c r="E514" s="232" t="s">
        <v>6462</v>
      </c>
      <c r="F514" s="233" t="s">
        <v>171</v>
      </c>
      <c r="G514" s="234">
        <v>67</v>
      </c>
      <c r="H514" s="330"/>
      <c r="I514" s="235">
        <f t="shared" si="163"/>
        <v>0</v>
      </c>
      <c r="J514" s="236">
        <f t="shared" si="164"/>
        <v>0</v>
      </c>
      <c r="K514" s="212">
        <f t="shared" si="162"/>
        <v>0</v>
      </c>
      <c r="L514" s="242"/>
    </row>
    <row r="515" spans="1:12" ht="25.5">
      <c r="A515" s="230" t="s">
        <v>3471</v>
      </c>
      <c r="B515" s="230"/>
      <c r="C515" s="230" t="s">
        <v>221</v>
      </c>
      <c r="D515" s="231">
        <v>89785</v>
      </c>
      <c r="E515" s="232" t="s">
        <v>6625</v>
      </c>
      <c r="F515" s="233" t="s">
        <v>171</v>
      </c>
      <c r="G515" s="234">
        <v>1</v>
      </c>
      <c r="H515" s="330"/>
      <c r="I515" s="235">
        <f t="shared" si="163"/>
        <v>0</v>
      </c>
      <c r="J515" s="236">
        <f t="shared" si="164"/>
        <v>0</v>
      </c>
      <c r="K515" s="212">
        <f t="shared" si="162"/>
        <v>0</v>
      </c>
      <c r="L515" s="303"/>
    </row>
    <row r="516" spans="1:12" ht="25.5">
      <c r="A516" s="230" t="s">
        <v>3472</v>
      </c>
      <c r="B516" s="230" t="s">
        <v>4773</v>
      </c>
      <c r="C516" s="230" t="s">
        <v>313</v>
      </c>
      <c r="D516" s="304"/>
      <c r="E516" s="232" t="s">
        <v>6728</v>
      </c>
      <c r="F516" s="233" t="s">
        <v>171</v>
      </c>
      <c r="G516" s="234">
        <v>3</v>
      </c>
      <c r="H516" s="330"/>
      <c r="I516" s="235">
        <f t="shared" si="163"/>
        <v>0</v>
      </c>
      <c r="J516" s="236">
        <f t="shared" si="164"/>
        <v>0</v>
      </c>
      <c r="K516" s="212">
        <f t="shared" si="162"/>
        <v>0</v>
      </c>
      <c r="L516" s="305"/>
    </row>
    <row r="517" spans="1:12" ht="25.5">
      <c r="A517" s="230" t="s">
        <v>3473</v>
      </c>
      <c r="B517" s="230" t="s">
        <v>4774</v>
      </c>
      <c r="C517" s="230" t="s">
        <v>313</v>
      </c>
      <c r="D517" s="230"/>
      <c r="E517" s="232" t="s">
        <v>6727</v>
      </c>
      <c r="F517" s="233" t="s">
        <v>171</v>
      </c>
      <c r="G517" s="234">
        <v>26</v>
      </c>
      <c r="H517" s="330"/>
      <c r="I517" s="235">
        <f t="shared" si="163"/>
        <v>0</v>
      </c>
      <c r="J517" s="236">
        <f t="shared" si="164"/>
        <v>0</v>
      </c>
      <c r="K517" s="212">
        <f t="shared" si="162"/>
        <v>0</v>
      </c>
      <c r="L517" s="305"/>
    </row>
    <row r="518" spans="1:12" ht="25.5">
      <c r="A518" s="230" t="s">
        <v>3474</v>
      </c>
      <c r="B518" s="243" t="s">
        <v>7074</v>
      </c>
      <c r="C518" s="230" t="s">
        <v>313</v>
      </c>
      <c r="D518" s="230"/>
      <c r="E518" s="232" t="s">
        <v>6729</v>
      </c>
      <c r="F518" s="233" t="s">
        <v>171</v>
      </c>
      <c r="G518" s="234">
        <v>1</v>
      </c>
      <c r="H518" s="330"/>
      <c r="I518" s="235">
        <f t="shared" si="163"/>
        <v>0</v>
      </c>
      <c r="J518" s="236">
        <f t="shared" si="164"/>
        <v>0</v>
      </c>
      <c r="K518" s="212">
        <f t="shared" si="162"/>
        <v>0</v>
      </c>
      <c r="L518" s="306"/>
    </row>
    <row r="519" spans="1:12" ht="25.5">
      <c r="A519" s="230" t="s">
        <v>3475</v>
      </c>
      <c r="B519" s="230"/>
      <c r="C519" s="230" t="s">
        <v>221</v>
      </c>
      <c r="D519" s="231">
        <v>89797</v>
      </c>
      <c r="E519" s="232" t="s">
        <v>6626</v>
      </c>
      <c r="F519" s="233" t="s">
        <v>171</v>
      </c>
      <c r="G519" s="234">
        <v>41</v>
      </c>
      <c r="H519" s="330"/>
      <c r="I519" s="235">
        <f t="shared" si="163"/>
        <v>0</v>
      </c>
      <c r="J519" s="236">
        <f t="shared" si="164"/>
        <v>0</v>
      </c>
      <c r="K519" s="212">
        <f t="shared" si="162"/>
        <v>0</v>
      </c>
      <c r="L519" s="305"/>
    </row>
    <row r="520" spans="1:12">
      <c r="A520" s="230" t="s">
        <v>3476</v>
      </c>
      <c r="B520" s="243" t="s">
        <v>7075</v>
      </c>
      <c r="C520" s="230" t="s">
        <v>313</v>
      </c>
      <c r="D520" s="230"/>
      <c r="E520" s="232" t="s">
        <v>6730</v>
      </c>
      <c r="F520" s="233" t="s">
        <v>171</v>
      </c>
      <c r="G520" s="234">
        <v>3</v>
      </c>
      <c r="H520" s="330"/>
      <c r="I520" s="235">
        <f t="shared" si="163"/>
        <v>0</v>
      </c>
      <c r="J520" s="236">
        <f t="shared" si="164"/>
        <v>0</v>
      </c>
      <c r="K520" s="212">
        <f t="shared" si="162"/>
        <v>0</v>
      </c>
      <c r="L520" s="307"/>
    </row>
    <row r="521" spans="1:12">
      <c r="A521" s="230" t="s">
        <v>3477</v>
      </c>
      <c r="B521" s="243" t="s">
        <v>7076</v>
      </c>
      <c r="C521" s="230" t="s">
        <v>313</v>
      </c>
      <c r="D521" s="230"/>
      <c r="E521" s="232" t="s">
        <v>6731</v>
      </c>
      <c r="F521" s="233" t="s">
        <v>171</v>
      </c>
      <c r="G521" s="234">
        <v>1</v>
      </c>
      <c r="H521" s="330"/>
      <c r="I521" s="235">
        <f t="shared" si="163"/>
        <v>0</v>
      </c>
      <c r="J521" s="236">
        <f t="shared" si="164"/>
        <v>0</v>
      </c>
      <c r="K521" s="212">
        <f t="shared" si="162"/>
        <v>0</v>
      </c>
      <c r="L521" s="306"/>
    </row>
    <row r="522" spans="1:12">
      <c r="A522" s="230" t="s">
        <v>3478</v>
      </c>
      <c r="B522" s="243" t="s">
        <v>7077</v>
      </c>
      <c r="C522" s="230" t="s">
        <v>313</v>
      </c>
      <c r="D522" s="230"/>
      <c r="E522" s="232" t="s">
        <v>6732</v>
      </c>
      <c r="F522" s="233" t="s">
        <v>171</v>
      </c>
      <c r="G522" s="234">
        <v>16</v>
      </c>
      <c r="H522" s="330"/>
      <c r="I522" s="235">
        <f t="shared" si="163"/>
        <v>0</v>
      </c>
      <c r="J522" s="236">
        <f t="shared" si="164"/>
        <v>0</v>
      </c>
      <c r="K522" s="212">
        <f t="shared" si="162"/>
        <v>0</v>
      </c>
      <c r="L522" s="307"/>
    </row>
    <row r="523" spans="1:12" ht="25.5">
      <c r="A523" s="230" t="s">
        <v>3479</v>
      </c>
      <c r="B523" s="230"/>
      <c r="C523" s="230" t="s">
        <v>221</v>
      </c>
      <c r="D523" s="231">
        <v>89796</v>
      </c>
      <c r="E523" s="232" t="s">
        <v>6463</v>
      </c>
      <c r="F523" s="233" t="s">
        <v>171</v>
      </c>
      <c r="G523" s="234">
        <v>14</v>
      </c>
      <c r="H523" s="330"/>
      <c r="I523" s="235">
        <f t="shared" si="163"/>
        <v>0</v>
      </c>
      <c r="J523" s="236">
        <f t="shared" si="164"/>
        <v>0</v>
      </c>
      <c r="K523" s="212">
        <f t="shared" si="162"/>
        <v>0</v>
      </c>
      <c r="L523" s="242"/>
    </row>
    <row r="524" spans="1:12" ht="25.5">
      <c r="A524" s="230" t="s">
        <v>3480</v>
      </c>
      <c r="B524" s="230" t="s">
        <v>4779</v>
      </c>
      <c r="C524" s="230" t="s">
        <v>313</v>
      </c>
      <c r="D524" s="230"/>
      <c r="E524" s="232" t="s">
        <v>6733</v>
      </c>
      <c r="F524" s="233" t="s">
        <v>171</v>
      </c>
      <c r="G524" s="234">
        <v>21</v>
      </c>
      <c r="H524" s="330"/>
      <c r="I524" s="235">
        <f t="shared" si="163"/>
        <v>0</v>
      </c>
      <c r="J524" s="236">
        <f t="shared" si="164"/>
        <v>0</v>
      </c>
      <c r="K524" s="212">
        <f t="shared" si="162"/>
        <v>0</v>
      </c>
      <c r="L524" s="242"/>
    </row>
    <row r="525" spans="1:12" ht="25.5">
      <c r="A525" s="230" t="s">
        <v>3481</v>
      </c>
      <c r="B525" s="230" t="s">
        <v>4780</v>
      </c>
      <c r="C525" s="230" t="s">
        <v>313</v>
      </c>
      <c r="D525" s="230"/>
      <c r="E525" s="232" t="s">
        <v>6734</v>
      </c>
      <c r="F525" s="233" t="s">
        <v>171</v>
      </c>
      <c r="G525" s="234">
        <v>21</v>
      </c>
      <c r="H525" s="330"/>
      <c r="I525" s="235">
        <f t="shared" si="163"/>
        <v>0</v>
      </c>
      <c r="J525" s="236">
        <f t="shared" si="164"/>
        <v>0</v>
      </c>
      <c r="K525" s="212">
        <f t="shared" si="162"/>
        <v>0</v>
      </c>
      <c r="L525" s="242"/>
    </row>
    <row r="526" spans="1:12" ht="25.5">
      <c r="A526" s="230" t="s">
        <v>3482</v>
      </c>
      <c r="B526" s="230"/>
      <c r="C526" s="230" t="s">
        <v>221</v>
      </c>
      <c r="D526" s="231">
        <v>89829</v>
      </c>
      <c r="E526" s="232" t="s">
        <v>6464</v>
      </c>
      <c r="F526" s="233" t="s">
        <v>171</v>
      </c>
      <c r="G526" s="234">
        <v>35</v>
      </c>
      <c r="H526" s="330"/>
      <c r="I526" s="235">
        <f t="shared" si="163"/>
        <v>0</v>
      </c>
      <c r="J526" s="236">
        <f t="shared" si="164"/>
        <v>0</v>
      </c>
      <c r="K526" s="212">
        <f t="shared" si="162"/>
        <v>0</v>
      </c>
      <c r="L526" s="242"/>
    </row>
    <row r="527" spans="1:12">
      <c r="A527" s="230" t="s">
        <v>3483</v>
      </c>
      <c r="B527" s="230" t="s">
        <v>4782</v>
      </c>
      <c r="C527" s="230" t="s">
        <v>313</v>
      </c>
      <c r="D527" s="230"/>
      <c r="E527" s="232" t="s">
        <v>3427</v>
      </c>
      <c r="F527" s="233" t="s">
        <v>171</v>
      </c>
      <c r="G527" s="234">
        <v>14</v>
      </c>
      <c r="H527" s="330"/>
      <c r="I527" s="235">
        <f t="shared" si="163"/>
        <v>0</v>
      </c>
      <c r="J527" s="236">
        <f t="shared" si="164"/>
        <v>0</v>
      </c>
      <c r="K527" s="212">
        <f t="shared" si="162"/>
        <v>0</v>
      </c>
      <c r="L527" s="242"/>
    </row>
    <row r="528" spans="1:12" ht="25.5">
      <c r="A528" s="230" t="s">
        <v>3484</v>
      </c>
      <c r="B528" s="230"/>
      <c r="C528" s="230" t="s">
        <v>221</v>
      </c>
      <c r="D528" s="231">
        <v>89784</v>
      </c>
      <c r="E528" s="232" t="s">
        <v>6465</v>
      </c>
      <c r="F528" s="233" t="s">
        <v>171</v>
      </c>
      <c r="G528" s="234">
        <v>65</v>
      </c>
      <c r="H528" s="330"/>
      <c r="I528" s="235">
        <f t="shared" si="163"/>
        <v>0</v>
      </c>
      <c r="J528" s="236">
        <f t="shared" si="164"/>
        <v>0</v>
      </c>
      <c r="K528" s="212">
        <f t="shared" si="162"/>
        <v>0</v>
      </c>
      <c r="L528" s="242"/>
    </row>
    <row r="529" spans="1:12">
      <c r="A529" s="230" t="s">
        <v>3485</v>
      </c>
      <c r="B529" s="230" t="s">
        <v>4784</v>
      </c>
      <c r="C529" s="230" t="s">
        <v>313</v>
      </c>
      <c r="D529" s="230"/>
      <c r="E529" s="232" t="s">
        <v>3429</v>
      </c>
      <c r="F529" s="233" t="s">
        <v>171</v>
      </c>
      <c r="G529" s="234">
        <v>5</v>
      </c>
      <c r="H529" s="330"/>
      <c r="I529" s="235">
        <f t="shared" si="163"/>
        <v>0</v>
      </c>
      <c r="J529" s="236">
        <f t="shared" si="164"/>
        <v>0</v>
      </c>
      <c r="K529" s="212">
        <f t="shared" si="162"/>
        <v>0</v>
      </c>
      <c r="L529" s="242"/>
    </row>
    <row r="530" spans="1:12">
      <c r="A530" s="230" t="s">
        <v>3486</v>
      </c>
      <c r="B530" s="230" t="s">
        <v>4785</v>
      </c>
      <c r="C530" s="230" t="s">
        <v>313</v>
      </c>
      <c r="D530" s="230"/>
      <c r="E530" s="232" t="s">
        <v>3430</v>
      </c>
      <c r="F530" s="233" t="s">
        <v>171</v>
      </c>
      <c r="G530" s="234">
        <v>7</v>
      </c>
      <c r="H530" s="330"/>
      <c r="I530" s="235">
        <f t="shared" si="163"/>
        <v>0</v>
      </c>
      <c r="J530" s="236">
        <f t="shared" si="164"/>
        <v>0</v>
      </c>
      <c r="K530" s="212">
        <f t="shared" si="162"/>
        <v>0</v>
      </c>
      <c r="L530" s="242"/>
    </row>
    <row r="531" spans="1:12" ht="25.5">
      <c r="A531" s="230" t="s">
        <v>3487</v>
      </c>
      <c r="B531" s="230"/>
      <c r="C531" s="230" t="s">
        <v>221</v>
      </c>
      <c r="D531" s="231">
        <v>89550</v>
      </c>
      <c r="E531" s="232" t="s">
        <v>6466</v>
      </c>
      <c r="F531" s="233" t="s">
        <v>171</v>
      </c>
      <c r="G531" s="234">
        <v>1</v>
      </c>
      <c r="H531" s="330"/>
      <c r="I531" s="235">
        <f t="shared" si="163"/>
        <v>0</v>
      </c>
      <c r="J531" s="236">
        <f t="shared" si="164"/>
        <v>0</v>
      </c>
      <c r="K531" s="212">
        <f t="shared" si="162"/>
        <v>0</v>
      </c>
      <c r="L531" s="242"/>
    </row>
    <row r="532" spans="1:12" ht="25.5">
      <c r="A532" s="230" t="s">
        <v>3488</v>
      </c>
      <c r="B532" s="230"/>
      <c r="C532" s="230" t="s">
        <v>221</v>
      </c>
      <c r="D532" s="231">
        <v>89559</v>
      </c>
      <c r="E532" s="232" t="s">
        <v>6467</v>
      </c>
      <c r="F532" s="233" t="s">
        <v>171</v>
      </c>
      <c r="G532" s="234">
        <v>5</v>
      </c>
      <c r="H532" s="330"/>
      <c r="I532" s="235">
        <f t="shared" si="163"/>
        <v>0</v>
      </c>
      <c r="J532" s="236">
        <f t="shared" si="164"/>
        <v>0</v>
      </c>
      <c r="K532" s="212">
        <f t="shared" si="162"/>
        <v>0</v>
      </c>
      <c r="L532" s="242"/>
    </row>
    <row r="533" spans="1:12" ht="25.5">
      <c r="A533" s="230" t="s">
        <v>3489</v>
      </c>
      <c r="B533" s="230"/>
      <c r="C533" s="230" t="s">
        <v>221</v>
      </c>
      <c r="D533" s="231">
        <v>89711</v>
      </c>
      <c r="E533" s="232" t="s">
        <v>6468</v>
      </c>
      <c r="F533" s="233" t="s">
        <v>164</v>
      </c>
      <c r="G533" s="234">
        <v>84</v>
      </c>
      <c r="H533" s="330"/>
      <c r="I533" s="235">
        <f t="shared" si="163"/>
        <v>0</v>
      </c>
      <c r="J533" s="236">
        <f t="shared" si="164"/>
        <v>0</v>
      </c>
      <c r="K533" s="212">
        <f t="shared" si="162"/>
        <v>0</v>
      </c>
      <c r="L533" s="242"/>
    </row>
    <row r="534" spans="1:12" ht="25.5">
      <c r="A534" s="230" t="s">
        <v>3490</v>
      </c>
      <c r="B534" s="230"/>
      <c r="C534" s="230" t="s">
        <v>221</v>
      </c>
      <c r="D534" s="231">
        <v>89726</v>
      </c>
      <c r="E534" s="232" t="s">
        <v>6622</v>
      </c>
      <c r="F534" s="233" t="s">
        <v>171</v>
      </c>
      <c r="G534" s="234">
        <v>32</v>
      </c>
      <c r="H534" s="330"/>
      <c r="I534" s="235">
        <f t="shared" si="163"/>
        <v>0</v>
      </c>
      <c r="J534" s="236">
        <f t="shared" si="164"/>
        <v>0</v>
      </c>
      <c r="K534" s="212">
        <f t="shared" si="162"/>
        <v>0</v>
      </c>
      <c r="L534" s="242"/>
    </row>
    <row r="535" spans="1:12" ht="25.5">
      <c r="A535" s="230" t="s">
        <v>3491</v>
      </c>
      <c r="B535" s="230"/>
      <c r="C535" s="230" t="s">
        <v>221</v>
      </c>
      <c r="D535" s="231">
        <v>89724</v>
      </c>
      <c r="E535" s="232" t="s">
        <v>6621</v>
      </c>
      <c r="F535" s="233" t="s">
        <v>171</v>
      </c>
      <c r="G535" s="234">
        <v>115</v>
      </c>
      <c r="H535" s="330"/>
      <c r="I535" s="235">
        <f t="shared" si="163"/>
        <v>0</v>
      </c>
      <c r="J535" s="236">
        <f t="shared" si="164"/>
        <v>0</v>
      </c>
      <c r="K535" s="212">
        <f t="shared" si="162"/>
        <v>0</v>
      </c>
      <c r="L535" s="242"/>
    </row>
    <row r="536" spans="1:12" ht="25.5">
      <c r="A536" s="230" t="s">
        <v>3492</v>
      </c>
      <c r="B536" s="230"/>
      <c r="C536" s="230" t="s">
        <v>221</v>
      </c>
      <c r="D536" s="231">
        <v>89783</v>
      </c>
      <c r="E536" s="232" t="s">
        <v>6624</v>
      </c>
      <c r="F536" s="233" t="s">
        <v>171</v>
      </c>
      <c r="G536" s="234">
        <v>15</v>
      </c>
      <c r="H536" s="330"/>
      <c r="I536" s="235">
        <f t="shared" si="163"/>
        <v>0</v>
      </c>
      <c r="J536" s="236">
        <f t="shared" si="164"/>
        <v>0</v>
      </c>
      <c r="K536" s="212">
        <f t="shared" si="162"/>
        <v>0</v>
      </c>
      <c r="L536" s="242"/>
    </row>
    <row r="537" spans="1:12" ht="25.5">
      <c r="A537" s="230" t="s">
        <v>3493</v>
      </c>
      <c r="B537" s="230"/>
      <c r="C537" s="230" t="s">
        <v>221</v>
      </c>
      <c r="D537" s="231">
        <v>89782</v>
      </c>
      <c r="E537" s="232" t="s">
        <v>6623</v>
      </c>
      <c r="F537" s="233" t="s">
        <v>171</v>
      </c>
      <c r="G537" s="234">
        <v>1</v>
      </c>
      <c r="H537" s="330"/>
      <c r="I537" s="235">
        <f t="shared" si="163"/>
        <v>0</v>
      </c>
      <c r="J537" s="236">
        <f t="shared" si="164"/>
        <v>0</v>
      </c>
      <c r="K537" s="212">
        <f t="shared" si="162"/>
        <v>0</v>
      </c>
      <c r="L537" s="242"/>
    </row>
    <row r="538" spans="1:12" ht="25.5">
      <c r="A538" s="230" t="s">
        <v>3494</v>
      </c>
      <c r="B538" s="230"/>
      <c r="C538" s="230" t="s">
        <v>221</v>
      </c>
      <c r="D538" s="231">
        <v>89580</v>
      </c>
      <c r="E538" s="232" t="s">
        <v>6469</v>
      </c>
      <c r="F538" s="233" t="s">
        <v>164</v>
      </c>
      <c r="G538" s="234">
        <v>51</v>
      </c>
      <c r="H538" s="330"/>
      <c r="I538" s="235">
        <f t="shared" si="163"/>
        <v>0</v>
      </c>
      <c r="J538" s="236">
        <f t="shared" si="164"/>
        <v>0</v>
      </c>
      <c r="K538" s="212">
        <f t="shared" si="162"/>
        <v>0</v>
      </c>
      <c r="L538" s="242"/>
    </row>
    <row r="539" spans="1:12" ht="25.5">
      <c r="A539" s="230" t="s">
        <v>3495</v>
      </c>
      <c r="B539" s="230"/>
      <c r="C539" s="230" t="s">
        <v>221</v>
      </c>
      <c r="D539" s="231">
        <v>89512</v>
      </c>
      <c r="E539" s="232" t="s">
        <v>6470</v>
      </c>
      <c r="F539" s="233" t="s">
        <v>164</v>
      </c>
      <c r="G539" s="234">
        <v>103</v>
      </c>
      <c r="H539" s="330"/>
      <c r="I539" s="235">
        <f t="shared" si="163"/>
        <v>0</v>
      </c>
      <c r="J539" s="236">
        <f t="shared" si="164"/>
        <v>0</v>
      </c>
      <c r="K539" s="212">
        <f t="shared" si="162"/>
        <v>0</v>
      </c>
      <c r="L539" s="242"/>
    </row>
    <row r="540" spans="1:12" ht="25.5">
      <c r="A540" s="230" t="s">
        <v>3496</v>
      </c>
      <c r="B540" s="230"/>
      <c r="C540" s="230" t="s">
        <v>221</v>
      </c>
      <c r="D540" s="231">
        <v>89576</v>
      </c>
      <c r="E540" s="232" t="s">
        <v>6471</v>
      </c>
      <c r="F540" s="233" t="s">
        <v>164</v>
      </c>
      <c r="G540" s="234">
        <v>10</v>
      </c>
      <c r="H540" s="330"/>
      <c r="I540" s="235">
        <f t="shared" si="163"/>
        <v>0</v>
      </c>
      <c r="J540" s="236">
        <f t="shared" si="164"/>
        <v>0</v>
      </c>
      <c r="K540" s="212">
        <f t="shared" si="162"/>
        <v>0</v>
      </c>
      <c r="L540" s="242"/>
    </row>
    <row r="541" spans="1:12" ht="25.5">
      <c r="A541" s="230" t="s">
        <v>3497</v>
      </c>
      <c r="B541" s="230"/>
      <c r="C541" s="230" t="s">
        <v>221</v>
      </c>
      <c r="D541" s="231">
        <v>89509</v>
      </c>
      <c r="E541" s="232" t="s">
        <v>6472</v>
      </c>
      <c r="F541" s="233" t="s">
        <v>164</v>
      </c>
      <c r="G541" s="234">
        <v>12</v>
      </c>
      <c r="H541" s="330"/>
      <c r="I541" s="235">
        <f t="shared" si="163"/>
        <v>0</v>
      </c>
      <c r="J541" s="236">
        <f t="shared" si="164"/>
        <v>0</v>
      </c>
      <c r="K541" s="212">
        <f t="shared" si="162"/>
        <v>0</v>
      </c>
      <c r="L541" s="242"/>
    </row>
    <row r="542" spans="1:12" ht="25.5">
      <c r="A542" s="230" t="s">
        <v>3498</v>
      </c>
      <c r="B542" s="230"/>
      <c r="C542" s="230" t="s">
        <v>221</v>
      </c>
      <c r="D542" s="231">
        <v>89520</v>
      </c>
      <c r="E542" s="232" t="s">
        <v>6473</v>
      </c>
      <c r="F542" s="233" t="s">
        <v>171</v>
      </c>
      <c r="G542" s="234">
        <v>4</v>
      </c>
      <c r="H542" s="330"/>
      <c r="I542" s="235">
        <f t="shared" si="163"/>
        <v>0</v>
      </c>
      <c r="J542" s="236">
        <f t="shared" si="164"/>
        <v>0</v>
      </c>
      <c r="K542" s="212">
        <f t="shared" si="162"/>
        <v>0</v>
      </c>
      <c r="L542" s="242"/>
    </row>
    <row r="543" spans="1:12" ht="25.5">
      <c r="A543" s="230" t="s">
        <v>3499</v>
      </c>
      <c r="B543" s="230"/>
      <c r="C543" s="230" t="s">
        <v>221</v>
      </c>
      <c r="D543" s="231">
        <v>89524</v>
      </c>
      <c r="E543" s="232" t="s">
        <v>6474</v>
      </c>
      <c r="F543" s="233" t="s">
        <v>171</v>
      </c>
      <c r="G543" s="234">
        <v>1</v>
      </c>
      <c r="H543" s="330"/>
      <c r="I543" s="235">
        <f t="shared" si="163"/>
        <v>0</v>
      </c>
      <c r="J543" s="236">
        <f t="shared" si="164"/>
        <v>0</v>
      </c>
      <c r="K543" s="212">
        <f t="shared" si="162"/>
        <v>0</v>
      </c>
      <c r="L543" s="242"/>
    </row>
    <row r="544" spans="1:12" ht="25.5">
      <c r="A544" s="230" t="s">
        <v>3500</v>
      </c>
      <c r="B544" s="230"/>
      <c r="C544" s="230" t="s">
        <v>221</v>
      </c>
      <c r="D544" s="231">
        <v>89518</v>
      </c>
      <c r="E544" s="232" t="s">
        <v>6475</v>
      </c>
      <c r="F544" s="233" t="s">
        <v>171</v>
      </c>
      <c r="G544" s="234">
        <v>12</v>
      </c>
      <c r="H544" s="330"/>
      <c r="I544" s="235">
        <f t="shared" si="163"/>
        <v>0</v>
      </c>
      <c r="J544" s="236">
        <f t="shared" si="164"/>
        <v>0</v>
      </c>
      <c r="K544" s="212">
        <f t="shared" si="162"/>
        <v>0</v>
      </c>
      <c r="L544" s="242"/>
    </row>
    <row r="545" spans="1:12" ht="25.5">
      <c r="A545" s="230" t="s">
        <v>3501</v>
      </c>
      <c r="B545" s="230"/>
      <c r="C545" s="230" t="s">
        <v>221</v>
      </c>
      <c r="D545" s="231">
        <v>89522</v>
      </c>
      <c r="E545" s="232" t="s">
        <v>6476</v>
      </c>
      <c r="F545" s="233" t="s">
        <v>171</v>
      </c>
      <c r="G545" s="234">
        <v>2</v>
      </c>
      <c r="H545" s="330"/>
      <c r="I545" s="235">
        <f t="shared" si="163"/>
        <v>0</v>
      </c>
      <c r="J545" s="236">
        <f t="shared" si="164"/>
        <v>0</v>
      </c>
      <c r="K545" s="212">
        <f t="shared" si="162"/>
        <v>0</v>
      </c>
      <c r="L545" s="242"/>
    </row>
    <row r="546" spans="1:12" ht="25.5">
      <c r="A546" s="230" t="s">
        <v>3502</v>
      </c>
      <c r="B546" s="230"/>
      <c r="C546" s="230" t="s">
        <v>221</v>
      </c>
      <c r="D546" s="231">
        <v>89545</v>
      </c>
      <c r="E546" s="232" t="s">
        <v>6477</v>
      </c>
      <c r="F546" s="233" t="s">
        <v>171</v>
      </c>
      <c r="G546" s="234">
        <v>15</v>
      </c>
      <c r="H546" s="330"/>
      <c r="I546" s="235">
        <f t="shared" si="163"/>
        <v>0</v>
      </c>
      <c r="J546" s="236">
        <f t="shared" si="164"/>
        <v>0</v>
      </c>
      <c r="K546" s="212">
        <f t="shared" si="162"/>
        <v>0</v>
      </c>
      <c r="L546" s="242"/>
    </row>
    <row r="547" spans="1:12" ht="25.5">
      <c r="A547" s="230" t="s">
        <v>3503</v>
      </c>
      <c r="B547" s="230"/>
      <c r="C547" s="230" t="s">
        <v>221</v>
      </c>
      <c r="D547" s="231">
        <v>89547</v>
      </c>
      <c r="E547" s="232" t="s">
        <v>6478</v>
      </c>
      <c r="F547" s="233" t="s">
        <v>171</v>
      </c>
      <c r="G547" s="234">
        <v>6</v>
      </c>
      <c r="H547" s="330"/>
      <c r="I547" s="235">
        <f t="shared" si="163"/>
        <v>0</v>
      </c>
      <c r="J547" s="236">
        <f t="shared" si="164"/>
        <v>0</v>
      </c>
      <c r="K547" s="212">
        <f t="shared" si="162"/>
        <v>0</v>
      </c>
      <c r="L547" s="242"/>
    </row>
    <row r="548" spans="1:12" ht="25.5">
      <c r="A548" s="230" t="s">
        <v>3504</v>
      </c>
      <c r="B548" s="230"/>
      <c r="C548" s="230" t="s">
        <v>221</v>
      </c>
      <c r="D548" s="231">
        <v>89554</v>
      </c>
      <c r="E548" s="232" t="s">
        <v>6479</v>
      </c>
      <c r="F548" s="233" t="s">
        <v>171</v>
      </c>
      <c r="G548" s="234">
        <v>17</v>
      </c>
      <c r="H548" s="330"/>
      <c r="I548" s="235">
        <f t="shared" si="163"/>
        <v>0</v>
      </c>
      <c r="J548" s="236">
        <f t="shared" si="164"/>
        <v>0</v>
      </c>
      <c r="K548" s="212">
        <f t="shared" si="162"/>
        <v>0</v>
      </c>
      <c r="L548" s="242"/>
    </row>
    <row r="549" spans="1:12" ht="25.5">
      <c r="A549" s="230" t="s">
        <v>3505</v>
      </c>
      <c r="B549" s="230"/>
      <c r="C549" s="230" t="s">
        <v>221</v>
      </c>
      <c r="D549" s="231">
        <v>89677</v>
      </c>
      <c r="E549" s="232" t="s">
        <v>6480</v>
      </c>
      <c r="F549" s="233" t="s">
        <v>171</v>
      </c>
      <c r="G549" s="234">
        <v>9</v>
      </c>
      <c r="H549" s="330"/>
      <c r="I549" s="235">
        <f t="shared" si="163"/>
        <v>0</v>
      </c>
      <c r="J549" s="236">
        <f t="shared" si="164"/>
        <v>0</v>
      </c>
      <c r="K549" s="212">
        <f t="shared" si="162"/>
        <v>0</v>
      </c>
      <c r="L549" s="242"/>
    </row>
    <row r="550" spans="1:12">
      <c r="A550" s="230" t="s">
        <v>3506</v>
      </c>
      <c r="B550" s="230" t="s">
        <v>4805</v>
      </c>
      <c r="C550" s="230" t="s">
        <v>313</v>
      </c>
      <c r="D550" s="230"/>
      <c r="E550" s="232" t="s">
        <v>3450</v>
      </c>
      <c r="F550" s="233" t="s">
        <v>171</v>
      </c>
      <c r="G550" s="234">
        <v>3</v>
      </c>
      <c r="H550" s="330"/>
      <c r="I550" s="235">
        <f t="shared" si="163"/>
        <v>0</v>
      </c>
      <c r="J550" s="236">
        <f t="shared" si="164"/>
        <v>0</v>
      </c>
      <c r="K550" s="212">
        <f t="shared" si="162"/>
        <v>0</v>
      </c>
      <c r="L550" s="242"/>
    </row>
    <row r="551" spans="1:12">
      <c r="A551" s="230" t="s">
        <v>3507</v>
      </c>
      <c r="B551" s="230" t="s">
        <v>4806</v>
      </c>
      <c r="C551" s="230" t="s">
        <v>313</v>
      </c>
      <c r="D551" s="230"/>
      <c r="E551" s="232" t="s">
        <v>3451</v>
      </c>
      <c r="F551" s="233" t="s">
        <v>171</v>
      </c>
      <c r="G551" s="234">
        <v>3</v>
      </c>
      <c r="H551" s="330"/>
      <c r="I551" s="235">
        <f t="shared" si="163"/>
        <v>0</v>
      </c>
      <c r="J551" s="236">
        <f t="shared" si="164"/>
        <v>0</v>
      </c>
      <c r="K551" s="212">
        <f t="shared" si="162"/>
        <v>0</v>
      </c>
      <c r="L551" s="242"/>
    </row>
    <row r="552" spans="1:12" ht="25.5">
      <c r="A552" s="230" t="s">
        <v>3508</v>
      </c>
      <c r="B552" s="230" t="s">
        <v>4807</v>
      </c>
      <c r="C552" s="230" t="s">
        <v>313</v>
      </c>
      <c r="D552" s="230"/>
      <c r="E552" s="232" t="s">
        <v>3452</v>
      </c>
      <c r="F552" s="233" t="s">
        <v>1273</v>
      </c>
      <c r="G552" s="234">
        <v>35</v>
      </c>
      <c r="H552" s="330"/>
      <c r="I552" s="235">
        <f t="shared" si="163"/>
        <v>0</v>
      </c>
      <c r="J552" s="236">
        <f t="shared" si="164"/>
        <v>0</v>
      </c>
      <c r="K552" s="212">
        <f t="shared" si="162"/>
        <v>0</v>
      </c>
      <c r="L552" s="242"/>
    </row>
    <row r="553" spans="1:12" ht="25.5">
      <c r="A553" s="230" t="s">
        <v>3509</v>
      </c>
      <c r="B553" s="230" t="s">
        <v>4808</v>
      </c>
      <c r="C553" s="230" t="s">
        <v>313</v>
      </c>
      <c r="D553" s="230"/>
      <c r="E553" s="232" t="s">
        <v>3453</v>
      </c>
      <c r="F553" s="233" t="s">
        <v>1273</v>
      </c>
      <c r="G553" s="234">
        <v>1</v>
      </c>
      <c r="H553" s="330"/>
      <c r="I553" s="235">
        <f t="shared" si="163"/>
        <v>0</v>
      </c>
      <c r="J553" s="236">
        <f t="shared" si="164"/>
        <v>0</v>
      </c>
      <c r="K553" s="212">
        <f t="shared" si="162"/>
        <v>0</v>
      </c>
      <c r="L553" s="242"/>
    </row>
    <row r="554" spans="1:12">
      <c r="A554" s="230" t="s">
        <v>3510</v>
      </c>
      <c r="B554" s="230" t="s">
        <v>4809</v>
      </c>
      <c r="C554" s="230" t="s">
        <v>313</v>
      </c>
      <c r="D554" s="230"/>
      <c r="E554" s="232" t="s">
        <v>3454</v>
      </c>
      <c r="F554" s="233" t="s">
        <v>1273</v>
      </c>
      <c r="G554" s="234">
        <v>3</v>
      </c>
      <c r="H554" s="330"/>
      <c r="I554" s="235">
        <f t="shared" si="163"/>
        <v>0</v>
      </c>
      <c r="J554" s="236">
        <f t="shared" si="164"/>
        <v>0</v>
      </c>
      <c r="K554" s="212">
        <f t="shared" si="162"/>
        <v>0</v>
      </c>
      <c r="L554" s="242"/>
    </row>
    <row r="555" spans="1:12" ht="25.5">
      <c r="A555" s="230" t="s">
        <v>3511</v>
      </c>
      <c r="B555" s="230"/>
      <c r="C555" s="230" t="s">
        <v>221</v>
      </c>
      <c r="D555" s="231">
        <v>89709</v>
      </c>
      <c r="E555" s="232" t="s">
        <v>6643</v>
      </c>
      <c r="F555" s="233" t="s">
        <v>1273</v>
      </c>
      <c r="G555" s="234">
        <v>3</v>
      </c>
      <c r="H555" s="330"/>
      <c r="I555" s="235">
        <f t="shared" si="163"/>
        <v>0</v>
      </c>
      <c r="J555" s="236">
        <f t="shared" si="164"/>
        <v>0</v>
      </c>
      <c r="K555" s="212">
        <f t="shared" si="162"/>
        <v>0</v>
      </c>
      <c r="L555" s="242"/>
    </row>
    <row r="556" spans="1:12">
      <c r="A556" s="230" t="s">
        <v>3512</v>
      </c>
      <c r="B556" s="230"/>
      <c r="C556" s="230" t="s">
        <v>221</v>
      </c>
      <c r="D556" s="231">
        <v>72294</v>
      </c>
      <c r="E556" s="232" t="s">
        <v>6481</v>
      </c>
      <c r="F556" s="233" t="s">
        <v>171</v>
      </c>
      <c r="G556" s="234">
        <v>1</v>
      </c>
      <c r="H556" s="330"/>
      <c r="I556" s="235">
        <f t="shared" si="163"/>
        <v>0</v>
      </c>
      <c r="J556" s="236">
        <f t="shared" si="164"/>
        <v>0</v>
      </c>
      <c r="K556" s="212">
        <f t="shared" si="162"/>
        <v>0</v>
      </c>
      <c r="L556" s="242"/>
    </row>
    <row r="557" spans="1:12">
      <c r="A557" s="230" t="s">
        <v>3513</v>
      </c>
      <c r="B557" s="230"/>
      <c r="C557" s="230" t="s">
        <v>221</v>
      </c>
      <c r="D557" s="231">
        <v>72295</v>
      </c>
      <c r="E557" s="232" t="s">
        <v>6482</v>
      </c>
      <c r="F557" s="233" t="s">
        <v>171</v>
      </c>
      <c r="G557" s="234">
        <v>6</v>
      </c>
      <c r="H557" s="330"/>
      <c r="I557" s="235">
        <f t="shared" si="163"/>
        <v>0</v>
      </c>
      <c r="J557" s="236">
        <f t="shared" si="164"/>
        <v>0</v>
      </c>
      <c r="K557" s="212">
        <f t="shared" si="162"/>
        <v>0</v>
      </c>
      <c r="L557" s="242"/>
    </row>
    <row r="558" spans="1:12" ht="51">
      <c r="A558" s="230" t="s">
        <v>6741</v>
      </c>
      <c r="B558" s="230" t="s">
        <v>4813</v>
      </c>
      <c r="C558" s="230" t="s">
        <v>313</v>
      </c>
      <c r="D558" s="230"/>
      <c r="E558" s="232" t="s">
        <v>5384</v>
      </c>
      <c r="F558" s="233" t="s">
        <v>1273</v>
      </c>
      <c r="G558" s="234">
        <v>6</v>
      </c>
      <c r="H558" s="330"/>
      <c r="I558" s="235">
        <f t="shared" si="163"/>
        <v>0</v>
      </c>
      <c r="J558" s="236">
        <f t="shared" si="164"/>
        <v>0</v>
      </c>
      <c r="K558" s="212">
        <f t="shared" si="162"/>
        <v>0</v>
      </c>
      <c r="L558" s="242"/>
    </row>
    <row r="559" spans="1:12" ht="51">
      <c r="A559" s="230" t="s">
        <v>6742</v>
      </c>
      <c r="B559" s="230" t="s">
        <v>4814</v>
      </c>
      <c r="C559" s="230" t="s">
        <v>313</v>
      </c>
      <c r="D559" s="230"/>
      <c r="E559" s="232" t="s">
        <v>3458</v>
      </c>
      <c r="F559" s="233" t="s">
        <v>1273</v>
      </c>
      <c r="G559" s="234">
        <v>1</v>
      </c>
      <c r="H559" s="330"/>
      <c r="I559" s="235">
        <f t="shared" si="163"/>
        <v>0</v>
      </c>
      <c r="J559" s="236">
        <f t="shared" si="164"/>
        <v>0</v>
      </c>
      <c r="K559" s="212">
        <f t="shared" si="162"/>
        <v>0</v>
      </c>
      <c r="L559" s="242"/>
    </row>
    <row r="560" spans="1:12" ht="63.75">
      <c r="A560" s="230" t="s">
        <v>6743</v>
      </c>
      <c r="B560" s="230" t="s">
        <v>4815</v>
      </c>
      <c r="C560" s="230" t="s">
        <v>313</v>
      </c>
      <c r="D560" s="230"/>
      <c r="E560" s="232" t="s">
        <v>5385</v>
      </c>
      <c r="F560" s="233" t="s">
        <v>1273</v>
      </c>
      <c r="G560" s="234">
        <v>3</v>
      </c>
      <c r="H560" s="330"/>
      <c r="I560" s="235">
        <f t="shared" si="163"/>
        <v>0</v>
      </c>
      <c r="J560" s="236">
        <f t="shared" si="164"/>
        <v>0</v>
      </c>
      <c r="K560" s="212">
        <f t="shared" si="162"/>
        <v>0</v>
      </c>
      <c r="L560" s="242"/>
    </row>
    <row r="561" spans="1:12">
      <c r="A561" s="230"/>
      <c r="B561" s="230"/>
      <c r="C561" s="230"/>
      <c r="D561" s="230"/>
      <c r="E561" s="232"/>
      <c r="F561" s="233"/>
      <c r="G561" s="234"/>
      <c r="H561" s="335"/>
      <c r="I561" s="308"/>
      <c r="J561" s="308"/>
      <c r="K561" s="212"/>
      <c r="L561" s="242"/>
    </row>
    <row r="562" spans="1:12">
      <c r="A562" s="296" t="s">
        <v>3256</v>
      </c>
      <c r="B562" s="296"/>
      <c r="C562" s="296"/>
      <c r="D562" s="296"/>
      <c r="E562" s="297" t="s">
        <v>3257</v>
      </c>
      <c r="F562" s="298"/>
      <c r="G562" s="299"/>
      <c r="H562" s="334"/>
      <c r="I562" s="300"/>
      <c r="J562" s="300"/>
      <c r="K562" s="301"/>
      <c r="L562" s="302"/>
    </row>
    <row r="563" spans="1:12" ht="25.5">
      <c r="A563" s="230" t="s">
        <v>3528</v>
      </c>
      <c r="B563" s="230"/>
      <c r="C563" s="230" t="s">
        <v>221</v>
      </c>
      <c r="D563" s="231">
        <v>89580</v>
      </c>
      <c r="E563" s="232" t="s">
        <v>6469</v>
      </c>
      <c r="F563" s="233" t="s">
        <v>164</v>
      </c>
      <c r="G563" s="234">
        <v>437</v>
      </c>
      <c r="H563" s="330"/>
      <c r="I563" s="235">
        <f t="shared" ref="I563:I594" si="165">$H$3</f>
        <v>0</v>
      </c>
      <c r="J563" s="236">
        <f t="shared" ref="J563" si="166">TRUNC(H563 * (1+I563), 2)</f>
        <v>0</v>
      </c>
      <c r="K563" s="212">
        <f t="shared" ref="K563:K594" si="167">TRUNC(G563*J563,2)</f>
        <v>0</v>
      </c>
      <c r="L563" s="242"/>
    </row>
    <row r="564" spans="1:12" ht="25.5">
      <c r="A564" s="230" t="s">
        <v>3529</v>
      </c>
      <c r="B564" s="230"/>
      <c r="C564" s="230" t="s">
        <v>221</v>
      </c>
      <c r="D564" s="231">
        <v>89512</v>
      </c>
      <c r="E564" s="232" t="s">
        <v>6470</v>
      </c>
      <c r="F564" s="233" t="s">
        <v>164</v>
      </c>
      <c r="G564" s="234">
        <v>172</v>
      </c>
      <c r="H564" s="330"/>
      <c r="I564" s="235">
        <f t="shared" si="165"/>
        <v>0</v>
      </c>
      <c r="J564" s="236">
        <f t="shared" ref="J564:J594" si="168">TRUNC(H564 * (1+I564), 2)</f>
        <v>0</v>
      </c>
      <c r="K564" s="212">
        <f t="shared" si="167"/>
        <v>0</v>
      </c>
      <c r="L564" s="242"/>
    </row>
    <row r="565" spans="1:12" ht="25.5">
      <c r="A565" s="230" t="s">
        <v>3530</v>
      </c>
      <c r="B565" s="230"/>
      <c r="C565" s="230" t="s">
        <v>221</v>
      </c>
      <c r="D565" s="231">
        <v>89511</v>
      </c>
      <c r="E565" s="232" t="s">
        <v>6483</v>
      </c>
      <c r="F565" s="233" t="s">
        <v>164</v>
      </c>
      <c r="G565" s="234">
        <v>2</v>
      </c>
      <c r="H565" s="330"/>
      <c r="I565" s="235">
        <f t="shared" si="165"/>
        <v>0</v>
      </c>
      <c r="J565" s="236">
        <f t="shared" si="168"/>
        <v>0</v>
      </c>
      <c r="K565" s="212">
        <f t="shared" si="167"/>
        <v>0</v>
      </c>
      <c r="L565" s="242"/>
    </row>
    <row r="566" spans="1:12" ht="38.25">
      <c r="A566" s="230" t="s">
        <v>3531</v>
      </c>
      <c r="B566" s="230"/>
      <c r="C566" s="230" t="s">
        <v>221</v>
      </c>
      <c r="D566" s="231">
        <v>90698</v>
      </c>
      <c r="E566" s="232" t="s">
        <v>6484</v>
      </c>
      <c r="F566" s="233" t="s">
        <v>164</v>
      </c>
      <c r="G566" s="234">
        <v>26</v>
      </c>
      <c r="H566" s="330"/>
      <c r="I566" s="235">
        <f t="shared" si="165"/>
        <v>0</v>
      </c>
      <c r="J566" s="236">
        <f t="shared" si="168"/>
        <v>0</v>
      </c>
      <c r="K566" s="212">
        <f t="shared" si="167"/>
        <v>0</v>
      </c>
      <c r="L566" s="242"/>
    </row>
    <row r="567" spans="1:12" ht="38.25">
      <c r="A567" s="230" t="s">
        <v>3532</v>
      </c>
      <c r="B567" s="230"/>
      <c r="C567" s="230" t="s">
        <v>221</v>
      </c>
      <c r="D567" s="231">
        <v>90696</v>
      </c>
      <c r="E567" s="232" t="s">
        <v>6485</v>
      </c>
      <c r="F567" s="233" t="s">
        <v>164</v>
      </c>
      <c r="G567" s="234">
        <v>38</v>
      </c>
      <c r="H567" s="330"/>
      <c r="I567" s="235">
        <f t="shared" si="165"/>
        <v>0</v>
      </c>
      <c r="J567" s="236">
        <f t="shared" si="168"/>
        <v>0</v>
      </c>
      <c r="K567" s="212">
        <f t="shared" si="167"/>
        <v>0</v>
      </c>
      <c r="L567" s="242"/>
    </row>
    <row r="568" spans="1:12" ht="38.25">
      <c r="A568" s="230" t="s">
        <v>3533</v>
      </c>
      <c r="B568" s="230"/>
      <c r="C568" s="230" t="s">
        <v>221</v>
      </c>
      <c r="D568" s="231">
        <v>90697</v>
      </c>
      <c r="E568" s="232" t="s">
        <v>6486</v>
      </c>
      <c r="F568" s="233" t="s">
        <v>164</v>
      </c>
      <c r="G568" s="234">
        <v>2</v>
      </c>
      <c r="H568" s="330"/>
      <c r="I568" s="235">
        <f t="shared" si="165"/>
        <v>0</v>
      </c>
      <c r="J568" s="236">
        <f t="shared" si="168"/>
        <v>0</v>
      </c>
      <c r="K568" s="212">
        <f t="shared" si="167"/>
        <v>0</v>
      </c>
      <c r="L568" s="242"/>
    </row>
    <row r="569" spans="1:12">
      <c r="A569" s="230" t="s">
        <v>3534</v>
      </c>
      <c r="B569" s="230"/>
      <c r="C569" s="230" t="s">
        <v>221</v>
      </c>
      <c r="D569" s="230" t="s">
        <v>6571</v>
      </c>
      <c r="E569" s="232" t="s">
        <v>6572</v>
      </c>
      <c r="F569" s="233" t="s">
        <v>164</v>
      </c>
      <c r="G569" s="234">
        <v>40</v>
      </c>
      <c r="H569" s="330"/>
      <c r="I569" s="235">
        <f t="shared" si="165"/>
        <v>0</v>
      </c>
      <c r="J569" s="236">
        <f t="shared" si="168"/>
        <v>0</v>
      </c>
      <c r="K569" s="212">
        <f t="shared" si="167"/>
        <v>0</v>
      </c>
      <c r="L569" s="242"/>
    </row>
    <row r="570" spans="1:12" ht="25.5">
      <c r="A570" s="230" t="s">
        <v>3535</v>
      </c>
      <c r="B570" s="230"/>
      <c r="C570" s="230" t="s">
        <v>221</v>
      </c>
      <c r="D570" s="231">
        <v>89677</v>
      </c>
      <c r="E570" s="232" t="s">
        <v>6480</v>
      </c>
      <c r="F570" s="233" t="s">
        <v>171</v>
      </c>
      <c r="G570" s="234">
        <v>120</v>
      </c>
      <c r="H570" s="330"/>
      <c r="I570" s="235">
        <f t="shared" si="165"/>
        <v>0</v>
      </c>
      <c r="J570" s="236">
        <f t="shared" si="168"/>
        <v>0</v>
      </c>
      <c r="K570" s="212">
        <f t="shared" si="167"/>
        <v>0</v>
      </c>
      <c r="L570" s="242"/>
    </row>
    <row r="571" spans="1:12" ht="25.5">
      <c r="A571" s="230" t="s">
        <v>3536</v>
      </c>
      <c r="B571" s="230"/>
      <c r="C571" s="230" t="s">
        <v>221</v>
      </c>
      <c r="D571" s="231">
        <v>89554</v>
      </c>
      <c r="E571" s="232" t="s">
        <v>6479</v>
      </c>
      <c r="F571" s="233" t="s">
        <v>171</v>
      </c>
      <c r="G571" s="234">
        <v>47</v>
      </c>
      <c r="H571" s="330"/>
      <c r="I571" s="235">
        <f t="shared" si="165"/>
        <v>0</v>
      </c>
      <c r="J571" s="236">
        <f t="shared" si="168"/>
        <v>0</v>
      </c>
      <c r="K571" s="212">
        <f t="shared" si="167"/>
        <v>0</v>
      </c>
      <c r="L571" s="242"/>
    </row>
    <row r="572" spans="1:12">
      <c r="A572" s="230" t="s">
        <v>3537</v>
      </c>
      <c r="B572" s="230" t="s">
        <v>4820</v>
      </c>
      <c r="C572" s="230" t="s">
        <v>313</v>
      </c>
      <c r="D572" s="230"/>
      <c r="E572" s="232" t="s">
        <v>3517</v>
      </c>
      <c r="F572" s="233" t="s">
        <v>171</v>
      </c>
      <c r="G572" s="234">
        <v>4</v>
      </c>
      <c r="H572" s="330"/>
      <c r="I572" s="235">
        <f t="shared" si="165"/>
        <v>0</v>
      </c>
      <c r="J572" s="236">
        <f t="shared" si="168"/>
        <v>0</v>
      </c>
      <c r="K572" s="212">
        <f t="shared" si="167"/>
        <v>0</v>
      </c>
      <c r="L572" s="242"/>
    </row>
    <row r="573" spans="1:12">
      <c r="A573" s="230" t="s">
        <v>3538</v>
      </c>
      <c r="B573" s="230" t="s">
        <v>4821</v>
      </c>
      <c r="C573" s="230" t="s">
        <v>313</v>
      </c>
      <c r="D573" s="230"/>
      <c r="E573" s="232" t="s">
        <v>3518</v>
      </c>
      <c r="F573" s="233" t="s">
        <v>171</v>
      </c>
      <c r="G573" s="234">
        <v>5</v>
      </c>
      <c r="H573" s="330"/>
      <c r="I573" s="235">
        <f t="shared" si="165"/>
        <v>0</v>
      </c>
      <c r="J573" s="236">
        <f t="shared" si="168"/>
        <v>0</v>
      </c>
      <c r="K573" s="212">
        <f t="shared" si="167"/>
        <v>0</v>
      </c>
      <c r="L573" s="242"/>
    </row>
    <row r="574" spans="1:12" ht="25.5">
      <c r="A574" s="230" t="s">
        <v>3539</v>
      </c>
      <c r="B574" s="230"/>
      <c r="C574" s="230" t="s">
        <v>221</v>
      </c>
      <c r="D574" s="231">
        <v>89591</v>
      </c>
      <c r="E574" s="232" t="s">
        <v>6487</v>
      </c>
      <c r="F574" s="233" t="s">
        <v>171</v>
      </c>
      <c r="G574" s="234">
        <v>30</v>
      </c>
      <c r="H574" s="330"/>
      <c r="I574" s="235">
        <f t="shared" si="165"/>
        <v>0</v>
      </c>
      <c r="J574" s="236">
        <f t="shared" si="168"/>
        <v>0</v>
      </c>
      <c r="K574" s="212">
        <f t="shared" si="167"/>
        <v>0</v>
      </c>
      <c r="L574" s="242"/>
    </row>
    <row r="575" spans="1:12" ht="25.5">
      <c r="A575" s="230" t="s">
        <v>3540</v>
      </c>
      <c r="B575" s="230"/>
      <c r="C575" s="230" t="s">
        <v>221</v>
      </c>
      <c r="D575" s="231">
        <v>89531</v>
      </c>
      <c r="E575" s="232" t="s">
        <v>6488</v>
      </c>
      <c r="F575" s="233" t="s">
        <v>171</v>
      </c>
      <c r="G575" s="234">
        <v>25</v>
      </c>
      <c r="H575" s="330"/>
      <c r="I575" s="235">
        <f t="shared" si="165"/>
        <v>0</v>
      </c>
      <c r="J575" s="236">
        <f t="shared" si="168"/>
        <v>0</v>
      </c>
      <c r="K575" s="212">
        <f t="shared" si="167"/>
        <v>0</v>
      </c>
      <c r="L575" s="242"/>
    </row>
    <row r="576" spans="1:12" ht="25.5">
      <c r="A576" s="230" t="s">
        <v>3541</v>
      </c>
      <c r="B576" s="230"/>
      <c r="C576" s="230" t="s">
        <v>221</v>
      </c>
      <c r="D576" s="231">
        <v>89590</v>
      </c>
      <c r="E576" s="232" t="s">
        <v>6489</v>
      </c>
      <c r="F576" s="233" t="s">
        <v>171</v>
      </c>
      <c r="G576" s="234">
        <v>61</v>
      </c>
      <c r="H576" s="330"/>
      <c r="I576" s="235">
        <f t="shared" si="165"/>
        <v>0</v>
      </c>
      <c r="J576" s="236">
        <f t="shared" si="168"/>
        <v>0</v>
      </c>
      <c r="K576" s="212">
        <f t="shared" si="167"/>
        <v>0</v>
      </c>
      <c r="L576" s="242"/>
    </row>
    <row r="577" spans="1:12" ht="25.5">
      <c r="A577" s="230" t="s">
        <v>3542</v>
      </c>
      <c r="B577" s="230"/>
      <c r="C577" s="230" t="s">
        <v>221</v>
      </c>
      <c r="D577" s="231">
        <v>89529</v>
      </c>
      <c r="E577" s="232" t="s">
        <v>6490</v>
      </c>
      <c r="F577" s="233" t="s">
        <v>171</v>
      </c>
      <c r="G577" s="234">
        <v>11</v>
      </c>
      <c r="H577" s="330"/>
      <c r="I577" s="235">
        <f t="shared" si="165"/>
        <v>0</v>
      </c>
      <c r="J577" s="236">
        <f t="shared" si="168"/>
        <v>0</v>
      </c>
      <c r="K577" s="212">
        <f t="shared" si="167"/>
        <v>0</v>
      </c>
      <c r="L577" s="242"/>
    </row>
    <row r="578" spans="1:12">
      <c r="A578" s="230" t="s">
        <v>3543</v>
      </c>
      <c r="B578" s="230" t="s">
        <v>4826</v>
      </c>
      <c r="C578" s="230" t="s">
        <v>313</v>
      </c>
      <c r="D578" s="230"/>
      <c r="E578" s="232" t="s">
        <v>3523</v>
      </c>
      <c r="F578" s="233" t="s">
        <v>171</v>
      </c>
      <c r="G578" s="234">
        <v>2</v>
      </c>
      <c r="H578" s="330"/>
      <c r="I578" s="235">
        <f t="shared" si="165"/>
        <v>0</v>
      </c>
      <c r="J578" s="236">
        <f t="shared" si="168"/>
        <v>0</v>
      </c>
      <c r="K578" s="212">
        <f t="shared" si="167"/>
        <v>0</v>
      </c>
      <c r="L578" s="242"/>
    </row>
    <row r="579" spans="1:12" ht="25.5">
      <c r="A579" s="230" t="s">
        <v>3544</v>
      </c>
      <c r="B579" s="230"/>
      <c r="C579" s="230" t="s">
        <v>221</v>
      </c>
      <c r="D579" s="231">
        <v>89701</v>
      </c>
      <c r="E579" s="232" t="s">
        <v>6491</v>
      </c>
      <c r="F579" s="233" t="s">
        <v>171</v>
      </c>
      <c r="G579" s="234">
        <v>3</v>
      </c>
      <c r="H579" s="330"/>
      <c r="I579" s="235">
        <f t="shared" si="165"/>
        <v>0</v>
      </c>
      <c r="J579" s="236">
        <f t="shared" si="168"/>
        <v>0</v>
      </c>
      <c r="K579" s="212">
        <f t="shared" si="167"/>
        <v>0</v>
      </c>
      <c r="L579" s="242"/>
    </row>
    <row r="580" spans="1:12">
      <c r="A580" s="230" t="s">
        <v>3545</v>
      </c>
      <c r="B580" s="230" t="s">
        <v>4828</v>
      </c>
      <c r="C580" s="230" t="s">
        <v>313</v>
      </c>
      <c r="D580" s="230"/>
      <c r="E580" s="232" t="s">
        <v>3525</v>
      </c>
      <c r="F580" s="233" t="s">
        <v>171</v>
      </c>
      <c r="G580" s="234">
        <v>9</v>
      </c>
      <c r="H580" s="330"/>
      <c r="I580" s="235">
        <f t="shared" si="165"/>
        <v>0</v>
      </c>
      <c r="J580" s="236">
        <f t="shared" si="168"/>
        <v>0</v>
      </c>
      <c r="K580" s="212">
        <f t="shared" si="167"/>
        <v>0</v>
      </c>
      <c r="L580" s="242"/>
    </row>
    <row r="581" spans="1:12" ht="25.5">
      <c r="A581" s="230" t="s">
        <v>3546</v>
      </c>
      <c r="B581" s="230"/>
      <c r="C581" s="230" t="s">
        <v>221</v>
      </c>
      <c r="D581" s="231">
        <v>89698</v>
      </c>
      <c r="E581" s="232" t="s">
        <v>6492</v>
      </c>
      <c r="F581" s="233" t="s">
        <v>171</v>
      </c>
      <c r="G581" s="234">
        <v>19</v>
      </c>
      <c r="H581" s="330"/>
      <c r="I581" s="235">
        <f t="shared" si="165"/>
        <v>0</v>
      </c>
      <c r="J581" s="236">
        <f t="shared" si="168"/>
        <v>0</v>
      </c>
      <c r="K581" s="212">
        <f t="shared" si="167"/>
        <v>0</v>
      </c>
      <c r="L581" s="242"/>
    </row>
    <row r="582" spans="1:12" ht="25.5">
      <c r="A582" s="230" t="s">
        <v>3547</v>
      </c>
      <c r="B582" s="230"/>
      <c r="C582" s="230" t="s">
        <v>221</v>
      </c>
      <c r="D582" s="231">
        <v>89699</v>
      </c>
      <c r="E582" s="232" t="s">
        <v>6493</v>
      </c>
      <c r="F582" s="233" t="s">
        <v>171</v>
      </c>
      <c r="G582" s="234">
        <v>9</v>
      </c>
      <c r="H582" s="330"/>
      <c r="I582" s="235">
        <f t="shared" si="165"/>
        <v>0</v>
      </c>
      <c r="J582" s="236">
        <f t="shared" si="168"/>
        <v>0</v>
      </c>
      <c r="K582" s="212">
        <f t="shared" si="167"/>
        <v>0</v>
      </c>
      <c r="L582" s="242"/>
    </row>
    <row r="583" spans="1:12" ht="25.5">
      <c r="A583" s="230" t="s">
        <v>3548</v>
      </c>
      <c r="B583" s="230" t="s">
        <v>4831</v>
      </c>
      <c r="C583" s="230" t="s">
        <v>313</v>
      </c>
      <c r="D583" s="230"/>
      <c r="E583" s="232" t="s">
        <v>6735</v>
      </c>
      <c r="F583" s="233" t="s">
        <v>171</v>
      </c>
      <c r="G583" s="234">
        <v>27</v>
      </c>
      <c r="H583" s="330"/>
      <c r="I583" s="235">
        <f t="shared" si="165"/>
        <v>0</v>
      </c>
      <c r="J583" s="236">
        <f t="shared" si="168"/>
        <v>0</v>
      </c>
      <c r="K583" s="212">
        <f t="shared" si="167"/>
        <v>0</v>
      </c>
      <c r="L583" s="242"/>
    </row>
    <row r="584" spans="1:12" ht="25.5">
      <c r="A584" s="230" t="s">
        <v>3549</v>
      </c>
      <c r="B584" s="230"/>
      <c r="C584" s="230" t="s">
        <v>221</v>
      </c>
      <c r="D584" s="231">
        <v>89681</v>
      </c>
      <c r="E584" s="232" t="s">
        <v>6494</v>
      </c>
      <c r="F584" s="233" t="s">
        <v>171</v>
      </c>
      <c r="G584" s="234">
        <v>10</v>
      </c>
      <c r="H584" s="330"/>
      <c r="I584" s="235">
        <f t="shared" si="165"/>
        <v>0</v>
      </c>
      <c r="J584" s="236">
        <f t="shared" si="168"/>
        <v>0</v>
      </c>
      <c r="K584" s="212">
        <f t="shared" si="167"/>
        <v>0</v>
      </c>
      <c r="L584" s="242"/>
    </row>
    <row r="585" spans="1:12">
      <c r="A585" s="230" t="s">
        <v>3550</v>
      </c>
      <c r="B585" s="230" t="s">
        <v>4833</v>
      </c>
      <c r="C585" s="230" t="s">
        <v>313</v>
      </c>
      <c r="D585" s="230"/>
      <c r="E585" s="232" t="s">
        <v>3526</v>
      </c>
      <c r="F585" s="233" t="s">
        <v>171</v>
      </c>
      <c r="G585" s="234">
        <v>14</v>
      </c>
      <c r="H585" s="330"/>
      <c r="I585" s="235">
        <f t="shared" si="165"/>
        <v>0</v>
      </c>
      <c r="J585" s="236">
        <f t="shared" si="168"/>
        <v>0</v>
      </c>
      <c r="K585" s="212">
        <f t="shared" si="167"/>
        <v>0</v>
      </c>
      <c r="L585" s="242"/>
    </row>
    <row r="586" spans="1:12">
      <c r="A586" s="230" t="s">
        <v>3551</v>
      </c>
      <c r="B586" s="230" t="s">
        <v>4834</v>
      </c>
      <c r="C586" s="230" t="s">
        <v>313</v>
      </c>
      <c r="D586" s="230"/>
      <c r="E586" s="232" t="s">
        <v>3527</v>
      </c>
      <c r="F586" s="233" t="s">
        <v>171</v>
      </c>
      <c r="G586" s="234">
        <v>24</v>
      </c>
      <c r="H586" s="330"/>
      <c r="I586" s="235">
        <f t="shared" si="165"/>
        <v>0</v>
      </c>
      <c r="J586" s="236">
        <f t="shared" si="168"/>
        <v>0</v>
      </c>
      <c r="K586" s="212">
        <f t="shared" si="167"/>
        <v>0</v>
      </c>
      <c r="L586" s="242"/>
    </row>
    <row r="587" spans="1:12">
      <c r="A587" s="230" t="s">
        <v>3552</v>
      </c>
      <c r="B587" s="230" t="s">
        <v>4835</v>
      </c>
      <c r="C587" s="230" t="s">
        <v>313</v>
      </c>
      <c r="D587" s="230"/>
      <c r="E587" s="232" t="s">
        <v>3561</v>
      </c>
      <c r="F587" s="233" t="s">
        <v>171</v>
      </c>
      <c r="G587" s="234">
        <v>3</v>
      </c>
      <c r="H587" s="330"/>
      <c r="I587" s="235">
        <f t="shared" si="165"/>
        <v>0</v>
      </c>
      <c r="J587" s="236">
        <f t="shared" si="168"/>
        <v>0</v>
      </c>
      <c r="K587" s="212">
        <f t="shared" si="167"/>
        <v>0</v>
      </c>
      <c r="L587" s="242"/>
    </row>
    <row r="588" spans="1:12">
      <c r="A588" s="230" t="s">
        <v>3553</v>
      </c>
      <c r="B588" s="230" t="s">
        <v>4836</v>
      </c>
      <c r="C588" s="230" t="s">
        <v>313</v>
      </c>
      <c r="D588" s="230"/>
      <c r="E588" s="232" t="s">
        <v>3562</v>
      </c>
      <c r="F588" s="233" t="s">
        <v>171</v>
      </c>
      <c r="G588" s="234">
        <v>11</v>
      </c>
      <c r="H588" s="330"/>
      <c r="I588" s="235">
        <f t="shared" si="165"/>
        <v>0</v>
      </c>
      <c r="J588" s="236">
        <f t="shared" si="168"/>
        <v>0</v>
      </c>
      <c r="K588" s="212">
        <f t="shared" si="167"/>
        <v>0</v>
      </c>
      <c r="L588" s="242"/>
    </row>
    <row r="589" spans="1:12" ht="51">
      <c r="A589" s="230" t="s">
        <v>3554</v>
      </c>
      <c r="B589" s="230" t="s">
        <v>4837</v>
      </c>
      <c r="C589" s="230" t="s">
        <v>313</v>
      </c>
      <c r="D589" s="230"/>
      <c r="E589" s="232" t="s">
        <v>5387</v>
      </c>
      <c r="F589" s="233" t="s">
        <v>1273</v>
      </c>
      <c r="G589" s="234">
        <v>1</v>
      </c>
      <c r="H589" s="330"/>
      <c r="I589" s="235">
        <f t="shared" si="165"/>
        <v>0</v>
      </c>
      <c r="J589" s="236">
        <f t="shared" si="168"/>
        <v>0</v>
      </c>
      <c r="K589" s="212">
        <f t="shared" si="167"/>
        <v>0</v>
      </c>
      <c r="L589" s="242"/>
    </row>
    <row r="590" spans="1:12" ht="51">
      <c r="A590" s="230" t="s">
        <v>3555</v>
      </c>
      <c r="B590" s="230" t="s">
        <v>4838</v>
      </c>
      <c r="C590" s="230" t="s">
        <v>313</v>
      </c>
      <c r="D590" s="230"/>
      <c r="E590" s="232" t="s">
        <v>5388</v>
      </c>
      <c r="F590" s="233" t="s">
        <v>1273</v>
      </c>
      <c r="G590" s="234">
        <v>1</v>
      </c>
      <c r="H590" s="330"/>
      <c r="I590" s="235">
        <f t="shared" si="165"/>
        <v>0</v>
      </c>
      <c r="J590" s="236">
        <f t="shared" si="168"/>
        <v>0</v>
      </c>
      <c r="K590" s="212">
        <f t="shared" si="167"/>
        <v>0</v>
      </c>
      <c r="L590" s="242"/>
    </row>
    <row r="591" spans="1:12" ht="51">
      <c r="A591" s="230" t="s">
        <v>3556</v>
      </c>
      <c r="B591" s="230" t="s">
        <v>4839</v>
      </c>
      <c r="C591" s="230" t="s">
        <v>313</v>
      </c>
      <c r="D591" s="230"/>
      <c r="E591" s="232" t="s">
        <v>5389</v>
      </c>
      <c r="F591" s="233" t="s">
        <v>1273</v>
      </c>
      <c r="G591" s="234">
        <v>2</v>
      </c>
      <c r="H591" s="330"/>
      <c r="I591" s="235">
        <f t="shared" si="165"/>
        <v>0</v>
      </c>
      <c r="J591" s="236">
        <f t="shared" si="168"/>
        <v>0</v>
      </c>
      <c r="K591" s="212">
        <f t="shared" si="167"/>
        <v>0</v>
      </c>
      <c r="L591" s="242"/>
    </row>
    <row r="592" spans="1:12" ht="51">
      <c r="A592" s="230" t="s">
        <v>3557</v>
      </c>
      <c r="B592" s="230" t="s">
        <v>4840</v>
      </c>
      <c r="C592" s="230" t="s">
        <v>313</v>
      </c>
      <c r="D592" s="230"/>
      <c r="E592" s="232" t="s">
        <v>5390</v>
      </c>
      <c r="F592" s="233" t="s">
        <v>164</v>
      </c>
      <c r="G592" s="234">
        <v>22</v>
      </c>
      <c r="H592" s="330"/>
      <c r="I592" s="235">
        <f t="shared" si="165"/>
        <v>0</v>
      </c>
      <c r="J592" s="236">
        <f t="shared" si="168"/>
        <v>0</v>
      </c>
      <c r="K592" s="212">
        <f t="shared" si="167"/>
        <v>0</v>
      </c>
      <c r="L592" s="242"/>
    </row>
    <row r="593" spans="1:12" ht="51">
      <c r="A593" s="230" t="s">
        <v>3558</v>
      </c>
      <c r="B593" s="230" t="s">
        <v>4841</v>
      </c>
      <c r="C593" s="230" t="s">
        <v>313</v>
      </c>
      <c r="D593" s="230"/>
      <c r="E593" s="232" t="s">
        <v>5391</v>
      </c>
      <c r="F593" s="233" t="s">
        <v>164</v>
      </c>
      <c r="G593" s="234">
        <v>57</v>
      </c>
      <c r="H593" s="330"/>
      <c r="I593" s="235">
        <f t="shared" si="165"/>
        <v>0</v>
      </c>
      <c r="J593" s="236">
        <f t="shared" si="168"/>
        <v>0</v>
      </c>
      <c r="K593" s="212">
        <f t="shared" si="167"/>
        <v>0</v>
      </c>
      <c r="L593" s="242"/>
    </row>
    <row r="594" spans="1:12" ht="63.75">
      <c r="A594" s="230" t="s">
        <v>3559</v>
      </c>
      <c r="B594" s="230" t="s">
        <v>4842</v>
      </c>
      <c r="C594" s="230" t="s">
        <v>313</v>
      </c>
      <c r="D594" s="230"/>
      <c r="E594" s="232" t="s">
        <v>5392</v>
      </c>
      <c r="F594" s="233" t="s">
        <v>1273</v>
      </c>
      <c r="G594" s="234">
        <v>4</v>
      </c>
      <c r="H594" s="330"/>
      <c r="I594" s="235">
        <f t="shared" si="165"/>
        <v>0</v>
      </c>
      <c r="J594" s="236">
        <f t="shared" si="168"/>
        <v>0</v>
      </c>
      <c r="K594" s="212">
        <f t="shared" si="167"/>
        <v>0</v>
      </c>
      <c r="L594" s="242"/>
    </row>
    <row r="595" spans="1:12">
      <c r="A595" s="230"/>
      <c r="B595" s="230"/>
      <c r="C595" s="230"/>
      <c r="D595" s="230"/>
      <c r="E595" s="232"/>
      <c r="F595" s="233"/>
      <c r="G595" s="234"/>
      <c r="H595" s="335"/>
      <c r="I595" s="308"/>
      <c r="J595" s="308"/>
      <c r="K595" s="212"/>
      <c r="L595" s="242"/>
    </row>
    <row r="596" spans="1:12">
      <c r="A596" s="296" t="s">
        <v>3258</v>
      </c>
      <c r="B596" s="296"/>
      <c r="C596" s="296"/>
      <c r="D596" s="296"/>
      <c r="E596" s="297" t="s">
        <v>3259</v>
      </c>
      <c r="F596" s="298"/>
      <c r="G596" s="299"/>
      <c r="H596" s="334"/>
      <c r="I596" s="300"/>
      <c r="J596" s="300"/>
      <c r="K596" s="301"/>
      <c r="L596" s="302"/>
    </row>
    <row r="597" spans="1:12" ht="25.5">
      <c r="A597" s="230" t="s">
        <v>3567</v>
      </c>
      <c r="B597" s="230"/>
      <c r="C597" s="230" t="s">
        <v>221</v>
      </c>
      <c r="D597" s="231">
        <v>89865</v>
      </c>
      <c r="E597" s="232" t="s">
        <v>7735</v>
      </c>
      <c r="F597" s="233" t="s">
        <v>164</v>
      </c>
      <c r="G597" s="234">
        <v>3178</v>
      </c>
      <c r="H597" s="330"/>
      <c r="I597" s="235">
        <f t="shared" ref="I597:I605" si="169">$H$3</f>
        <v>0</v>
      </c>
      <c r="J597" s="236">
        <f t="shared" ref="J597" si="170">TRUNC(H597 * (1+I597), 2)</f>
        <v>0</v>
      </c>
      <c r="K597" s="212">
        <f t="shared" ref="K597:K605" si="171">TRUNC(G597*J597,2)</f>
        <v>0</v>
      </c>
      <c r="L597" s="242"/>
    </row>
    <row r="598" spans="1:12" ht="25.5">
      <c r="A598" s="230" t="s">
        <v>3568</v>
      </c>
      <c r="B598" s="230"/>
      <c r="C598" s="230" t="s">
        <v>221</v>
      </c>
      <c r="D598" s="231">
        <v>89449</v>
      </c>
      <c r="E598" s="232" t="s">
        <v>6421</v>
      </c>
      <c r="F598" s="233" t="s">
        <v>164</v>
      </c>
      <c r="G598" s="234">
        <v>460</v>
      </c>
      <c r="H598" s="330"/>
      <c r="I598" s="235">
        <f t="shared" si="169"/>
        <v>0</v>
      </c>
      <c r="J598" s="236">
        <f t="shared" ref="J598:J605" si="172">TRUNC(H598 * (1+I598), 2)</f>
        <v>0</v>
      </c>
      <c r="K598" s="212">
        <f t="shared" si="171"/>
        <v>0</v>
      </c>
      <c r="L598" s="242"/>
    </row>
    <row r="599" spans="1:12" ht="25.5">
      <c r="A599" s="230" t="s">
        <v>3569</v>
      </c>
      <c r="B599" s="230"/>
      <c r="C599" s="230" t="s">
        <v>221</v>
      </c>
      <c r="D599" s="231">
        <v>89363</v>
      </c>
      <c r="E599" s="232" t="s">
        <v>6495</v>
      </c>
      <c r="F599" s="233" t="s">
        <v>171</v>
      </c>
      <c r="G599" s="234">
        <v>6</v>
      </c>
      <c r="H599" s="330"/>
      <c r="I599" s="235">
        <f t="shared" si="169"/>
        <v>0</v>
      </c>
      <c r="J599" s="236">
        <f t="shared" si="172"/>
        <v>0</v>
      </c>
      <c r="K599" s="212">
        <f t="shared" si="171"/>
        <v>0</v>
      </c>
      <c r="L599" s="242"/>
    </row>
    <row r="600" spans="1:12" ht="25.5">
      <c r="A600" s="230" t="s">
        <v>3570</v>
      </c>
      <c r="B600" s="230"/>
      <c r="C600" s="230" t="s">
        <v>221</v>
      </c>
      <c r="D600" s="231">
        <v>89502</v>
      </c>
      <c r="E600" s="232" t="s">
        <v>6428</v>
      </c>
      <c r="F600" s="233" t="s">
        <v>171</v>
      </c>
      <c r="G600" s="234">
        <v>21</v>
      </c>
      <c r="H600" s="330"/>
      <c r="I600" s="235">
        <f t="shared" si="169"/>
        <v>0</v>
      </c>
      <c r="J600" s="236">
        <f t="shared" si="172"/>
        <v>0</v>
      </c>
      <c r="K600" s="212">
        <f t="shared" si="171"/>
        <v>0</v>
      </c>
      <c r="L600" s="242"/>
    </row>
    <row r="601" spans="1:12" ht="25.5">
      <c r="A601" s="230" t="s">
        <v>3571</v>
      </c>
      <c r="B601" s="230"/>
      <c r="C601" s="230" t="s">
        <v>221</v>
      </c>
      <c r="D601" s="231">
        <v>89362</v>
      </c>
      <c r="E601" s="232" t="s">
        <v>6423</v>
      </c>
      <c r="F601" s="233" t="s">
        <v>171</v>
      </c>
      <c r="G601" s="234">
        <v>198</v>
      </c>
      <c r="H601" s="330"/>
      <c r="I601" s="235">
        <f t="shared" si="169"/>
        <v>0</v>
      </c>
      <c r="J601" s="236">
        <f t="shared" si="172"/>
        <v>0</v>
      </c>
      <c r="K601" s="212">
        <f t="shared" si="171"/>
        <v>0</v>
      </c>
      <c r="L601" s="242"/>
    </row>
    <row r="602" spans="1:12" ht="25.5">
      <c r="A602" s="230" t="s">
        <v>3572</v>
      </c>
      <c r="B602" s="230"/>
      <c r="C602" s="230" t="s">
        <v>221</v>
      </c>
      <c r="D602" s="231">
        <v>89501</v>
      </c>
      <c r="E602" s="232" t="s">
        <v>6425</v>
      </c>
      <c r="F602" s="233" t="s">
        <v>171</v>
      </c>
      <c r="G602" s="234">
        <v>58</v>
      </c>
      <c r="H602" s="330"/>
      <c r="I602" s="235">
        <f t="shared" si="169"/>
        <v>0</v>
      </c>
      <c r="J602" s="236">
        <f t="shared" si="172"/>
        <v>0</v>
      </c>
      <c r="K602" s="212">
        <f t="shared" si="171"/>
        <v>0</v>
      </c>
      <c r="L602" s="242"/>
    </row>
    <row r="603" spans="1:12" ht="25.5">
      <c r="A603" s="230" t="s">
        <v>3574</v>
      </c>
      <c r="B603" s="230"/>
      <c r="C603" s="230" t="s">
        <v>221</v>
      </c>
      <c r="D603" s="231">
        <v>89625</v>
      </c>
      <c r="E603" s="232" t="s">
        <v>6431</v>
      </c>
      <c r="F603" s="233" t="s">
        <v>171</v>
      </c>
      <c r="G603" s="234">
        <v>19</v>
      </c>
      <c r="H603" s="330"/>
      <c r="I603" s="235">
        <f t="shared" si="169"/>
        <v>0</v>
      </c>
      <c r="J603" s="236">
        <f t="shared" si="172"/>
        <v>0</v>
      </c>
      <c r="K603" s="212">
        <f t="shared" si="171"/>
        <v>0</v>
      </c>
      <c r="L603" s="242"/>
    </row>
    <row r="604" spans="1:12" ht="25.5">
      <c r="A604" s="230" t="s">
        <v>3575</v>
      </c>
      <c r="B604" s="230"/>
      <c r="C604" s="230" t="s">
        <v>221</v>
      </c>
      <c r="D604" s="231">
        <v>89627</v>
      </c>
      <c r="E604" s="232" t="s">
        <v>6432</v>
      </c>
      <c r="F604" s="233" t="s">
        <v>171</v>
      </c>
      <c r="G604" s="234">
        <v>91</v>
      </c>
      <c r="H604" s="330"/>
      <c r="I604" s="235">
        <f t="shared" si="169"/>
        <v>0</v>
      </c>
      <c r="J604" s="236">
        <f t="shared" si="172"/>
        <v>0</v>
      </c>
      <c r="K604" s="212">
        <f t="shared" si="171"/>
        <v>0</v>
      </c>
      <c r="L604" s="242"/>
    </row>
    <row r="605" spans="1:12">
      <c r="A605" s="230" t="s">
        <v>3576</v>
      </c>
      <c r="B605" s="230" t="s">
        <v>4847</v>
      </c>
      <c r="C605" s="230" t="s">
        <v>313</v>
      </c>
      <c r="D605" s="230"/>
      <c r="E605" s="232" t="s">
        <v>6736</v>
      </c>
      <c r="F605" s="233" t="s">
        <v>171</v>
      </c>
      <c r="G605" s="234">
        <v>24</v>
      </c>
      <c r="H605" s="330"/>
      <c r="I605" s="235">
        <f t="shared" si="169"/>
        <v>0</v>
      </c>
      <c r="J605" s="236">
        <f t="shared" si="172"/>
        <v>0</v>
      </c>
      <c r="K605" s="212">
        <f t="shared" si="171"/>
        <v>0</v>
      </c>
      <c r="L605" s="242"/>
    </row>
    <row r="606" spans="1:12">
      <c r="A606" s="230"/>
      <c r="B606" s="230"/>
      <c r="C606" s="230"/>
      <c r="D606" s="230"/>
      <c r="E606" s="232"/>
      <c r="F606" s="233"/>
      <c r="G606" s="234"/>
      <c r="H606" s="335"/>
      <c r="I606" s="308"/>
      <c r="J606" s="308"/>
      <c r="K606" s="212"/>
      <c r="L606" s="242"/>
    </row>
    <row r="607" spans="1:12">
      <c r="A607" s="296" t="s">
        <v>3260</v>
      </c>
      <c r="B607" s="296"/>
      <c r="C607" s="296"/>
      <c r="D607" s="296"/>
      <c r="E607" s="297" t="s">
        <v>3261</v>
      </c>
      <c r="F607" s="298"/>
      <c r="G607" s="299"/>
      <c r="H607" s="334"/>
      <c r="I607" s="300"/>
      <c r="J607" s="300"/>
      <c r="K607" s="301"/>
      <c r="L607" s="302"/>
    </row>
    <row r="608" spans="1:12" ht="51">
      <c r="A608" s="230" t="s">
        <v>3584</v>
      </c>
      <c r="B608" s="230" t="s">
        <v>4848</v>
      </c>
      <c r="C608" s="230" t="s">
        <v>313</v>
      </c>
      <c r="D608" s="230"/>
      <c r="E608" s="232" t="s">
        <v>5394</v>
      </c>
      <c r="F608" s="233" t="s">
        <v>171</v>
      </c>
      <c r="G608" s="234">
        <v>2</v>
      </c>
      <c r="H608" s="330"/>
      <c r="I608" s="235">
        <f t="shared" ref="I608:I613" si="173">$H$3</f>
        <v>0</v>
      </c>
      <c r="J608" s="236">
        <f t="shared" ref="J608" si="174">TRUNC(H608 * (1+I608), 2)</f>
        <v>0</v>
      </c>
      <c r="K608" s="212">
        <f t="shared" ref="K608:K613" si="175">TRUNC(G608*J608,2)</f>
        <v>0</v>
      </c>
      <c r="L608" s="242"/>
    </row>
    <row r="609" spans="1:12" ht="38.25">
      <c r="A609" s="230" t="s">
        <v>3585</v>
      </c>
      <c r="B609" s="230" t="s">
        <v>4849</v>
      </c>
      <c r="C609" s="230" t="s">
        <v>313</v>
      </c>
      <c r="D609" s="230"/>
      <c r="E609" s="232" t="s">
        <v>5395</v>
      </c>
      <c r="F609" s="233" t="s">
        <v>171</v>
      </c>
      <c r="G609" s="234">
        <v>1</v>
      </c>
      <c r="H609" s="330"/>
      <c r="I609" s="235">
        <f t="shared" si="173"/>
        <v>0</v>
      </c>
      <c r="J609" s="236">
        <f t="shared" ref="J609:J613" si="176">TRUNC(H609 * (1+I609), 2)</f>
        <v>0</v>
      </c>
      <c r="K609" s="212">
        <f t="shared" si="175"/>
        <v>0</v>
      </c>
      <c r="L609" s="242"/>
    </row>
    <row r="610" spans="1:12">
      <c r="A610" s="230" t="s">
        <v>3586</v>
      </c>
      <c r="B610" s="230" t="s">
        <v>4850</v>
      </c>
      <c r="C610" s="230" t="s">
        <v>313</v>
      </c>
      <c r="D610" s="230"/>
      <c r="E610" s="232" t="s">
        <v>5396</v>
      </c>
      <c r="F610" s="233" t="s">
        <v>171</v>
      </c>
      <c r="G610" s="234">
        <v>2</v>
      </c>
      <c r="H610" s="330"/>
      <c r="I610" s="235">
        <f t="shared" si="173"/>
        <v>0</v>
      </c>
      <c r="J610" s="236">
        <f t="shared" si="176"/>
        <v>0</v>
      </c>
      <c r="K610" s="212">
        <f t="shared" si="175"/>
        <v>0</v>
      </c>
      <c r="L610" s="242"/>
    </row>
    <row r="611" spans="1:12">
      <c r="A611" s="230" t="s">
        <v>3587</v>
      </c>
      <c r="B611" s="230" t="s">
        <v>4851</v>
      </c>
      <c r="C611" s="230" t="s">
        <v>313</v>
      </c>
      <c r="D611" s="230"/>
      <c r="E611" s="232" t="s">
        <v>3581</v>
      </c>
      <c r="F611" s="233" t="s">
        <v>171</v>
      </c>
      <c r="G611" s="234">
        <v>2</v>
      </c>
      <c r="H611" s="330"/>
      <c r="I611" s="235">
        <f t="shared" si="173"/>
        <v>0</v>
      </c>
      <c r="J611" s="236">
        <f t="shared" si="176"/>
        <v>0</v>
      </c>
      <c r="K611" s="212">
        <f t="shared" si="175"/>
        <v>0</v>
      </c>
      <c r="L611" s="242"/>
    </row>
    <row r="612" spans="1:12">
      <c r="A612" s="230" t="s">
        <v>3588</v>
      </c>
      <c r="B612" s="230" t="s">
        <v>4852</v>
      </c>
      <c r="C612" s="230" t="s">
        <v>313</v>
      </c>
      <c r="D612" s="230"/>
      <c r="E612" s="232" t="s">
        <v>3582</v>
      </c>
      <c r="F612" s="233" t="s">
        <v>171</v>
      </c>
      <c r="G612" s="234">
        <v>2</v>
      </c>
      <c r="H612" s="330"/>
      <c r="I612" s="235">
        <f t="shared" si="173"/>
        <v>0</v>
      </c>
      <c r="J612" s="236">
        <f t="shared" si="176"/>
        <v>0</v>
      </c>
      <c r="K612" s="212">
        <f t="shared" si="175"/>
        <v>0</v>
      </c>
      <c r="L612" s="242"/>
    </row>
    <row r="613" spans="1:12">
      <c r="A613" s="230" t="s">
        <v>3589</v>
      </c>
      <c r="B613" s="230" t="s">
        <v>4853</v>
      </c>
      <c r="C613" s="230" t="s">
        <v>313</v>
      </c>
      <c r="D613" s="230"/>
      <c r="E613" s="232" t="s">
        <v>3583</v>
      </c>
      <c r="F613" s="233" t="s">
        <v>171</v>
      </c>
      <c r="G613" s="234">
        <v>2</v>
      </c>
      <c r="H613" s="330"/>
      <c r="I613" s="235">
        <f t="shared" si="173"/>
        <v>0</v>
      </c>
      <c r="J613" s="236">
        <f t="shared" si="176"/>
        <v>0</v>
      </c>
      <c r="K613" s="212">
        <f t="shared" si="175"/>
        <v>0</v>
      </c>
      <c r="L613" s="242"/>
    </row>
    <row r="614" spans="1:12">
      <c r="A614" s="230"/>
      <c r="B614" s="230"/>
      <c r="C614" s="230"/>
      <c r="D614" s="230"/>
      <c r="E614" s="232"/>
      <c r="F614" s="233"/>
      <c r="G614" s="234"/>
      <c r="H614" s="335"/>
      <c r="I614" s="308"/>
      <c r="J614" s="308"/>
      <c r="K614" s="212"/>
      <c r="L614" s="242"/>
    </row>
    <row r="615" spans="1:12">
      <c r="A615" s="223" t="s">
        <v>147</v>
      </c>
      <c r="B615" s="223"/>
      <c r="C615" s="223"/>
      <c r="D615" s="223"/>
      <c r="E615" s="225" t="s">
        <v>5397</v>
      </c>
      <c r="F615" s="226"/>
      <c r="G615" s="227"/>
      <c r="H615" s="332"/>
      <c r="I615" s="228"/>
      <c r="J615" s="228"/>
      <c r="K615" s="228"/>
      <c r="L615" s="238"/>
    </row>
    <row r="616" spans="1:12">
      <c r="A616" s="296" t="s">
        <v>3590</v>
      </c>
      <c r="B616" s="296"/>
      <c r="C616" s="296"/>
      <c r="D616" s="296"/>
      <c r="E616" s="297" t="s">
        <v>3276</v>
      </c>
      <c r="F616" s="298"/>
      <c r="G616" s="299"/>
      <c r="H616" s="334"/>
      <c r="I616" s="300"/>
      <c r="J616" s="300"/>
      <c r="K616" s="301"/>
      <c r="L616" s="302"/>
    </row>
    <row r="617" spans="1:12">
      <c r="A617" s="296" t="s">
        <v>3591</v>
      </c>
      <c r="B617" s="296"/>
      <c r="C617" s="296"/>
      <c r="D617" s="296"/>
      <c r="E617" s="297" t="s">
        <v>3279</v>
      </c>
      <c r="F617" s="298"/>
      <c r="G617" s="299"/>
      <c r="H617" s="334"/>
      <c r="I617" s="300"/>
      <c r="J617" s="300"/>
      <c r="K617" s="301"/>
      <c r="L617" s="302"/>
    </row>
    <row r="618" spans="1:12" ht="51">
      <c r="A618" s="230" t="s">
        <v>3592</v>
      </c>
      <c r="B618" s="230" t="s">
        <v>4854</v>
      </c>
      <c r="C618" s="230" t="s">
        <v>313</v>
      </c>
      <c r="D618" s="230"/>
      <c r="E618" s="232" t="s">
        <v>3593</v>
      </c>
      <c r="F618" s="233" t="s">
        <v>171</v>
      </c>
      <c r="G618" s="234">
        <v>2</v>
      </c>
      <c r="H618" s="330"/>
      <c r="I618" s="235">
        <f t="shared" ref="I618:I681" si="177">$H$3</f>
        <v>0</v>
      </c>
      <c r="J618" s="236">
        <f t="shared" ref="J618" si="178">TRUNC(H618 * (1+I618), 2)</f>
        <v>0</v>
      </c>
      <c r="K618" s="212">
        <f t="shared" ref="K618:K681" si="179">TRUNC(G618*J618,2)</f>
        <v>0</v>
      </c>
      <c r="L618" s="309"/>
    </row>
    <row r="619" spans="1:12">
      <c r="A619" s="230" t="s">
        <v>3656</v>
      </c>
      <c r="B619" s="230" t="s">
        <v>4855</v>
      </c>
      <c r="C619" s="230" t="s">
        <v>313</v>
      </c>
      <c r="D619" s="230"/>
      <c r="E619" s="232" t="s">
        <v>3594</v>
      </c>
      <c r="F619" s="233" t="s">
        <v>1273</v>
      </c>
      <c r="G619" s="234">
        <v>1</v>
      </c>
      <c r="H619" s="330"/>
      <c r="I619" s="235">
        <f t="shared" si="177"/>
        <v>0</v>
      </c>
      <c r="J619" s="236">
        <f t="shared" ref="J619:J626" si="180">TRUNC(H619 * (1+I619), 2)</f>
        <v>0</v>
      </c>
      <c r="K619" s="212">
        <f t="shared" si="179"/>
        <v>0</v>
      </c>
      <c r="L619" s="309"/>
    </row>
    <row r="620" spans="1:12" ht="25.5">
      <c r="A620" s="230" t="s">
        <v>3657</v>
      </c>
      <c r="B620" s="230" t="s">
        <v>4856</v>
      </c>
      <c r="C620" s="230" t="s">
        <v>313</v>
      </c>
      <c r="D620" s="230"/>
      <c r="E620" s="232" t="s">
        <v>3595</v>
      </c>
      <c r="F620" s="233" t="s">
        <v>1273</v>
      </c>
      <c r="G620" s="234">
        <v>3</v>
      </c>
      <c r="H620" s="330"/>
      <c r="I620" s="235">
        <f t="shared" si="177"/>
        <v>0</v>
      </c>
      <c r="J620" s="236">
        <f t="shared" si="180"/>
        <v>0</v>
      </c>
      <c r="K620" s="212">
        <f t="shared" si="179"/>
        <v>0</v>
      </c>
      <c r="L620" s="309"/>
    </row>
    <row r="621" spans="1:12" ht="25.5">
      <c r="A621" s="230" t="s">
        <v>3658</v>
      </c>
      <c r="B621" s="230" t="s">
        <v>4857</v>
      </c>
      <c r="C621" s="230" t="s">
        <v>313</v>
      </c>
      <c r="D621" s="230"/>
      <c r="E621" s="232" t="s">
        <v>5398</v>
      </c>
      <c r="F621" s="233" t="s">
        <v>171</v>
      </c>
      <c r="G621" s="234">
        <v>3</v>
      </c>
      <c r="H621" s="330"/>
      <c r="I621" s="235">
        <f t="shared" si="177"/>
        <v>0</v>
      </c>
      <c r="J621" s="236">
        <f t="shared" si="180"/>
        <v>0</v>
      </c>
      <c r="K621" s="212">
        <f t="shared" si="179"/>
        <v>0</v>
      </c>
      <c r="L621" s="309"/>
    </row>
    <row r="622" spans="1:12">
      <c r="A622" s="230" t="s">
        <v>3659</v>
      </c>
      <c r="B622" s="230" t="s">
        <v>4858</v>
      </c>
      <c r="C622" s="230" t="s">
        <v>313</v>
      </c>
      <c r="D622" s="230"/>
      <c r="E622" s="232" t="s">
        <v>3596</v>
      </c>
      <c r="F622" s="233" t="s">
        <v>171</v>
      </c>
      <c r="G622" s="234">
        <v>6</v>
      </c>
      <c r="H622" s="330"/>
      <c r="I622" s="235">
        <f t="shared" si="177"/>
        <v>0</v>
      </c>
      <c r="J622" s="236">
        <f t="shared" si="180"/>
        <v>0</v>
      </c>
      <c r="K622" s="212">
        <f t="shared" si="179"/>
        <v>0</v>
      </c>
      <c r="L622" s="309"/>
    </row>
    <row r="623" spans="1:12">
      <c r="A623" s="230" t="s">
        <v>3660</v>
      </c>
      <c r="B623" s="230" t="s">
        <v>4859</v>
      </c>
      <c r="C623" s="230" t="s">
        <v>313</v>
      </c>
      <c r="D623" s="230"/>
      <c r="E623" s="232" t="s">
        <v>3597</v>
      </c>
      <c r="F623" s="233" t="s">
        <v>171</v>
      </c>
      <c r="G623" s="234">
        <v>9</v>
      </c>
      <c r="H623" s="330"/>
      <c r="I623" s="235">
        <f t="shared" si="177"/>
        <v>0</v>
      </c>
      <c r="J623" s="236">
        <f t="shared" si="180"/>
        <v>0</v>
      </c>
      <c r="K623" s="212">
        <f t="shared" si="179"/>
        <v>0</v>
      </c>
      <c r="L623" s="309"/>
    </row>
    <row r="624" spans="1:12">
      <c r="A624" s="230" t="s">
        <v>3661</v>
      </c>
      <c r="B624" s="230" t="s">
        <v>4860</v>
      </c>
      <c r="C624" s="230" t="s">
        <v>313</v>
      </c>
      <c r="D624" s="230"/>
      <c r="E624" s="232" t="s">
        <v>3598</v>
      </c>
      <c r="F624" s="233" t="s">
        <v>3280</v>
      </c>
      <c r="G624" s="234">
        <v>50</v>
      </c>
      <c r="H624" s="330"/>
      <c r="I624" s="235">
        <f t="shared" si="177"/>
        <v>0</v>
      </c>
      <c r="J624" s="236">
        <f t="shared" si="180"/>
        <v>0</v>
      </c>
      <c r="K624" s="212">
        <f t="shared" si="179"/>
        <v>0</v>
      </c>
      <c r="L624" s="309"/>
    </row>
    <row r="625" spans="1:12">
      <c r="A625" s="230" t="s">
        <v>3662</v>
      </c>
      <c r="B625" s="230" t="s">
        <v>4861</v>
      </c>
      <c r="C625" s="230" t="s">
        <v>313</v>
      </c>
      <c r="D625" s="230"/>
      <c r="E625" s="232" t="s">
        <v>3599</v>
      </c>
      <c r="F625" s="233" t="s">
        <v>171</v>
      </c>
      <c r="G625" s="234">
        <v>9</v>
      </c>
      <c r="H625" s="330"/>
      <c r="I625" s="235">
        <f t="shared" si="177"/>
        <v>0</v>
      </c>
      <c r="J625" s="236">
        <f t="shared" si="180"/>
        <v>0</v>
      </c>
      <c r="K625" s="212">
        <f t="shared" si="179"/>
        <v>0</v>
      </c>
      <c r="L625" s="309"/>
    </row>
    <row r="626" spans="1:12">
      <c r="A626" s="230" t="s">
        <v>3663</v>
      </c>
      <c r="B626" s="230" t="s">
        <v>4862</v>
      </c>
      <c r="C626" s="230" t="s">
        <v>313</v>
      </c>
      <c r="D626" s="230"/>
      <c r="E626" s="232" t="s">
        <v>3600</v>
      </c>
      <c r="F626" s="233" t="s">
        <v>171</v>
      </c>
      <c r="G626" s="234">
        <v>3</v>
      </c>
      <c r="H626" s="330"/>
      <c r="I626" s="235">
        <f t="shared" si="177"/>
        <v>0</v>
      </c>
      <c r="J626" s="236">
        <f t="shared" si="180"/>
        <v>0</v>
      </c>
      <c r="K626" s="212">
        <f t="shared" si="179"/>
        <v>0</v>
      </c>
      <c r="L626" s="309"/>
    </row>
    <row r="627" spans="1:12" ht="51">
      <c r="A627" s="230" t="s">
        <v>3664</v>
      </c>
      <c r="B627" s="230" t="s">
        <v>4863</v>
      </c>
      <c r="C627" s="230" t="s">
        <v>313</v>
      </c>
      <c r="D627" s="230"/>
      <c r="E627" s="232" t="s">
        <v>3601</v>
      </c>
      <c r="F627" s="233" t="s">
        <v>171</v>
      </c>
      <c r="G627" s="234">
        <v>1</v>
      </c>
      <c r="H627" s="330"/>
      <c r="I627" s="235">
        <f t="shared" si="177"/>
        <v>0</v>
      </c>
      <c r="J627" s="236">
        <f t="shared" ref="J627:J686" si="181">TRUNC(H627 * (1+I627), 2)</f>
        <v>0</v>
      </c>
      <c r="K627" s="212">
        <f t="shared" si="179"/>
        <v>0</v>
      </c>
      <c r="L627" s="309"/>
    </row>
    <row r="628" spans="1:12">
      <c r="A628" s="230" t="s">
        <v>3665</v>
      </c>
      <c r="B628" s="230" t="s">
        <v>4864</v>
      </c>
      <c r="C628" s="230" t="s">
        <v>313</v>
      </c>
      <c r="D628" s="230"/>
      <c r="E628" s="232" t="s">
        <v>3602</v>
      </c>
      <c r="F628" s="233" t="s">
        <v>171</v>
      </c>
      <c r="G628" s="234">
        <v>3</v>
      </c>
      <c r="H628" s="330"/>
      <c r="I628" s="235">
        <f t="shared" si="177"/>
        <v>0</v>
      </c>
      <c r="J628" s="236">
        <f t="shared" si="181"/>
        <v>0</v>
      </c>
      <c r="K628" s="212">
        <f t="shared" si="179"/>
        <v>0</v>
      </c>
      <c r="L628" s="309"/>
    </row>
    <row r="629" spans="1:12" ht="25.5">
      <c r="A629" s="230" t="s">
        <v>3666</v>
      </c>
      <c r="B629" s="230" t="s">
        <v>4865</v>
      </c>
      <c r="C629" s="230" t="s">
        <v>313</v>
      </c>
      <c r="D629" s="230"/>
      <c r="E629" s="232" t="s">
        <v>3603</v>
      </c>
      <c r="F629" s="233" t="s">
        <v>171</v>
      </c>
      <c r="G629" s="234">
        <v>3</v>
      </c>
      <c r="H629" s="330"/>
      <c r="I629" s="235">
        <f t="shared" si="177"/>
        <v>0</v>
      </c>
      <c r="J629" s="236">
        <f t="shared" si="181"/>
        <v>0</v>
      </c>
      <c r="K629" s="212">
        <f t="shared" si="179"/>
        <v>0</v>
      </c>
      <c r="L629" s="309"/>
    </row>
    <row r="630" spans="1:12" ht="25.5">
      <c r="A630" s="230" t="s">
        <v>3667</v>
      </c>
      <c r="B630" s="230" t="s">
        <v>4866</v>
      </c>
      <c r="C630" s="230" t="s">
        <v>313</v>
      </c>
      <c r="D630" s="230"/>
      <c r="E630" s="232" t="s">
        <v>3604</v>
      </c>
      <c r="F630" s="233" t="s">
        <v>171</v>
      </c>
      <c r="G630" s="234">
        <v>1</v>
      </c>
      <c r="H630" s="330"/>
      <c r="I630" s="235">
        <f t="shared" si="177"/>
        <v>0</v>
      </c>
      <c r="J630" s="236">
        <f t="shared" si="181"/>
        <v>0</v>
      </c>
      <c r="K630" s="212">
        <f t="shared" si="179"/>
        <v>0</v>
      </c>
      <c r="L630" s="309"/>
    </row>
    <row r="631" spans="1:12" ht="51">
      <c r="A631" s="230" t="s">
        <v>3668</v>
      </c>
      <c r="B631" s="230" t="s">
        <v>4867</v>
      </c>
      <c r="C631" s="230" t="s">
        <v>313</v>
      </c>
      <c r="D631" s="230"/>
      <c r="E631" s="232" t="s">
        <v>3605</v>
      </c>
      <c r="F631" s="233" t="s">
        <v>171</v>
      </c>
      <c r="G631" s="234">
        <v>1</v>
      </c>
      <c r="H631" s="330"/>
      <c r="I631" s="235">
        <f t="shared" si="177"/>
        <v>0</v>
      </c>
      <c r="J631" s="236">
        <f t="shared" si="181"/>
        <v>0</v>
      </c>
      <c r="K631" s="212">
        <f t="shared" si="179"/>
        <v>0</v>
      </c>
      <c r="L631" s="309"/>
    </row>
    <row r="632" spans="1:12">
      <c r="A632" s="230" t="s">
        <v>3669</v>
      </c>
      <c r="B632" s="230" t="s">
        <v>4868</v>
      </c>
      <c r="C632" s="230" t="s">
        <v>313</v>
      </c>
      <c r="D632" s="230"/>
      <c r="E632" s="232" t="s">
        <v>3606</v>
      </c>
      <c r="F632" s="233" t="s">
        <v>171</v>
      </c>
      <c r="G632" s="234">
        <v>1</v>
      </c>
      <c r="H632" s="330"/>
      <c r="I632" s="235">
        <f t="shared" si="177"/>
        <v>0</v>
      </c>
      <c r="J632" s="236">
        <f t="shared" si="181"/>
        <v>0</v>
      </c>
      <c r="K632" s="212">
        <f t="shared" si="179"/>
        <v>0</v>
      </c>
      <c r="L632" s="309"/>
    </row>
    <row r="633" spans="1:12" ht="38.25">
      <c r="A633" s="230" t="s">
        <v>3670</v>
      </c>
      <c r="B633" s="230" t="s">
        <v>4869</v>
      </c>
      <c r="C633" s="230" t="s">
        <v>313</v>
      </c>
      <c r="D633" s="230"/>
      <c r="E633" s="232" t="s">
        <v>3607</v>
      </c>
      <c r="F633" s="233" t="s">
        <v>171</v>
      </c>
      <c r="G633" s="234">
        <v>1</v>
      </c>
      <c r="H633" s="330"/>
      <c r="I633" s="235">
        <f t="shared" si="177"/>
        <v>0</v>
      </c>
      <c r="J633" s="236">
        <f t="shared" si="181"/>
        <v>0</v>
      </c>
      <c r="K633" s="212">
        <f t="shared" si="179"/>
        <v>0</v>
      </c>
      <c r="L633" s="309"/>
    </row>
    <row r="634" spans="1:12">
      <c r="A634" s="230" t="s">
        <v>3671</v>
      </c>
      <c r="B634" s="230" t="s">
        <v>4870</v>
      </c>
      <c r="C634" s="230" t="s">
        <v>313</v>
      </c>
      <c r="D634" s="230"/>
      <c r="E634" s="232" t="s">
        <v>3608</v>
      </c>
      <c r="F634" s="233" t="s">
        <v>171</v>
      </c>
      <c r="G634" s="234">
        <v>1</v>
      </c>
      <c r="H634" s="330"/>
      <c r="I634" s="235">
        <f t="shared" si="177"/>
        <v>0</v>
      </c>
      <c r="J634" s="236">
        <f t="shared" si="181"/>
        <v>0</v>
      </c>
      <c r="K634" s="212">
        <f t="shared" si="179"/>
        <v>0</v>
      </c>
      <c r="L634" s="309"/>
    </row>
    <row r="635" spans="1:12">
      <c r="A635" s="230" t="s">
        <v>3672</v>
      </c>
      <c r="B635" s="230" t="s">
        <v>4872</v>
      </c>
      <c r="C635" s="230" t="s">
        <v>313</v>
      </c>
      <c r="D635" s="230"/>
      <c r="E635" s="232" t="s">
        <v>3610</v>
      </c>
      <c r="F635" s="233" t="s">
        <v>171</v>
      </c>
      <c r="G635" s="234">
        <v>1</v>
      </c>
      <c r="H635" s="330"/>
      <c r="I635" s="235">
        <f t="shared" si="177"/>
        <v>0</v>
      </c>
      <c r="J635" s="236">
        <f t="shared" si="181"/>
        <v>0</v>
      </c>
      <c r="K635" s="212">
        <f t="shared" si="179"/>
        <v>0</v>
      </c>
      <c r="L635" s="309"/>
    </row>
    <row r="636" spans="1:12">
      <c r="A636" s="230" t="s">
        <v>3673</v>
      </c>
      <c r="B636" s="230" t="s">
        <v>4873</v>
      </c>
      <c r="C636" s="230" t="s">
        <v>313</v>
      </c>
      <c r="D636" s="230"/>
      <c r="E636" s="232" t="s">
        <v>3611</v>
      </c>
      <c r="F636" s="233" t="s">
        <v>171</v>
      </c>
      <c r="G636" s="234">
        <v>1</v>
      </c>
      <c r="H636" s="330"/>
      <c r="I636" s="235">
        <f t="shared" si="177"/>
        <v>0</v>
      </c>
      <c r="J636" s="236">
        <f t="shared" si="181"/>
        <v>0</v>
      </c>
      <c r="K636" s="212">
        <f t="shared" si="179"/>
        <v>0</v>
      </c>
      <c r="L636" s="309"/>
    </row>
    <row r="637" spans="1:12">
      <c r="A637" s="230" t="s">
        <v>3674</v>
      </c>
      <c r="B637" s="230" t="s">
        <v>4874</v>
      </c>
      <c r="C637" s="230" t="s">
        <v>313</v>
      </c>
      <c r="D637" s="230"/>
      <c r="E637" s="232" t="s">
        <v>3612</v>
      </c>
      <c r="F637" s="233" t="s">
        <v>171</v>
      </c>
      <c r="G637" s="234">
        <v>2</v>
      </c>
      <c r="H637" s="330"/>
      <c r="I637" s="235">
        <f t="shared" si="177"/>
        <v>0</v>
      </c>
      <c r="J637" s="236">
        <f t="shared" si="181"/>
        <v>0</v>
      </c>
      <c r="K637" s="212">
        <f t="shared" si="179"/>
        <v>0</v>
      </c>
      <c r="L637" s="309"/>
    </row>
    <row r="638" spans="1:12" ht="25.5">
      <c r="A638" s="230" t="s">
        <v>3675</v>
      </c>
      <c r="B638" s="230" t="s">
        <v>4875</v>
      </c>
      <c r="C638" s="230" t="s">
        <v>313</v>
      </c>
      <c r="D638" s="230"/>
      <c r="E638" s="232" t="s">
        <v>3613</v>
      </c>
      <c r="F638" s="233" t="s">
        <v>171</v>
      </c>
      <c r="G638" s="234">
        <v>1</v>
      </c>
      <c r="H638" s="330"/>
      <c r="I638" s="235">
        <f t="shared" si="177"/>
        <v>0</v>
      </c>
      <c r="J638" s="236">
        <f t="shared" si="181"/>
        <v>0</v>
      </c>
      <c r="K638" s="212">
        <f t="shared" si="179"/>
        <v>0</v>
      </c>
      <c r="L638" s="309"/>
    </row>
    <row r="639" spans="1:12">
      <c r="A639" s="230" t="s">
        <v>3676</v>
      </c>
      <c r="B639" s="230" t="s">
        <v>4876</v>
      </c>
      <c r="C639" s="230" t="s">
        <v>313</v>
      </c>
      <c r="D639" s="230"/>
      <c r="E639" s="232" t="s">
        <v>3614</v>
      </c>
      <c r="F639" s="233" t="s">
        <v>171</v>
      </c>
      <c r="G639" s="234">
        <v>3</v>
      </c>
      <c r="H639" s="330"/>
      <c r="I639" s="235">
        <f t="shared" si="177"/>
        <v>0</v>
      </c>
      <c r="J639" s="236">
        <f t="shared" si="181"/>
        <v>0</v>
      </c>
      <c r="K639" s="212">
        <f t="shared" si="179"/>
        <v>0</v>
      </c>
      <c r="L639" s="309"/>
    </row>
    <row r="640" spans="1:12">
      <c r="A640" s="230" t="s">
        <v>3677</v>
      </c>
      <c r="B640" s="230" t="s">
        <v>4877</v>
      </c>
      <c r="C640" s="230" t="s">
        <v>313</v>
      </c>
      <c r="D640" s="230"/>
      <c r="E640" s="232" t="s">
        <v>3615</v>
      </c>
      <c r="F640" s="233" t="s">
        <v>171</v>
      </c>
      <c r="G640" s="234">
        <v>3</v>
      </c>
      <c r="H640" s="330"/>
      <c r="I640" s="235">
        <f t="shared" si="177"/>
        <v>0</v>
      </c>
      <c r="J640" s="236">
        <f t="shared" si="181"/>
        <v>0</v>
      </c>
      <c r="K640" s="212">
        <f t="shared" si="179"/>
        <v>0</v>
      </c>
      <c r="L640" s="309"/>
    </row>
    <row r="641" spans="1:12">
      <c r="A641" s="230" t="s">
        <v>3678</v>
      </c>
      <c r="B641" s="230" t="s">
        <v>4878</v>
      </c>
      <c r="C641" s="230" t="s">
        <v>313</v>
      </c>
      <c r="D641" s="230"/>
      <c r="E641" s="232" t="s">
        <v>3616</v>
      </c>
      <c r="F641" s="233" t="s">
        <v>171</v>
      </c>
      <c r="G641" s="234">
        <v>3</v>
      </c>
      <c r="H641" s="330"/>
      <c r="I641" s="235">
        <f t="shared" si="177"/>
        <v>0</v>
      </c>
      <c r="J641" s="236">
        <f t="shared" si="181"/>
        <v>0</v>
      </c>
      <c r="K641" s="212">
        <f t="shared" si="179"/>
        <v>0</v>
      </c>
      <c r="L641" s="309"/>
    </row>
    <row r="642" spans="1:12" ht="25.5">
      <c r="A642" s="230" t="s">
        <v>3679</v>
      </c>
      <c r="B642" s="230" t="s">
        <v>4879</v>
      </c>
      <c r="C642" s="230" t="s">
        <v>313</v>
      </c>
      <c r="D642" s="230"/>
      <c r="E642" s="232" t="s">
        <v>3617</v>
      </c>
      <c r="F642" s="233" t="s">
        <v>171</v>
      </c>
      <c r="G642" s="234">
        <v>1</v>
      </c>
      <c r="H642" s="330"/>
      <c r="I642" s="235">
        <f t="shared" si="177"/>
        <v>0</v>
      </c>
      <c r="J642" s="236">
        <f t="shared" si="181"/>
        <v>0</v>
      </c>
      <c r="K642" s="212">
        <f t="shared" si="179"/>
        <v>0</v>
      </c>
      <c r="L642" s="309"/>
    </row>
    <row r="643" spans="1:12" ht="38.25">
      <c r="A643" s="230" t="s">
        <v>3680</v>
      </c>
      <c r="B643" s="230" t="s">
        <v>4880</v>
      </c>
      <c r="C643" s="230" t="s">
        <v>313</v>
      </c>
      <c r="D643" s="230"/>
      <c r="E643" s="232" t="s">
        <v>3618</v>
      </c>
      <c r="F643" s="233" t="s">
        <v>171</v>
      </c>
      <c r="G643" s="234">
        <v>1</v>
      </c>
      <c r="H643" s="330"/>
      <c r="I643" s="235">
        <f t="shared" si="177"/>
        <v>0</v>
      </c>
      <c r="J643" s="236">
        <f t="shared" si="181"/>
        <v>0</v>
      </c>
      <c r="K643" s="212">
        <f t="shared" si="179"/>
        <v>0</v>
      </c>
      <c r="L643" s="309"/>
    </row>
    <row r="644" spans="1:12" ht="38.25">
      <c r="A644" s="230" t="s">
        <v>3681</v>
      </c>
      <c r="B644" s="230" t="s">
        <v>4881</v>
      </c>
      <c r="C644" s="230" t="s">
        <v>313</v>
      </c>
      <c r="D644" s="230"/>
      <c r="E644" s="232" t="s">
        <v>3619</v>
      </c>
      <c r="F644" s="233" t="s">
        <v>171</v>
      </c>
      <c r="G644" s="234">
        <v>1</v>
      </c>
      <c r="H644" s="330"/>
      <c r="I644" s="235">
        <f t="shared" si="177"/>
        <v>0</v>
      </c>
      <c r="J644" s="236">
        <f t="shared" si="181"/>
        <v>0</v>
      </c>
      <c r="K644" s="212">
        <f t="shared" si="179"/>
        <v>0</v>
      </c>
      <c r="L644" s="309"/>
    </row>
    <row r="645" spans="1:12" ht="25.5">
      <c r="A645" s="230" t="s">
        <v>3682</v>
      </c>
      <c r="B645" s="230" t="s">
        <v>4882</v>
      </c>
      <c r="C645" s="230" t="s">
        <v>313</v>
      </c>
      <c r="D645" s="230"/>
      <c r="E645" s="232" t="s">
        <v>3620</v>
      </c>
      <c r="F645" s="233" t="s">
        <v>171</v>
      </c>
      <c r="G645" s="234">
        <v>2</v>
      </c>
      <c r="H645" s="330"/>
      <c r="I645" s="235">
        <f t="shared" si="177"/>
        <v>0</v>
      </c>
      <c r="J645" s="236">
        <f t="shared" si="181"/>
        <v>0</v>
      </c>
      <c r="K645" s="212">
        <f t="shared" si="179"/>
        <v>0</v>
      </c>
      <c r="L645" s="309"/>
    </row>
    <row r="646" spans="1:12">
      <c r="A646" s="230" t="s">
        <v>3683</v>
      </c>
      <c r="B646" s="230" t="s">
        <v>4883</v>
      </c>
      <c r="C646" s="230" t="s">
        <v>313</v>
      </c>
      <c r="D646" s="230"/>
      <c r="E646" s="232" t="s">
        <v>3621</v>
      </c>
      <c r="F646" s="233" t="s">
        <v>164</v>
      </c>
      <c r="G646" s="234">
        <v>105</v>
      </c>
      <c r="H646" s="330"/>
      <c r="I646" s="235">
        <f t="shared" si="177"/>
        <v>0</v>
      </c>
      <c r="J646" s="236">
        <f t="shared" si="181"/>
        <v>0</v>
      </c>
      <c r="K646" s="212">
        <f t="shared" si="179"/>
        <v>0</v>
      </c>
      <c r="L646" s="309"/>
    </row>
    <row r="647" spans="1:12">
      <c r="A647" s="230" t="s">
        <v>3684</v>
      </c>
      <c r="B647" s="230"/>
      <c r="C647" s="230" t="s">
        <v>221</v>
      </c>
      <c r="D647" s="231">
        <v>72252</v>
      </c>
      <c r="E647" s="232" t="s">
        <v>6496</v>
      </c>
      <c r="F647" s="233" t="s">
        <v>164</v>
      </c>
      <c r="G647" s="234">
        <v>35</v>
      </c>
      <c r="H647" s="330"/>
      <c r="I647" s="235">
        <f t="shared" si="177"/>
        <v>0</v>
      </c>
      <c r="J647" s="236">
        <f t="shared" si="181"/>
        <v>0</v>
      </c>
      <c r="K647" s="212">
        <f t="shared" si="179"/>
        <v>0</v>
      </c>
      <c r="L647" s="310"/>
    </row>
    <row r="648" spans="1:12">
      <c r="A648" s="230" t="s">
        <v>3685</v>
      </c>
      <c r="B648" s="230"/>
      <c r="C648" s="230" t="s">
        <v>221</v>
      </c>
      <c r="D648" s="231">
        <v>72254</v>
      </c>
      <c r="E648" s="232" t="s">
        <v>6497</v>
      </c>
      <c r="F648" s="233" t="s">
        <v>164</v>
      </c>
      <c r="G648" s="234">
        <v>40</v>
      </c>
      <c r="H648" s="330"/>
      <c r="I648" s="235">
        <f t="shared" si="177"/>
        <v>0</v>
      </c>
      <c r="J648" s="236">
        <f t="shared" si="181"/>
        <v>0</v>
      </c>
      <c r="K648" s="212">
        <f t="shared" si="179"/>
        <v>0</v>
      </c>
      <c r="L648" s="310"/>
    </row>
    <row r="649" spans="1:12" ht="25.5">
      <c r="A649" s="230" t="s">
        <v>3686</v>
      </c>
      <c r="B649" s="230" t="s">
        <v>5761</v>
      </c>
      <c r="C649" s="230" t="s">
        <v>313</v>
      </c>
      <c r="D649" s="230"/>
      <c r="E649" s="232" t="s">
        <v>7039</v>
      </c>
      <c r="F649" s="233" t="s">
        <v>164</v>
      </c>
      <c r="G649" s="234">
        <v>39</v>
      </c>
      <c r="H649" s="330"/>
      <c r="I649" s="235">
        <f t="shared" si="177"/>
        <v>0</v>
      </c>
      <c r="J649" s="236">
        <f t="shared" si="181"/>
        <v>0</v>
      </c>
      <c r="K649" s="212">
        <f t="shared" si="179"/>
        <v>0</v>
      </c>
      <c r="L649" s="311"/>
    </row>
    <row r="650" spans="1:12">
      <c r="A650" s="230" t="s">
        <v>3687</v>
      </c>
      <c r="B650" s="230" t="s">
        <v>4887</v>
      </c>
      <c r="C650" s="230" t="s">
        <v>313</v>
      </c>
      <c r="D650" s="230"/>
      <c r="E650" s="232" t="s">
        <v>3625</v>
      </c>
      <c r="F650" s="233" t="s">
        <v>171</v>
      </c>
      <c r="G650" s="234">
        <v>2</v>
      </c>
      <c r="H650" s="330"/>
      <c r="I650" s="235">
        <f t="shared" si="177"/>
        <v>0</v>
      </c>
      <c r="J650" s="236">
        <f t="shared" si="181"/>
        <v>0</v>
      </c>
      <c r="K650" s="212">
        <f t="shared" si="179"/>
        <v>0</v>
      </c>
      <c r="L650" s="309"/>
    </row>
    <row r="651" spans="1:12">
      <c r="A651" s="230" t="s">
        <v>3688</v>
      </c>
      <c r="B651" s="230" t="s">
        <v>4888</v>
      </c>
      <c r="C651" s="230" t="s">
        <v>313</v>
      </c>
      <c r="D651" s="230"/>
      <c r="E651" s="232" t="s">
        <v>3626</v>
      </c>
      <c r="F651" s="233" t="s">
        <v>171</v>
      </c>
      <c r="G651" s="234">
        <v>18</v>
      </c>
      <c r="H651" s="330"/>
      <c r="I651" s="235">
        <f t="shared" si="177"/>
        <v>0</v>
      </c>
      <c r="J651" s="236">
        <f t="shared" si="181"/>
        <v>0</v>
      </c>
      <c r="K651" s="212">
        <f t="shared" si="179"/>
        <v>0</v>
      </c>
      <c r="L651" s="309"/>
    </row>
    <row r="652" spans="1:12">
      <c r="A652" s="230" t="s">
        <v>3689</v>
      </c>
      <c r="B652" s="230" t="s">
        <v>4889</v>
      </c>
      <c r="C652" s="230" t="s">
        <v>313</v>
      </c>
      <c r="D652" s="230"/>
      <c r="E652" s="232" t="s">
        <v>3627</v>
      </c>
      <c r="F652" s="233" t="s">
        <v>164</v>
      </c>
      <c r="G652" s="234">
        <v>2</v>
      </c>
      <c r="H652" s="330"/>
      <c r="I652" s="235">
        <f t="shared" si="177"/>
        <v>0</v>
      </c>
      <c r="J652" s="236">
        <f t="shared" si="181"/>
        <v>0</v>
      </c>
      <c r="K652" s="212">
        <f t="shared" si="179"/>
        <v>0</v>
      </c>
      <c r="L652" s="309"/>
    </row>
    <row r="653" spans="1:12" ht="38.25">
      <c r="A653" s="230" t="s">
        <v>3690</v>
      </c>
      <c r="B653" s="230" t="s">
        <v>4890</v>
      </c>
      <c r="C653" s="230" t="s">
        <v>313</v>
      </c>
      <c r="D653" s="230"/>
      <c r="E653" s="232" t="s">
        <v>3628</v>
      </c>
      <c r="F653" s="233" t="s">
        <v>171</v>
      </c>
      <c r="G653" s="234">
        <v>9</v>
      </c>
      <c r="H653" s="330"/>
      <c r="I653" s="235">
        <f t="shared" si="177"/>
        <v>0</v>
      </c>
      <c r="J653" s="236">
        <f t="shared" si="181"/>
        <v>0</v>
      </c>
      <c r="K653" s="212">
        <f t="shared" si="179"/>
        <v>0</v>
      </c>
      <c r="L653" s="309"/>
    </row>
    <row r="654" spans="1:12">
      <c r="A654" s="230" t="s">
        <v>3691</v>
      </c>
      <c r="B654" s="230" t="s">
        <v>4891</v>
      </c>
      <c r="C654" s="230" t="s">
        <v>313</v>
      </c>
      <c r="D654" s="230"/>
      <c r="E654" s="232" t="s">
        <v>3629</v>
      </c>
      <c r="F654" s="233" t="s">
        <v>171</v>
      </c>
      <c r="G654" s="234">
        <v>8</v>
      </c>
      <c r="H654" s="330"/>
      <c r="I654" s="235">
        <f t="shared" si="177"/>
        <v>0</v>
      </c>
      <c r="J654" s="236">
        <f t="shared" si="181"/>
        <v>0</v>
      </c>
      <c r="K654" s="212">
        <f t="shared" si="179"/>
        <v>0</v>
      </c>
      <c r="L654" s="309"/>
    </row>
    <row r="655" spans="1:12">
      <c r="A655" s="230" t="s">
        <v>3692</v>
      </c>
      <c r="B655" s="230" t="s">
        <v>4892</v>
      </c>
      <c r="C655" s="230" t="s">
        <v>313</v>
      </c>
      <c r="D655" s="230"/>
      <c r="E655" s="232" t="s">
        <v>3630</v>
      </c>
      <c r="F655" s="233" t="s">
        <v>171</v>
      </c>
      <c r="G655" s="234">
        <v>1</v>
      </c>
      <c r="H655" s="330"/>
      <c r="I655" s="235">
        <f t="shared" si="177"/>
        <v>0</v>
      </c>
      <c r="J655" s="236">
        <f t="shared" si="181"/>
        <v>0</v>
      </c>
      <c r="K655" s="212">
        <f t="shared" si="179"/>
        <v>0</v>
      </c>
      <c r="L655" s="309"/>
    </row>
    <row r="656" spans="1:12" ht="25.5">
      <c r="A656" s="230" t="s">
        <v>3693</v>
      </c>
      <c r="B656" s="230" t="s">
        <v>4893</v>
      </c>
      <c r="C656" s="230" t="s">
        <v>313</v>
      </c>
      <c r="D656" s="230"/>
      <c r="E656" s="232" t="s">
        <v>3631</v>
      </c>
      <c r="F656" s="233" t="s">
        <v>171</v>
      </c>
      <c r="G656" s="234">
        <v>1</v>
      </c>
      <c r="H656" s="330"/>
      <c r="I656" s="235">
        <f t="shared" si="177"/>
        <v>0</v>
      </c>
      <c r="J656" s="236">
        <f t="shared" si="181"/>
        <v>0</v>
      </c>
      <c r="K656" s="212">
        <f t="shared" si="179"/>
        <v>0</v>
      </c>
      <c r="L656" s="309"/>
    </row>
    <row r="657" spans="1:12" ht="25.5">
      <c r="A657" s="230" t="s">
        <v>3694</v>
      </c>
      <c r="B657" s="230" t="s">
        <v>4894</v>
      </c>
      <c r="C657" s="230" t="s">
        <v>313</v>
      </c>
      <c r="D657" s="230"/>
      <c r="E657" s="232" t="s">
        <v>3632</v>
      </c>
      <c r="F657" s="233" t="s">
        <v>171</v>
      </c>
      <c r="G657" s="234">
        <v>6</v>
      </c>
      <c r="H657" s="330"/>
      <c r="I657" s="235">
        <f t="shared" si="177"/>
        <v>0</v>
      </c>
      <c r="J657" s="236">
        <f t="shared" si="181"/>
        <v>0</v>
      </c>
      <c r="K657" s="212">
        <f t="shared" si="179"/>
        <v>0</v>
      </c>
      <c r="L657" s="309"/>
    </row>
    <row r="658" spans="1:12" ht="25.5">
      <c r="A658" s="230" t="s">
        <v>3695</v>
      </c>
      <c r="B658" s="230" t="s">
        <v>5487</v>
      </c>
      <c r="C658" s="230" t="s">
        <v>313</v>
      </c>
      <c r="D658" s="230"/>
      <c r="E658" s="232" t="s">
        <v>3633</v>
      </c>
      <c r="F658" s="233" t="s">
        <v>171</v>
      </c>
      <c r="G658" s="234">
        <v>4</v>
      </c>
      <c r="H658" s="330"/>
      <c r="I658" s="235">
        <f t="shared" si="177"/>
        <v>0</v>
      </c>
      <c r="J658" s="236">
        <f t="shared" si="181"/>
        <v>0</v>
      </c>
      <c r="K658" s="212">
        <f t="shared" si="179"/>
        <v>0</v>
      </c>
      <c r="L658" s="309"/>
    </row>
    <row r="659" spans="1:12">
      <c r="A659" s="230" t="s">
        <v>3696</v>
      </c>
      <c r="B659" s="230" t="s">
        <v>5488</v>
      </c>
      <c r="C659" s="230" t="s">
        <v>313</v>
      </c>
      <c r="D659" s="230"/>
      <c r="E659" s="232" t="s">
        <v>3634</v>
      </c>
      <c r="F659" s="233" t="s">
        <v>171</v>
      </c>
      <c r="G659" s="234">
        <v>3</v>
      </c>
      <c r="H659" s="330"/>
      <c r="I659" s="235">
        <f t="shared" si="177"/>
        <v>0</v>
      </c>
      <c r="J659" s="236">
        <f t="shared" si="181"/>
        <v>0</v>
      </c>
      <c r="K659" s="212">
        <f t="shared" si="179"/>
        <v>0</v>
      </c>
      <c r="L659" s="309"/>
    </row>
    <row r="660" spans="1:12">
      <c r="A660" s="230" t="s">
        <v>3697</v>
      </c>
      <c r="B660" s="230" t="s">
        <v>5489</v>
      </c>
      <c r="C660" s="230" t="s">
        <v>313</v>
      </c>
      <c r="D660" s="230"/>
      <c r="E660" s="232" t="s">
        <v>3635</v>
      </c>
      <c r="F660" s="233" t="s">
        <v>180</v>
      </c>
      <c r="G660" s="234">
        <v>1</v>
      </c>
      <c r="H660" s="330"/>
      <c r="I660" s="235">
        <f t="shared" si="177"/>
        <v>0</v>
      </c>
      <c r="J660" s="236">
        <f t="shared" si="181"/>
        <v>0</v>
      </c>
      <c r="K660" s="212">
        <f t="shared" si="179"/>
        <v>0</v>
      </c>
      <c r="L660" s="309"/>
    </row>
    <row r="661" spans="1:12">
      <c r="A661" s="230" t="s">
        <v>3698</v>
      </c>
      <c r="B661" s="230" t="s">
        <v>5490</v>
      </c>
      <c r="C661" s="230" t="s">
        <v>313</v>
      </c>
      <c r="D661" s="230"/>
      <c r="E661" s="232" t="s">
        <v>3636</v>
      </c>
      <c r="F661" s="233" t="s">
        <v>171</v>
      </c>
      <c r="G661" s="234">
        <v>3</v>
      </c>
      <c r="H661" s="330"/>
      <c r="I661" s="235">
        <f t="shared" si="177"/>
        <v>0</v>
      </c>
      <c r="J661" s="236">
        <f t="shared" si="181"/>
        <v>0</v>
      </c>
      <c r="K661" s="212">
        <f t="shared" si="179"/>
        <v>0</v>
      </c>
      <c r="L661" s="309"/>
    </row>
    <row r="662" spans="1:12" ht="25.5">
      <c r="A662" s="230" t="s">
        <v>3699</v>
      </c>
      <c r="B662" s="230"/>
      <c r="C662" s="230" t="s">
        <v>221</v>
      </c>
      <c r="D662" s="231">
        <v>95801</v>
      </c>
      <c r="E662" s="232" t="s">
        <v>6498</v>
      </c>
      <c r="F662" s="233" t="s">
        <v>171</v>
      </c>
      <c r="G662" s="234">
        <v>6</v>
      </c>
      <c r="H662" s="330"/>
      <c r="I662" s="235">
        <f t="shared" si="177"/>
        <v>0</v>
      </c>
      <c r="J662" s="236">
        <f t="shared" si="181"/>
        <v>0</v>
      </c>
      <c r="K662" s="212">
        <f t="shared" si="179"/>
        <v>0</v>
      </c>
      <c r="L662" s="312"/>
    </row>
    <row r="663" spans="1:12" ht="25.5">
      <c r="A663" s="230" t="s">
        <v>3700</v>
      </c>
      <c r="B663" s="230"/>
      <c r="C663" s="230" t="s">
        <v>221</v>
      </c>
      <c r="D663" s="231">
        <v>95803</v>
      </c>
      <c r="E663" s="232" t="s">
        <v>6606</v>
      </c>
      <c r="F663" s="233" t="s">
        <v>171</v>
      </c>
      <c r="G663" s="234">
        <v>2</v>
      </c>
      <c r="H663" s="330"/>
      <c r="I663" s="235">
        <f t="shared" si="177"/>
        <v>0</v>
      </c>
      <c r="J663" s="236">
        <f t="shared" si="181"/>
        <v>0</v>
      </c>
      <c r="K663" s="212">
        <f t="shared" si="179"/>
        <v>0</v>
      </c>
      <c r="L663" s="312"/>
    </row>
    <row r="664" spans="1:12" ht="25.5">
      <c r="A664" s="230" t="s">
        <v>3701</v>
      </c>
      <c r="B664" s="230" t="s">
        <v>5676</v>
      </c>
      <c r="C664" s="230" t="s">
        <v>313</v>
      </c>
      <c r="D664" s="230"/>
      <c r="E664" s="232" t="s">
        <v>4249</v>
      </c>
      <c r="F664" s="233" t="s">
        <v>171</v>
      </c>
      <c r="G664" s="234">
        <v>18</v>
      </c>
      <c r="H664" s="330"/>
      <c r="I664" s="235">
        <f t="shared" si="177"/>
        <v>0</v>
      </c>
      <c r="J664" s="236">
        <f t="shared" si="181"/>
        <v>0</v>
      </c>
      <c r="K664" s="212">
        <f t="shared" si="179"/>
        <v>0</v>
      </c>
      <c r="L664" s="309"/>
    </row>
    <row r="665" spans="1:12" ht="25.5">
      <c r="A665" s="230" t="s">
        <v>3702</v>
      </c>
      <c r="B665" s="230" t="s">
        <v>5574</v>
      </c>
      <c r="C665" s="230" t="s">
        <v>313</v>
      </c>
      <c r="D665" s="230"/>
      <c r="E665" s="232" t="s">
        <v>3823</v>
      </c>
      <c r="F665" s="233" t="s">
        <v>171</v>
      </c>
      <c r="G665" s="234">
        <v>6</v>
      </c>
      <c r="H665" s="330"/>
      <c r="I665" s="235">
        <f t="shared" si="177"/>
        <v>0</v>
      </c>
      <c r="J665" s="236">
        <f t="shared" si="181"/>
        <v>0</v>
      </c>
      <c r="K665" s="212">
        <f t="shared" si="179"/>
        <v>0</v>
      </c>
      <c r="L665" s="309"/>
    </row>
    <row r="666" spans="1:12" ht="38.25">
      <c r="A666" s="230" t="s">
        <v>3703</v>
      </c>
      <c r="B666" s="230" t="s">
        <v>5495</v>
      </c>
      <c r="C666" s="230" t="s">
        <v>313</v>
      </c>
      <c r="D666" s="230"/>
      <c r="E666" s="232" t="s">
        <v>3639</v>
      </c>
      <c r="F666" s="233" t="s">
        <v>171</v>
      </c>
      <c r="G666" s="234">
        <v>18</v>
      </c>
      <c r="H666" s="330"/>
      <c r="I666" s="235">
        <f t="shared" si="177"/>
        <v>0</v>
      </c>
      <c r="J666" s="236">
        <f t="shared" si="181"/>
        <v>0</v>
      </c>
      <c r="K666" s="212">
        <f t="shared" si="179"/>
        <v>0</v>
      </c>
      <c r="L666" s="309"/>
    </row>
    <row r="667" spans="1:12" ht="38.25">
      <c r="A667" s="230" t="s">
        <v>3704</v>
      </c>
      <c r="B667" s="230" t="s">
        <v>5496</v>
      </c>
      <c r="C667" s="230" t="s">
        <v>313</v>
      </c>
      <c r="D667" s="230"/>
      <c r="E667" s="232" t="s">
        <v>3640</v>
      </c>
      <c r="F667" s="233" t="s">
        <v>171</v>
      </c>
      <c r="G667" s="234">
        <v>6</v>
      </c>
      <c r="H667" s="330"/>
      <c r="I667" s="235">
        <f t="shared" si="177"/>
        <v>0</v>
      </c>
      <c r="J667" s="236">
        <f t="shared" si="181"/>
        <v>0</v>
      </c>
      <c r="K667" s="212">
        <f t="shared" si="179"/>
        <v>0</v>
      </c>
      <c r="L667" s="309"/>
    </row>
    <row r="668" spans="1:12" ht="25.5">
      <c r="A668" s="230" t="s">
        <v>3705</v>
      </c>
      <c r="B668" s="230"/>
      <c r="C668" s="230" t="s">
        <v>221</v>
      </c>
      <c r="D668" s="231">
        <v>95749</v>
      </c>
      <c r="E668" s="232" t="s">
        <v>6588</v>
      </c>
      <c r="F668" s="233" t="s">
        <v>164</v>
      </c>
      <c r="G668" s="234">
        <v>6</v>
      </c>
      <c r="H668" s="330"/>
      <c r="I668" s="235">
        <f t="shared" si="177"/>
        <v>0</v>
      </c>
      <c r="J668" s="236">
        <f t="shared" si="181"/>
        <v>0</v>
      </c>
      <c r="K668" s="212">
        <f t="shared" si="179"/>
        <v>0</v>
      </c>
      <c r="L668" s="313"/>
    </row>
    <row r="669" spans="1:12" ht="25.5">
      <c r="A669" s="230" t="s">
        <v>3706</v>
      </c>
      <c r="B669" s="230"/>
      <c r="C669" s="230" t="s">
        <v>221</v>
      </c>
      <c r="D669" s="231">
        <v>95751</v>
      </c>
      <c r="E669" s="232" t="s">
        <v>6590</v>
      </c>
      <c r="F669" s="233" t="s">
        <v>164</v>
      </c>
      <c r="G669" s="234">
        <v>12</v>
      </c>
      <c r="H669" s="330"/>
      <c r="I669" s="235">
        <f t="shared" si="177"/>
        <v>0</v>
      </c>
      <c r="J669" s="236">
        <f t="shared" si="181"/>
        <v>0</v>
      </c>
      <c r="K669" s="212">
        <f t="shared" si="179"/>
        <v>0</v>
      </c>
      <c r="L669" s="313"/>
    </row>
    <row r="670" spans="1:12" ht="25.5">
      <c r="A670" s="230" t="s">
        <v>3707</v>
      </c>
      <c r="B670" s="230"/>
      <c r="C670" s="230" t="s">
        <v>221</v>
      </c>
      <c r="D670" s="231">
        <v>95752</v>
      </c>
      <c r="E670" s="232" t="s">
        <v>7175</v>
      </c>
      <c r="F670" s="233" t="s">
        <v>164</v>
      </c>
      <c r="G670" s="234">
        <v>9</v>
      </c>
      <c r="H670" s="330"/>
      <c r="I670" s="235">
        <f t="shared" si="177"/>
        <v>0</v>
      </c>
      <c r="J670" s="236">
        <f t="shared" si="181"/>
        <v>0</v>
      </c>
      <c r="K670" s="212">
        <f t="shared" si="179"/>
        <v>0</v>
      </c>
      <c r="L670" s="313"/>
    </row>
    <row r="671" spans="1:12">
      <c r="A671" s="230" t="s">
        <v>3708</v>
      </c>
      <c r="B671" s="230" t="s">
        <v>5500</v>
      </c>
      <c r="C671" s="230" t="s">
        <v>313</v>
      </c>
      <c r="D671" s="230"/>
      <c r="E671" s="232" t="s">
        <v>3644</v>
      </c>
      <c r="F671" s="233" t="s">
        <v>171</v>
      </c>
      <c r="G671" s="234">
        <v>1</v>
      </c>
      <c r="H671" s="330"/>
      <c r="I671" s="235">
        <f t="shared" si="177"/>
        <v>0</v>
      </c>
      <c r="J671" s="236">
        <f t="shared" si="181"/>
        <v>0</v>
      </c>
      <c r="K671" s="212">
        <f t="shared" si="179"/>
        <v>0</v>
      </c>
      <c r="L671" s="309"/>
    </row>
    <row r="672" spans="1:12">
      <c r="A672" s="230" t="s">
        <v>3709</v>
      </c>
      <c r="B672" s="230" t="s">
        <v>5501</v>
      </c>
      <c r="C672" s="230" t="s">
        <v>313</v>
      </c>
      <c r="D672" s="230"/>
      <c r="E672" s="232" t="s">
        <v>7044</v>
      </c>
      <c r="F672" s="233" t="s">
        <v>171</v>
      </c>
      <c r="G672" s="234">
        <v>4</v>
      </c>
      <c r="H672" s="330"/>
      <c r="I672" s="235">
        <f t="shared" si="177"/>
        <v>0</v>
      </c>
      <c r="J672" s="236">
        <f t="shared" si="181"/>
        <v>0</v>
      </c>
      <c r="K672" s="212">
        <f t="shared" si="179"/>
        <v>0</v>
      </c>
      <c r="L672" s="309"/>
    </row>
    <row r="673" spans="1:12">
      <c r="A673" s="230" t="s">
        <v>3710</v>
      </c>
      <c r="B673" s="230" t="s">
        <v>5502</v>
      </c>
      <c r="C673" s="230" t="s">
        <v>313</v>
      </c>
      <c r="D673" s="230"/>
      <c r="E673" s="232" t="s">
        <v>7045</v>
      </c>
      <c r="F673" s="233" t="s">
        <v>171</v>
      </c>
      <c r="G673" s="234">
        <v>3</v>
      </c>
      <c r="H673" s="330"/>
      <c r="I673" s="235">
        <f t="shared" si="177"/>
        <v>0</v>
      </c>
      <c r="J673" s="236">
        <f t="shared" si="181"/>
        <v>0</v>
      </c>
      <c r="K673" s="212">
        <f t="shared" si="179"/>
        <v>0</v>
      </c>
      <c r="L673" s="309"/>
    </row>
    <row r="674" spans="1:12">
      <c r="A674" s="230" t="s">
        <v>3711</v>
      </c>
      <c r="B674" s="230" t="s">
        <v>5503</v>
      </c>
      <c r="C674" s="230" t="s">
        <v>313</v>
      </c>
      <c r="D674" s="230"/>
      <c r="E674" s="232" t="s">
        <v>3647</v>
      </c>
      <c r="F674" s="233" t="s">
        <v>171</v>
      </c>
      <c r="G674" s="234">
        <v>4</v>
      </c>
      <c r="H674" s="330"/>
      <c r="I674" s="235">
        <f t="shared" si="177"/>
        <v>0</v>
      </c>
      <c r="J674" s="236">
        <f t="shared" si="181"/>
        <v>0</v>
      </c>
      <c r="K674" s="212">
        <f t="shared" si="179"/>
        <v>0</v>
      </c>
      <c r="L674" s="309"/>
    </row>
    <row r="675" spans="1:12">
      <c r="A675" s="230" t="s">
        <v>3712</v>
      </c>
      <c r="B675" s="230" t="s">
        <v>5504</v>
      </c>
      <c r="C675" s="230" t="s">
        <v>313</v>
      </c>
      <c r="D675" s="230"/>
      <c r="E675" s="232" t="s">
        <v>7046</v>
      </c>
      <c r="F675" s="233" t="s">
        <v>171</v>
      </c>
      <c r="G675" s="234">
        <v>12</v>
      </c>
      <c r="H675" s="330"/>
      <c r="I675" s="235">
        <f t="shared" si="177"/>
        <v>0</v>
      </c>
      <c r="J675" s="236">
        <f t="shared" si="181"/>
        <v>0</v>
      </c>
      <c r="K675" s="212">
        <f t="shared" si="179"/>
        <v>0</v>
      </c>
      <c r="L675" s="309"/>
    </row>
    <row r="676" spans="1:12">
      <c r="A676" s="230" t="s">
        <v>3713</v>
      </c>
      <c r="B676" s="230" t="s">
        <v>5505</v>
      </c>
      <c r="C676" s="230" t="s">
        <v>313</v>
      </c>
      <c r="D676" s="230"/>
      <c r="E676" s="232" t="s">
        <v>7047</v>
      </c>
      <c r="F676" s="233" t="s">
        <v>171</v>
      </c>
      <c r="G676" s="234">
        <v>9</v>
      </c>
      <c r="H676" s="330"/>
      <c r="I676" s="235">
        <f t="shared" si="177"/>
        <v>0</v>
      </c>
      <c r="J676" s="236">
        <f t="shared" si="181"/>
        <v>0</v>
      </c>
      <c r="K676" s="212">
        <f t="shared" si="179"/>
        <v>0</v>
      </c>
      <c r="L676" s="309"/>
    </row>
    <row r="677" spans="1:12" ht="25.5">
      <c r="A677" s="230" t="s">
        <v>3714</v>
      </c>
      <c r="B677" s="230" t="s">
        <v>5550</v>
      </c>
      <c r="C677" s="230" t="s">
        <v>313</v>
      </c>
      <c r="D677" s="230"/>
      <c r="E677" s="232" t="s">
        <v>3791</v>
      </c>
      <c r="F677" s="233" t="s">
        <v>171</v>
      </c>
      <c r="G677" s="234">
        <v>2</v>
      </c>
      <c r="H677" s="330"/>
      <c r="I677" s="235">
        <f t="shared" si="177"/>
        <v>0</v>
      </c>
      <c r="J677" s="236">
        <f t="shared" si="181"/>
        <v>0</v>
      </c>
      <c r="K677" s="212">
        <f t="shared" si="179"/>
        <v>0</v>
      </c>
      <c r="L677" s="309"/>
    </row>
    <row r="678" spans="1:12" ht="25.5">
      <c r="A678" s="230" t="s">
        <v>3715</v>
      </c>
      <c r="B678" s="230" t="s">
        <v>5561</v>
      </c>
      <c r="C678" s="230" t="s">
        <v>313</v>
      </c>
      <c r="D678" s="230"/>
      <c r="E678" s="232" t="s">
        <v>3803</v>
      </c>
      <c r="F678" s="233" t="s">
        <v>171</v>
      </c>
      <c r="G678" s="234">
        <v>3</v>
      </c>
      <c r="H678" s="330"/>
      <c r="I678" s="235">
        <f t="shared" si="177"/>
        <v>0</v>
      </c>
      <c r="J678" s="236">
        <f t="shared" si="181"/>
        <v>0</v>
      </c>
      <c r="K678" s="212">
        <f t="shared" si="179"/>
        <v>0</v>
      </c>
      <c r="L678" s="309"/>
    </row>
    <row r="679" spans="1:12" ht="25.5">
      <c r="A679" s="230" t="s">
        <v>3716</v>
      </c>
      <c r="B679" s="230" t="s">
        <v>5508</v>
      </c>
      <c r="C679" s="230" t="s">
        <v>313</v>
      </c>
      <c r="D679" s="230"/>
      <c r="E679" s="232" t="s">
        <v>3792</v>
      </c>
      <c r="F679" s="233" t="s">
        <v>171</v>
      </c>
      <c r="G679" s="234">
        <v>7</v>
      </c>
      <c r="H679" s="330"/>
      <c r="I679" s="235">
        <f t="shared" si="177"/>
        <v>0</v>
      </c>
      <c r="J679" s="236">
        <f t="shared" si="181"/>
        <v>0</v>
      </c>
      <c r="K679" s="212">
        <f t="shared" si="179"/>
        <v>0</v>
      </c>
      <c r="L679" s="309"/>
    </row>
    <row r="680" spans="1:12" ht="25.5">
      <c r="A680" s="230" t="s">
        <v>3717</v>
      </c>
      <c r="B680" s="230" t="s">
        <v>5553</v>
      </c>
      <c r="C680" s="230" t="s">
        <v>313</v>
      </c>
      <c r="D680" s="230"/>
      <c r="E680" s="232" t="s">
        <v>3794</v>
      </c>
      <c r="F680" s="233" t="s">
        <v>171</v>
      </c>
      <c r="G680" s="234">
        <v>1</v>
      </c>
      <c r="H680" s="330"/>
      <c r="I680" s="235">
        <f t="shared" si="177"/>
        <v>0</v>
      </c>
      <c r="J680" s="236">
        <f t="shared" si="181"/>
        <v>0</v>
      </c>
      <c r="K680" s="212">
        <f t="shared" si="179"/>
        <v>0</v>
      </c>
      <c r="L680" s="309"/>
    </row>
    <row r="681" spans="1:12">
      <c r="A681" s="230" t="s">
        <v>3718</v>
      </c>
      <c r="B681" s="230" t="s">
        <v>5510</v>
      </c>
      <c r="C681" s="230" t="s">
        <v>313</v>
      </c>
      <c r="D681" s="230"/>
      <c r="E681" s="232" t="s">
        <v>3654</v>
      </c>
      <c r="F681" s="233" t="s">
        <v>164</v>
      </c>
      <c r="G681" s="234">
        <v>40</v>
      </c>
      <c r="H681" s="330"/>
      <c r="I681" s="235">
        <f t="shared" si="177"/>
        <v>0</v>
      </c>
      <c r="J681" s="236">
        <f t="shared" si="181"/>
        <v>0</v>
      </c>
      <c r="K681" s="212">
        <f t="shared" si="179"/>
        <v>0</v>
      </c>
      <c r="L681" s="309"/>
    </row>
    <row r="682" spans="1:12">
      <c r="A682" s="230" t="s">
        <v>3719</v>
      </c>
      <c r="B682" s="230" t="s">
        <v>5511</v>
      </c>
      <c r="C682" s="230" t="s">
        <v>313</v>
      </c>
      <c r="D682" s="230"/>
      <c r="E682" s="232" t="s">
        <v>3655</v>
      </c>
      <c r="F682" s="233" t="s">
        <v>171</v>
      </c>
      <c r="G682" s="234">
        <v>1</v>
      </c>
      <c r="H682" s="330"/>
      <c r="I682" s="235">
        <f t="shared" ref="I682:I686" si="182">$H$3</f>
        <v>0</v>
      </c>
      <c r="J682" s="236">
        <f t="shared" si="181"/>
        <v>0</v>
      </c>
      <c r="K682" s="212">
        <f t="shared" ref="K682:K686" si="183">TRUNC(G682*J682,2)</f>
        <v>0</v>
      </c>
      <c r="L682" s="309"/>
    </row>
    <row r="683" spans="1:12" ht="25.5">
      <c r="A683" s="230" t="s">
        <v>3720</v>
      </c>
      <c r="B683" s="230"/>
      <c r="C683" s="230" t="s">
        <v>221</v>
      </c>
      <c r="D683" s="231">
        <v>91926</v>
      </c>
      <c r="E683" s="232" t="s">
        <v>6591</v>
      </c>
      <c r="F683" s="233" t="s">
        <v>164</v>
      </c>
      <c r="G683" s="234">
        <v>140</v>
      </c>
      <c r="H683" s="330"/>
      <c r="I683" s="235">
        <f t="shared" si="182"/>
        <v>0</v>
      </c>
      <c r="J683" s="236">
        <f t="shared" si="181"/>
        <v>0</v>
      </c>
      <c r="K683" s="212">
        <f t="shared" si="183"/>
        <v>0</v>
      </c>
      <c r="L683" s="312"/>
    </row>
    <row r="684" spans="1:12" ht="25.5">
      <c r="A684" s="230" t="s">
        <v>3721</v>
      </c>
      <c r="B684" s="230"/>
      <c r="C684" s="230" t="s">
        <v>221</v>
      </c>
      <c r="D684" s="231">
        <v>91926</v>
      </c>
      <c r="E684" s="232" t="s">
        <v>6591</v>
      </c>
      <c r="F684" s="233" t="s">
        <v>164</v>
      </c>
      <c r="G684" s="234">
        <v>40</v>
      </c>
      <c r="H684" s="330"/>
      <c r="I684" s="235">
        <f t="shared" si="182"/>
        <v>0</v>
      </c>
      <c r="J684" s="236">
        <f t="shared" si="181"/>
        <v>0</v>
      </c>
      <c r="K684" s="212">
        <f t="shared" si="183"/>
        <v>0</v>
      </c>
      <c r="L684" s="312"/>
    </row>
    <row r="685" spans="1:12" ht="25.5">
      <c r="A685" s="230" t="s">
        <v>3722</v>
      </c>
      <c r="B685" s="230"/>
      <c r="C685" s="230" t="s">
        <v>221</v>
      </c>
      <c r="D685" s="231">
        <v>91926</v>
      </c>
      <c r="E685" s="232" t="s">
        <v>6591</v>
      </c>
      <c r="F685" s="233" t="s">
        <v>164</v>
      </c>
      <c r="G685" s="234">
        <v>30</v>
      </c>
      <c r="H685" s="330"/>
      <c r="I685" s="235">
        <f t="shared" si="182"/>
        <v>0</v>
      </c>
      <c r="J685" s="236">
        <f t="shared" si="181"/>
        <v>0</v>
      </c>
      <c r="K685" s="212">
        <f t="shared" si="183"/>
        <v>0</v>
      </c>
      <c r="L685" s="312"/>
    </row>
    <row r="686" spans="1:12" ht="25.5">
      <c r="A686" s="230" t="s">
        <v>3723</v>
      </c>
      <c r="B686" s="230"/>
      <c r="C686" s="230" t="s">
        <v>221</v>
      </c>
      <c r="D686" s="231">
        <v>91926</v>
      </c>
      <c r="E686" s="232" t="s">
        <v>6591</v>
      </c>
      <c r="F686" s="233" t="s">
        <v>164</v>
      </c>
      <c r="G686" s="234">
        <v>40</v>
      </c>
      <c r="H686" s="330"/>
      <c r="I686" s="235">
        <f t="shared" si="182"/>
        <v>0</v>
      </c>
      <c r="J686" s="236">
        <f t="shared" si="181"/>
        <v>0</v>
      </c>
      <c r="K686" s="212">
        <f t="shared" si="183"/>
        <v>0</v>
      </c>
      <c r="L686" s="312"/>
    </row>
    <row r="687" spans="1:12">
      <c r="A687" s="296"/>
      <c r="B687" s="296"/>
      <c r="C687" s="296"/>
      <c r="D687" s="296"/>
      <c r="E687" s="297"/>
      <c r="F687" s="298"/>
      <c r="G687" s="314"/>
      <c r="H687" s="334"/>
      <c r="I687" s="300"/>
      <c r="J687" s="300"/>
      <c r="K687" s="300"/>
      <c r="L687" s="302"/>
    </row>
    <row r="688" spans="1:12">
      <c r="A688" s="296" t="s">
        <v>3747</v>
      </c>
      <c r="B688" s="296"/>
      <c r="C688" s="296"/>
      <c r="D688" s="296"/>
      <c r="E688" s="297" t="s">
        <v>2253</v>
      </c>
      <c r="F688" s="298"/>
      <c r="G688" s="314"/>
      <c r="H688" s="334"/>
      <c r="I688" s="300"/>
      <c r="J688" s="300"/>
      <c r="K688" s="300"/>
      <c r="L688" s="302"/>
    </row>
    <row r="689" spans="1:12">
      <c r="A689" s="296" t="s">
        <v>3748</v>
      </c>
      <c r="B689" s="230"/>
      <c r="C689" s="230"/>
      <c r="D689" s="230"/>
      <c r="E689" s="232" t="s">
        <v>6744</v>
      </c>
      <c r="F689" s="233"/>
      <c r="G689" s="234"/>
      <c r="H689" s="335"/>
      <c r="I689" s="308"/>
      <c r="J689" s="308"/>
      <c r="K689" s="212"/>
      <c r="L689" s="294"/>
    </row>
    <row r="690" spans="1:12" ht="38.25">
      <c r="A690" s="230" t="s">
        <v>6836</v>
      </c>
      <c r="B690" s="243" t="s">
        <v>7078</v>
      </c>
      <c r="C690" s="230" t="s">
        <v>313</v>
      </c>
      <c r="D690" s="230"/>
      <c r="E690" s="232" t="s">
        <v>7736</v>
      </c>
      <c r="F690" s="233" t="s">
        <v>171</v>
      </c>
      <c r="G690" s="234">
        <v>1</v>
      </c>
      <c r="H690" s="330"/>
      <c r="I690" s="235">
        <f t="shared" ref="I690:I692" si="184">$H$3</f>
        <v>0</v>
      </c>
      <c r="J690" s="236">
        <f t="shared" ref="J690" si="185">TRUNC(H690 * (1+I690), 2)</f>
        <v>0</v>
      </c>
      <c r="K690" s="212">
        <f t="shared" ref="K690:K692" si="186">TRUNC(G690*J690,2)</f>
        <v>0</v>
      </c>
      <c r="L690" s="309"/>
    </row>
    <row r="691" spans="1:12" ht="25.5">
      <c r="A691" s="230" t="s">
        <v>6837</v>
      </c>
      <c r="B691" s="230"/>
      <c r="C691" s="230" t="s">
        <v>221</v>
      </c>
      <c r="D691" s="230">
        <v>101898</v>
      </c>
      <c r="E691" s="232" t="s">
        <v>7737</v>
      </c>
      <c r="F691" s="233" t="s">
        <v>171</v>
      </c>
      <c r="G691" s="234">
        <v>1</v>
      </c>
      <c r="H691" s="330"/>
      <c r="I691" s="235">
        <f t="shared" si="184"/>
        <v>0</v>
      </c>
      <c r="J691" s="236">
        <f t="shared" ref="J691:J692" si="187">TRUNC(H691 * (1+I691), 2)</f>
        <v>0</v>
      </c>
      <c r="K691" s="212">
        <f t="shared" si="186"/>
        <v>0</v>
      </c>
      <c r="L691" s="310"/>
    </row>
    <row r="692" spans="1:12" ht="63.75">
      <c r="A692" s="230" t="s">
        <v>6838</v>
      </c>
      <c r="B692" s="243" t="s">
        <v>7057</v>
      </c>
      <c r="C692" s="230" t="s">
        <v>313</v>
      </c>
      <c r="D692" s="230"/>
      <c r="E692" s="232" t="s">
        <v>7738</v>
      </c>
      <c r="F692" s="233" t="s">
        <v>1273</v>
      </c>
      <c r="G692" s="234">
        <v>1</v>
      </c>
      <c r="H692" s="330"/>
      <c r="I692" s="235">
        <f t="shared" si="184"/>
        <v>0</v>
      </c>
      <c r="J692" s="236">
        <f t="shared" si="187"/>
        <v>0</v>
      </c>
      <c r="K692" s="212">
        <f t="shared" si="186"/>
        <v>0</v>
      </c>
      <c r="L692" s="309"/>
    </row>
    <row r="693" spans="1:12">
      <c r="A693" s="230"/>
      <c r="B693" s="230"/>
      <c r="C693" s="230"/>
      <c r="D693" s="230"/>
      <c r="E693" s="232"/>
      <c r="F693" s="233"/>
      <c r="G693" s="234"/>
      <c r="H693" s="335"/>
      <c r="I693" s="308"/>
      <c r="J693" s="308"/>
      <c r="K693" s="212"/>
      <c r="L693" s="294"/>
    </row>
    <row r="694" spans="1:12">
      <c r="A694" s="296" t="s">
        <v>3749</v>
      </c>
      <c r="B694" s="230"/>
      <c r="C694" s="230"/>
      <c r="D694" s="230"/>
      <c r="E694" s="232" t="s">
        <v>6746</v>
      </c>
      <c r="F694" s="233"/>
      <c r="G694" s="234"/>
      <c r="H694" s="335"/>
      <c r="I694" s="308"/>
      <c r="J694" s="308"/>
      <c r="K694" s="212"/>
      <c r="L694" s="294"/>
    </row>
    <row r="695" spans="1:12" ht="38.25">
      <c r="A695" s="230" t="s">
        <v>6839</v>
      </c>
      <c r="B695" s="243" t="s">
        <v>7078</v>
      </c>
      <c r="C695" s="230" t="s">
        <v>313</v>
      </c>
      <c r="D695" s="230"/>
      <c r="E695" s="232" t="s">
        <v>6745</v>
      </c>
      <c r="F695" s="233" t="s">
        <v>171</v>
      </c>
      <c r="G695" s="234">
        <v>1</v>
      </c>
      <c r="H695" s="330"/>
      <c r="I695" s="235">
        <f t="shared" ref="I695:I702" si="188">$H$3</f>
        <v>0</v>
      </c>
      <c r="J695" s="236">
        <f t="shared" ref="J695" si="189">TRUNC(H695 * (1+I695), 2)</f>
        <v>0</v>
      </c>
      <c r="K695" s="212">
        <f t="shared" ref="K695:K702" si="190">TRUNC(G695*J695,2)</f>
        <v>0</v>
      </c>
      <c r="L695" s="309"/>
    </row>
    <row r="696" spans="1:12">
      <c r="A696" s="230" t="s">
        <v>6840</v>
      </c>
      <c r="B696" s="230"/>
      <c r="C696" s="230" t="s">
        <v>221</v>
      </c>
      <c r="D696" s="231">
        <v>93671</v>
      </c>
      <c r="E696" s="232" t="s">
        <v>6610</v>
      </c>
      <c r="F696" s="233" t="s">
        <v>171</v>
      </c>
      <c r="G696" s="234">
        <v>1</v>
      </c>
      <c r="H696" s="330"/>
      <c r="I696" s="235">
        <f t="shared" si="188"/>
        <v>0</v>
      </c>
      <c r="J696" s="236">
        <f t="shared" ref="J696:J702" si="191">TRUNC(H696 * (1+I696), 2)</f>
        <v>0</v>
      </c>
      <c r="K696" s="212">
        <f t="shared" si="190"/>
        <v>0</v>
      </c>
      <c r="L696" s="310"/>
    </row>
    <row r="697" spans="1:12" ht="25.5">
      <c r="A697" s="230" t="s">
        <v>6841</v>
      </c>
      <c r="B697" s="243" t="s">
        <v>7085</v>
      </c>
      <c r="C697" s="230" t="s">
        <v>313</v>
      </c>
      <c r="D697" s="230"/>
      <c r="E697" s="232" t="s">
        <v>7323</v>
      </c>
      <c r="F697" s="233" t="s">
        <v>171</v>
      </c>
      <c r="G697" s="234">
        <v>1</v>
      </c>
      <c r="H697" s="330"/>
      <c r="I697" s="235">
        <f t="shared" si="188"/>
        <v>0</v>
      </c>
      <c r="J697" s="236">
        <f t="shared" si="191"/>
        <v>0</v>
      </c>
      <c r="K697" s="212">
        <f t="shared" si="190"/>
        <v>0</v>
      </c>
      <c r="L697" s="309"/>
    </row>
    <row r="698" spans="1:12" ht="63.75">
      <c r="A698" s="230" t="s">
        <v>6842</v>
      </c>
      <c r="B698" s="243" t="s">
        <v>7058</v>
      </c>
      <c r="C698" s="230" t="s">
        <v>313</v>
      </c>
      <c r="D698" s="230"/>
      <c r="E698" s="232" t="s">
        <v>6747</v>
      </c>
      <c r="F698" s="233" t="s">
        <v>171</v>
      </c>
      <c r="G698" s="234">
        <v>1</v>
      </c>
      <c r="H698" s="330"/>
      <c r="I698" s="235">
        <f t="shared" si="188"/>
        <v>0</v>
      </c>
      <c r="J698" s="236">
        <f t="shared" si="191"/>
        <v>0</v>
      </c>
      <c r="K698" s="212">
        <f t="shared" si="190"/>
        <v>0</v>
      </c>
      <c r="L698" s="309"/>
    </row>
    <row r="699" spans="1:12" ht="63.75">
      <c r="A699" s="230" t="s">
        <v>6843</v>
      </c>
      <c r="B699" s="243" t="s">
        <v>7059</v>
      </c>
      <c r="C699" s="230" t="s">
        <v>313</v>
      </c>
      <c r="D699" s="230"/>
      <c r="E699" s="232" t="s">
        <v>6748</v>
      </c>
      <c r="F699" s="233" t="s">
        <v>1273</v>
      </c>
      <c r="G699" s="234">
        <v>1</v>
      </c>
      <c r="H699" s="330"/>
      <c r="I699" s="235">
        <f t="shared" si="188"/>
        <v>0</v>
      </c>
      <c r="J699" s="236">
        <f t="shared" si="191"/>
        <v>0</v>
      </c>
      <c r="K699" s="212">
        <f t="shared" si="190"/>
        <v>0</v>
      </c>
      <c r="L699" s="309"/>
    </row>
    <row r="700" spans="1:12">
      <c r="A700" s="230" t="s">
        <v>6844</v>
      </c>
      <c r="B700" s="243" t="s">
        <v>7079</v>
      </c>
      <c r="C700" s="230" t="s">
        <v>313</v>
      </c>
      <c r="D700" s="230"/>
      <c r="E700" s="232" t="s">
        <v>7049</v>
      </c>
      <c r="F700" s="233" t="s">
        <v>171</v>
      </c>
      <c r="G700" s="234">
        <v>3</v>
      </c>
      <c r="H700" s="330"/>
      <c r="I700" s="235">
        <f t="shared" si="188"/>
        <v>0</v>
      </c>
      <c r="J700" s="236">
        <f t="shared" si="191"/>
        <v>0</v>
      </c>
      <c r="K700" s="212">
        <f t="shared" si="190"/>
        <v>0</v>
      </c>
      <c r="L700" s="309"/>
    </row>
    <row r="701" spans="1:12">
      <c r="A701" s="230" t="s">
        <v>6845</v>
      </c>
      <c r="B701" s="243" t="s">
        <v>7080</v>
      </c>
      <c r="C701" s="230" t="s">
        <v>313</v>
      </c>
      <c r="D701" s="230"/>
      <c r="E701" s="232" t="s">
        <v>7051</v>
      </c>
      <c r="F701" s="233" t="s">
        <v>171</v>
      </c>
      <c r="G701" s="234">
        <v>4</v>
      </c>
      <c r="H701" s="330"/>
      <c r="I701" s="235">
        <f t="shared" si="188"/>
        <v>0</v>
      </c>
      <c r="J701" s="236">
        <f t="shared" si="191"/>
        <v>0</v>
      </c>
      <c r="K701" s="212">
        <f t="shared" si="190"/>
        <v>0</v>
      </c>
      <c r="L701" s="309"/>
    </row>
    <row r="702" spans="1:12">
      <c r="A702" s="230" t="s">
        <v>7322</v>
      </c>
      <c r="B702" s="243" t="s">
        <v>7081</v>
      </c>
      <c r="C702" s="230" t="s">
        <v>313</v>
      </c>
      <c r="D702" s="230"/>
      <c r="E702" s="232" t="s">
        <v>7053</v>
      </c>
      <c r="F702" s="233" t="s">
        <v>171</v>
      </c>
      <c r="G702" s="234">
        <v>3</v>
      </c>
      <c r="H702" s="330"/>
      <c r="I702" s="235">
        <f t="shared" si="188"/>
        <v>0</v>
      </c>
      <c r="J702" s="236">
        <f t="shared" si="191"/>
        <v>0</v>
      </c>
      <c r="K702" s="212">
        <f t="shared" si="190"/>
        <v>0</v>
      </c>
      <c r="L702" s="309"/>
    </row>
    <row r="703" spans="1:12">
      <c r="A703" s="230"/>
      <c r="B703" s="230"/>
      <c r="C703" s="230"/>
      <c r="D703" s="230"/>
      <c r="E703" s="232"/>
      <c r="F703" s="233"/>
      <c r="G703" s="234"/>
      <c r="H703" s="335"/>
      <c r="I703" s="308"/>
      <c r="J703" s="308"/>
      <c r="K703" s="212"/>
      <c r="L703" s="294"/>
    </row>
    <row r="704" spans="1:12">
      <c r="A704" s="296" t="s">
        <v>3750</v>
      </c>
      <c r="B704" s="230"/>
      <c r="C704" s="230"/>
      <c r="D704" s="230"/>
      <c r="E704" s="232" t="s">
        <v>6749</v>
      </c>
      <c r="F704" s="233"/>
      <c r="G704" s="234"/>
      <c r="H704" s="335"/>
      <c r="I704" s="308"/>
      <c r="J704" s="308"/>
      <c r="K704" s="212"/>
      <c r="L704" s="294"/>
    </row>
    <row r="705" spans="1:12" ht="38.25">
      <c r="A705" s="230" t="s">
        <v>6846</v>
      </c>
      <c r="B705" s="243" t="s">
        <v>7082</v>
      </c>
      <c r="C705" s="230" t="s">
        <v>313</v>
      </c>
      <c r="D705" s="230"/>
      <c r="E705" s="232" t="s">
        <v>6750</v>
      </c>
      <c r="F705" s="233" t="s">
        <v>171</v>
      </c>
      <c r="G705" s="234">
        <v>1</v>
      </c>
      <c r="H705" s="330"/>
      <c r="I705" s="235">
        <f t="shared" ref="I705:I716" si="192">$H$3</f>
        <v>0</v>
      </c>
      <c r="J705" s="236">
        <f t="shared" ref="J705" si="193">TRUNC(H705 * (1+I705), 2)</f>
        <v>0</v>
      </c>
      <c r="K705" s="212">
        <f t="shared" ref="K705:K716" si="194">TRUNC(G705*J705,2)</f>
        <v>0</v>
      </c>
      <c r="L705" s="309"/>
    </row>
    <row r="706" spans="1:12" ht="25.5">
      <c r="A706" s="230" t="s">
        <v>6847</v>
      </c>
      <c r="B706" s="230"/>
      <c r="C706" s="230" t="s">
        <v>221</v>
      </c>
      <c r="D706" s="230">
        <v>101898</v>
      </c>
      <c r="E706" s="232" t="s">
        <v>7737</v>
      </c>
      <c r="F706" s="233" t="s">
        <v>171</v>
      </c>
      <c r="G706" s="234">
        <v>2</v>
      </c>
      <c r="H706" s="330"/>
      <c r="I706" s="235">
        <f t="shared" si="192"/>
        <v>0</v>
      </c>
      <c r="J706" s="236">
        <f t="shared" ref="J706:J716" si="195">TRUNC(H706 * (1+I706), 2)</f>
        <v>0</v>
      </c>
      <c r="K706" s="212">
        <f t="shared" si="194"/>
        <v>0</v>
      </c>
      <c r="L706" s="310"/>
    </row>
    <row r="707" spans="1:12" ht="25.5">
      <c r="A707" s="230" t="s">
        <v>6848</v>
      </c>
      <c r="B707" s="243" t="s">
        <v>7083</v>
      </c>
      <c r="C707" s="230" t="s">
        <v>313</v>
      </c>
      <c r="D707" s="230"/>
      <c r="E707" s="232" t="s">
        <v>6751</v>
      </c>
      <c r="F707" s="233" t="s">
        <v>171</v>
      </c>
      <c r="G707" s="234">
        <v>1</v>
      </c>
      <c r="H707" s="330"/>
      <c r="I707" s="235">
        <f t="shared" si="192"/>
        <v>0</v>
      </c>
      <c r="J707" s="236">
        <f t="shared" si="195"/>
        <v>0</v>
      </c>
      <c r="K707" s="212">
        <f t="shared" si="194"/>
        <v>0</v>
      </c>
      <c r="L707" s="309"/>
    </row>
    <row r="708" spans="1:12" ht="25.5">
      <c r="A708" s="230" t="s">
        <v>6849</v>
      </c>
      <c r="B708" s="243" t="s">
        <v>7084</v>
      </c>
      <c r="C708" s="230" t="s">
        <v>313</v>
      </c>
      <c r="D708" s="230"/>
      <c r="E708" s="232" t="s">
        <v>6752</v>
      </c>
      <c r="F708" s="233" t="s">
        <v>171</v>
      </c>
      <c r="G708" s="234">
        <v>6</v>
      </c>
      <c r="H708" s="330"/>
      <c r="I708" s="235">
        <f t="shared" si="192"/>
        <v>0</v>
      </c>
      <c r="J708" s="236">
        <f t="shared" si="195"/>
        <v>0</v>
      </c>
      <c r="K708" s="212">
        <f t="shared" si="194"/>
        <v>0</v>
      </c>
      <c r="L708" s="309"/>
    </row>
    <row r="709" spans="1:12" ht="25.5">
      <c r="A709" s="230" t="s">
        <v>6850</v>
      </c>
      <c r="B709" s="243" t="s">
        <v>7085</v>
      </c>
      <c r="C709" s="230" t="s">
        <v>313</v>
      </c>
      <c r="D709" s="230"/>
      <c r="E709" s="232" t="s">
        <v>6753</v>
      </c>
      <c r="F709" s="233" t="s">
        <v>171</v>
      </c>
      <c r="G709" s="234">
        <v>2</v>
      </c>
      <c r="H709" s="330"/>
      <c r="I709" s="235">
        <f t="shared" si="192"/>
        <v>0</v>
      </c>
      <c r="J709" s="236">
        <f t="shared" si="195"/>
        <v>0</v>
      </c>
      <c r="K709" s="212">
        <f t="shared" si="194"/>
        <v>0</v>
      </c>
      <c r="L709" s="309"/>
    </row>
    <row r="710" spans="1:12">
      <c r="A710" s="230" t="s">
        <v>6851</v>
      </c>
      <c r="B710" s="230"/>
      <c r="C710" s="230" t="s">
        <v>221</v>
      </c>
      <c r="D710" s="231">
        <v>93672</v>
      </c>
      <c r="E710" s="232" t="s">
        <v>6611</v>
      </c>
      <c r="F710" s="233" t="s">
        <v>171</v>
      </c>
      <c r="G710" s="234">
        <v>1</v>
      </c>
      <c r="H710" s="330"/>
      <c r="I710" s="235">
        <f t="shared" si="192"/>
        <v>0</v>
      </c>
      <c r="J710" s="236">
        <f t="shared" si="195"/>
        <v>0</v>
      </c>
      <c r="K710" s="212">
        <f t="shared" si="194"/>
        <v>0</v>
      </c>
      <c r="L710" s="310"/>
    </row>
    <row r="711" spans="1:12">
      <c r="A711" s="230" t="s">
        <v>6852</v>
      </c>
      <c r="B711" s="230"/>
      <c r="C711" s="230" t="s">
        <v>221</v>
      </c>
      <c r="D711" s="231">
        <v>93671</v>
      </c>
      <c r="E711" s="232" t="s">
        <v>6610</v>
      </c>
      <c r="F711" s="233" t="s">
        <v>171</v>
      </c>
      <c r="G711" s="234">
        <v>2</v>
      </c>
      <c r="H711" s="330"/>
      <c r="I711" s="235">
        <f t="shared" si="192"/>
        <v>0</v>
      </c>
      <c r="J711" s="236">
        <f t="shared" si="195"/>
        <v>0</v>
      </c>
      <c r="K711" s="212">
        <f t="shared" si="194"/>
        <v>0</v>
      </c>
      <c r="L711" s="310"/>
    </row>
    <row r="712" spans="1:12" ht="63.75">
      <c r="A712" s="230" t="s">
        <v>6853</v>
      </c>
      <c r="B712" s="243" t="s">
        <v>7058</v>
      </c>
      <c r="C712" s="230" t="s">
        <v>313</v>
      </c>
      <c r="D712" s="230"/>
      <c r="E712" s="232" t="s">
        <v>6747</v>
      </c>
      <c r="F712" s="233" t="s">
        <v>171</v>
      </c>
      <c r="G712" s="234">
        <v>1</v>
      </c>
      <c r="H712" s="330"/>
      <c r="I712" s="235">
        <f t="shared" si="192"/>
        <v>0</v>
      </c>
      <c r="J712" s="236">
        <f t="shared" si="195"/>
        <v>0</v>
      </c>
      <c r="K712" s="212">
        <f t="shared" si="194"/>
        <v>0</v>
      </c>
      <c r="L712" s="309"/>
    </row>
    <row r="713" spans="1:12" ht="63.75">
      <c r="A713" s="230" t="s">
        <v>6854</v>
      </c>
      <c r="B713" s="243" t="s">
        <v>7059</v>
      </c>
      <c r="C713" s="230" t="s">
        <v>313</v>
      </c>
      <c r="D713" s="230"/>
      <c r="E713" s="232" t="s">
        <v>6748</v>
      </c>
      <c r="F713" s="233" t="s">
        <v>1273</v>
      </c>
      <c r="G713" s="234">
        <v>1</v>
      </c>
      <c r="H713" s="330"/>
      <c r="I713" s="235">
        <f t="shared" si="192"/>
        <v>0</v>
      </c>
      <c r="J713" s="236">
        <f t="shared" si="195"/>
        <v>0</v>
      </c>
      <c r="K713" s="212">
        <f t="shared" si="194"/>
        <v>0</v>
      </c>
      <c r="L713" s="309"/>
    </row>
    <row r="714" spans="1:12">
      <c r="A714" s="230" t="s">
        <v>6855</v>
      </c>
      <c r="B714" s="243" t="s">
        <v>7086</v>
      </c>
      <c r="C714" s="230" t="s">
        <v>313</v>
      </c>
      <c r="D714" s="230"/>
      <c r="E714" s="232" t="s">
        <v>7050</v>
      </c>
      <c r="F714" s="233" t="s">
        <v>171</v>
      </c>
      <c r="G714" s="234">
        <v>3</v>
      </c>
      <c r="H714" s="330"/>
      <c r="I714" s="235">
        <f t="shared" si="192"/>
        <v>0</v>
      </c>
      <c r="J714" s="236">
        <f t="shared" si="195"/>
        <v>0</v>
      </c>
      <c r="K714" s="212">
        <f t="shared" si="194"/>
        <v>0</v>
      </c>
      <c r="L714" s="309"/>
    </row>
    <row r="715" spans="1:12">
      <c r="A715" s="230" t="s">
        <v>6856</v>
      </c>
      <c r="B715" s="243" t="s">
        <v>7080</v>
      </c>
      <c r="C715" s="230" t="s">
        <v>313</v>
      </c>
      <c r="D715" s="230"/>
      <c r="E715" s="232" t="s">
        <v>7051</v>
      </c>
      <c r="F715" s="233" t="s">
        <v>171</v>
      </c>
      <c r="G715" s="234">
        <v>4</v>
      </c>
      <c r="H715" s="330"/>
      <c r="I715" s="235">
        <f t="shared" si="192"/>
        <v>0</v>
      </c>
      <c r="J715" s="236">
        <f t="shared" si="195"/>
        <v>0</v>
      </c>
      <c r="K715" s="212">
        <f t="shared" si="194"/>
        <v>0</v>
      </c>
      <c r="L715" s="309"/>
    </row>
    <row r="716" spans="1:12">
      <c r="A716" s="230" t="s">
        <v>6857</v>
      </c>
      <c r="B716" s="243" t="s">
        <v>7081</v>
      </c>
      <c r="C716" s="230" t="s">
        <v>313</v>
      </c>
      <c r="D716" s="230"/>
      <c r="E716" s="232" t="s">
        <v>7053</v>
      </c>
      <c r="F716" s="233" t="s">
        <v>171</v>
      </c>
      <c r="G716" s="234">
        <v>3</v>
      </c>
      <c r="H716" s="330"/>
      <c r="I716" s="235">
        <f t="shared" si="192"/>
        <v>0</v>
      </c>
      <c r="J716" s="236">
        <f t="shared" si="195"/>
        <v>0</v>
      </c>
      <c r="K716" s="212">
        <f t="shared" si="194"/>
        <v>0</v>
      </c>
      <c r="L716" s="309"/>
    </row>
    <row r="717" spans="1:12">
      <c r="A717" s="230"/>
      <c r="B717" s="230"/>
      <c r="C717" s="230"/>
      <c r="D717" s="230"/>
      <c r="E717" s="232"/>
      <c r="F717" s="233"/>
      <c r="G717" s="234"/>
      <c r="H717" s="335"/>
      <c r="I717" s="308"/>
      <c r="J717" s="308"/>
      <c r="K717" s="212"/>
      <c r="L717" s="294"/>
    </row>
    <row r="718" spans="1:12">
      <c r="A718" s="296" t="s">
        <v>3751</v>
      </c>
      <c r="B718" s="230"/>
      <c r="C718" s="230"/>
      <c r="D718" s="230"/>
      <c r="E718" s="232" t="s">
        <v>6754</v>
      </c>
      <c r="F718" s="233"/>
      <c r="G718" s="234"/>
      <c r="H718" s="335"/>
      <c r="I718" s="308"/>
      <c r="J718" s="308"/>
      <c r="K718" s="212"/>
      <c r="L718" s="294"/>
    </row>
    <row r="719" spans="1:12" ht="25.5">
      <c r="A719" s="230" t="s">
        <v>6858</v>
      </c>
      <c r="B719" s="243" t="s">
        <v>7087</v>
      </c>
      <c r="C719" s="230" t="s">
        <v>313</v>
      </c>
      <c r="D719" s="230"/>
      <c r="E719" s="232" t="s">
        <v>6755</v>
      </c>
      <c r="F719" s="233" t="s">
        <v>171</v>
      </c>
      <c r="G719" s="234">
        <v>3</v>
      </c>
      <c r="H719" s="330"/>
      <c r="I719" s="235">
        <f t="shared" ref="I719:I732" si="196">$H$3</f>
        <v>0</v>
      </c>
      <c r="J719" s="236">
        <f t="shared" ref="J719" si="197">TRUNC(H719 * (1+I719), 2)</f>
        <v>0</v>
      </c>
      <c r="K719" s="212">
        <f t="shared" ref="K719:K732" si="198">TRUNC(G719*J719,2)</f>
        <v>0</v>
      </c>
      <c r="L719" s="309"/>
    </row>
    <row r="720" spans="1:12" ht="25.5">
      <c r="A720" s="230" t="s">
        <v>6859</v>
      </c>
      <c r="B720" s="243" t="s">
        <v>7088</v>
      </c>
      <c r="C720" s="230" t="s">
        <v>313</v>
      </c>
      <c r="D720" s="230"/>
      <c r="E720" s="232" t="s">
        <v>6756</v>
      </c>
      <c r="F720" s="233" t="s">
        <v>171</v>
      </c>
      <c r="G720" s="234">
        <v>1</v>
      </c>
      <c r="H720" s="330"/>
      <c r="I720" s="235">
        <f t="shared" si="196"/>
        <v>0</v>
      </c>
      <c r="J720" s="236">
        <f t="shared" ref="J720:J732" si="199">TRUNC(H720 * (1+I720), 2)</f>
        <v>0</v>
      </c>
      <c r="K720" s="212">
        <f t="shared" si="198"/>
        <v>0</v>
      </c>
      <c r="L720" s="309"/>
    </row>
    <row r="721" spans="1:12" ht="25.5">
      <c r="A721" s="230" t="s">
        <v>6860</v>
      </c>
      <c r="B721" s="243" t="s">
        <v>7089</v>
      </c>
      <c r="C721" s="230" t="s">
        <v>313</v>
      </c>
      <c r="D721" s="230"/>
      <c r="E721" s="232" t="s">
        <v>6757</v>
      </c>
      <c r="F721" s="233" t="s">
        <v>171</v>
      </c>
      <c r="G721" s="234">
        <v>3</v>
      </c>
      <c r="H721" s="330"/>
      <c r="I721" s="235">
        <f t="shared" si="196"/>
        <v>0</v>
      </c>
      <c r="J721" s="236">
        <f t="shared" si="199"/>
        <v>0</v>
      </c>
      <c r="K721" s="212">
        <f t="shared" si="198"/>
        <v>0</v>
      </c>
      <c r="L721" s="309"/>
    </row>
    <row r="722" spans="1:12" ht="25.5">
      <c r="A722" s="230" t="s">
        <v>6861</v>
      </c>
      <c r="B722" s="243" t="s">
        <v>7090</v>
      </c>
      <c r="C722" s="230" t="s">
        <v>313</v>
      </c>
      <c r="D722" s="230"/>
      <c r="E722" s="232" t="s">
        <v>6758</v>
      </c>
      <c r="F722" s="233" t="s">
        <v>171</v>
      </c>
      <c r="G722" s="234">
        <v>1</v>
      </c>
      <c r="H722" s="330"/>
      <c r="I722" s="235">
        <f t="shared" si="196"/>
        <v>0</v>
      </c>
      <c r="J722" s="236">
        <f t="shared" si="199"/>
        <v>0</v>
      </c>
      <c r="K722" s="212">
        <f t="shared" si="198"/>
        <v>0</v>
      </c>
      <c r="L722" s="309"/>
    </row>
    <row r="723" spans="1:12" ht="25.5">
      <c r="A723" s="230" t="s">
        <v>6862</v>
      </c>
      <c r="B723" s="243" t="s">
        <v>7091</v>
      </c>
      <c r="C723" s="230" t="s">
        <v>313</v>
      </c>
      <c r="D723" s="230"/>
      <c r="E723" s="232" t="s">
        <v>6759</v>
      </c>
      <c r="F723" s="233" t="s">
        <v>171</v>
      </c>
      <c r="G723" s="234">
        <v>1</v>
      </c>
      <c r="H723" s="330"/>
      <c r="I723" s="235">
        <f t="shared" si="196"/>
        <v>0</v>
      </c>
      <c r="J723" s="236">
        <f t="shared" si="199"/>
        <v>0</v>
      </c>
      <c r="K723" s="212">
        <f t="shared" si="198"/>
        <v>0</v>
      </c>
      <c r="L723" s="309"/>
    </row>
    <row r="724" spans="1:12" ht="63.75">
      <c r="A724" s="230" t="s">
        <v>6863</v>
      </c>
      <c r="B724" s="243" t="s">
        <v>7060</v>
      </c>
      <c r="C724" s="230" t="s">
        <v>313</v>
      </c>
      <c r="D724" s="230"/>
      <c r="E724" s="232" t="s">
        <v>6760</v>
      </c>
      <c r="F724" s="233" t="s">
        <v>1273</v>
      </c>
      <c r="G724" s="234">
        <v>1</v>
      </c>
      <c r="H724" s="330"/>
      <c r="I724" s="235">
        <f t="shared" si="196"/>
        <v>0</v>
      </c>
      <c r="J724" s="236">
        <f t="shared" si="199"/>
        <v>0</v>
      </c>
      <c r="K724" s="212">
        <f t="shared" si="198"/>
        <v>0</v>
      </c>
      <c r="L724" s="309"/>
    </row>
    <row r="725" spans="1:12" ht="25.5">
      <c r="A725" s="230" t="s">
        <v>6864</v>
      </c>
      <c r="B725" s="243" t="s">
        <v>7092</v>
      </c>
      <c r="C725" s="230" t="s">
        <v>313</v>
      </c>
      <c r="D725" s="230"/>
      <c r="E725" s="232" t="s">
        <v>6761</v>
      </c>
      <c r="F725" s="233" t="s">
        <v>171</v>
      </c>
      <c r="G725" s="234">
        <v>2</v>
      </c>
      <c r="H725" s="330"/>
      <c r="I725" s="235">
        <f t="shared" si="196"/>
        <v>0</v>
      </c>
      <c r="J725" s="236">
        <f t="shared" si="199"/>
        <v>0</v>
      </c>
      <c r="K725" s="212">
        <f t="shared" si="198"/>
        <v>0</v>
      </c>
      <c r="L725" s="309"/>
    </row>
    <row r="726" spans="1:12" ht="25.5">
      <c r="A726" s="230" t="s">
        <v>6865</v>
      </c>
      <c r="B726" s="243" t="s">
        <v>7093</v>
      </c>
      <c r="C726" s="230" t="s">
        <v>313</v>
      </c>
      <c r="D726" s="230"/>
      <c r="E726" s="232" t="s">
        <v>6762</v>
      </c>
      <c r="F726" s="233" t="s">
        <v>171</v>
      </c>
      <c r="G726" s="234">
        <v>1</v>
      </c>
      <c r="H726" s="330"/>
      <c r="I726" s="235">
        <f t="shared" si="196"/>
        <v>0</v>
      </c>
      <c r="J726" s="236">
        <f t="shared" si="199"/>
        <v>0</v>
      </c>
      <c r="K726" s="212">
        <f t="shared" si="198"/>
        <v>0</v>
      </c>
      <c r="L726" s="309"/>
    </row>
    <row r="727" spans="1:12">
      <c r="A727" s="230" t="s">
        <v>6866</v>
      </c>
      <c r="B727" s="230"/>
      <c r="C727" s="230" t="s">
        <v>221</v>
      </c>
      <c r="D727" s="231">
        <v>93671</v>
      </c>
      <c r="E727" s="232" t="s">
        <v>6610</v>
      </c>
      <c r="F727" s="233" t="s">
        <v>171</v>
      </c>
      <c r="G727" s="234">
        <v>1</v>
      </c>
      <c r="H727" s="330"/>
      <c r="I727" s="235">
        <f t="shared" si="196"/>
        <v>0</v>
      </c>
      <c r="J727" s="236">
        <f t="shared" si="199"/>
        <v>0</v>
      </c>
      <c r="K727" s="212">
        <f t="shared" si="198"/>
        <v>0</v>
      </c>
      <c r="L727" s="310"/>
    </row>
    <row r="728" spans="1:12">
      <c r="A728" s="230" t="s">
        <v>6867</v>
      </c>
      <c r="B728" s="230"/>
      <c r="C728" s="230" t="s">
        <v>221</v>
      </c>
      <c r="D728" s="231">
        <v>93672</v>
      </c>
      <c r="E728" s="232" t="s">
        <v>6611</v>
      </c>
      <c r="F728" s="233" t="s">
        <v>171</v>
      </c>
      <c r="G728" s="234">
        <v>2</v>
      </c>
      <c r="H728" s="330"/>
      <c r="I728" s="235">
        <f t="shared" si="196"/>
        <v>0</v>
      </c>
      <c r="J728" s="236">
        <f t="shared" si="199"/>
        <v>0</v>
      </c>
      <c r="K728" s="212">
        <f t="shared" si="198"/>
        <v>0</v>
      </c>
      <c r="L728" s="310"/>
    </row>
    <row r="729" spans="1:12" ht="25.5">
      <c r="A729" s="230" t="s">
        <v>6868</v>
      </c>
      <c r="B729" s="230"/>
      <c r="C729" s="230" t="s">
        <v>221</v>
      </c>
      <c r="D729" s="231">
        <v>93655</v>
      </c>
      <c r="E729" s="232" t="s">
        <v>6607</v>
      </c>
      <c r="F729" s="233" t="s">
        <v>171</v>
      </c>
      <c r="G729" s="234">
        <v>22</v>
      </c>
      <c r="H729" s="330"/>
      <c r="I729" s="235">
        <f t="shared" si="196"/>
        <v>0</v>
      </c>
      <c r="J729" s="236">
        <f t="shared" si="199"/>
        <v>0</v>
      </c>
      <c r="K729" s="212">
        <f t="shared" si="198"/>
        <v>0</v>
      </c>
      <c r="L729" s="310"/>
    </row>
    <row r="730" spans="1:12">
      <c r="A730" s="230" t="s">
        <v>6869</v>
      </c>
      <c r="B730" s="230"/>
      <c r="C730" s="230" t="s">
        <v>221</v>
      </c>
      <c r="D730" s="231">
        <v>93669</v>
      </c>
      <c r="E730" s="232" t="s">
        <v>6609</v>
      </c>
      <c r="F730" s="233" t="s">
        <v>171</v>
      </c>
      <c r="G730" s="234">
        <v>1</v>
      </c>
      <c r="H730" s="330"/>
      <c r="I730" s="235">
        <f t="shared" si="196"/>
        <v>0</v>
      </c>
      <c r="J730" s="236">
        <f t="shared" si="199"/>
        <v>0</v>
      </c>
      <c r="K730" s="212">
        <f t="shared" si="198"/>
        <v>0</v>
      </c>
      <c r="L730" s="310"/>
    </row>
    <row r="731" spans="1:12">
      <c r="A731" s="230" t="s">
        <v>6870</v>
      </c>
      <c r="B731" s="243" t="s">
        <v>7094</v>
      </c>
      <c r="C731" s="230" t="s">
        <v>313</v>
      </c>
      <c r="D731" s="230"/>
      <c r="E731" s="232" t="s">
        <v>7052</v>
      </c>
      <c r="F731" s="233" t="s">
        <v>171</v>
      </c>
      <c r="G731" s="234">
        <v>4</v>
      </c>
      <c r="H731" s="330"/>
      <c r="I731" s="235">
        <f t="shared" si="196"/>
        <v>0</v>
      </c>
      <c r="J731" s="236">
        <f t="shared" si="199"/>
        <v>0</v>
      </c>
      <c r="K731" s="212">
        <f t="shared" si="198"/>
        <v>0</v>
      </c>
      <c r="L731" s="309"/>
    </row>
    <row r="732" spans="1:12">
      <c r="A732" s="230" t="s">
        <v>6871</v>
      </c>
      <c r="B732" s="243" t="s">
        <v>7095</v>
      </c>
      <c r="C732" s="230" t="s">
        <v>313</v>
      </c>
      <c r="D732" s="230"/>
      <c r="E732" s="232" t="s">
        <v>7054</v>
      </c>
      <c r="F732" s="233" t="s">
        <v>171</v>
      </c>
      <c r="G732" s="234">
        <v>3</v>
      </c>
      <c r="H732" s="330"/>
      <c r="I732" s="235">
        <f t="shared" si="196"/>
        <v>0</v>
      </c>
      <c r="J732" s="236">
        <f t="shared" si="199"/>
        <v>0</v>
      </c>
      <c r="K732" s="212">
        <f t="shared" si="198"/>
        <v>0</v>
      </c>
      <c r="L732" s="309"/>
    </row>
    <row r="733" spans="1:12">
      <c r="A733" s="230"/>
      <c r="B733" s="230"/>
      <c r="C733" s="230"/>
      <c r="D733" s="230"/>
      <c r="E733" s="232"/>
      <c r="F733" s="233"/>
      <c r="G733" s="234"/>
      <c r="H733" s="335"/>
      <c r="I733" s="308"/>
      <c r="J733" s="308"/>
      <c r="K733" s="212"/>
      <c r="L733" s="294"/>
    </row>
    <row r="734" spans="1:12">
      <c r="A734" s="296" t="s">
        <v>3752</v>
      </c>
      <c r="B734" s="230"/>
      <c r="C734" s="230"/>
      <c r="D734" s="230"/>
      <c r="E734" s="232" t="s">
        <v>6763</v>
      </c>
      <c r="F734" s="233"/>
      <c r="G734" s="234"/>
      <c r="H734" s="335"/>
      <c r="I734" s="308"/>
      <c r="J734" s="308"/>
      <c r="K734" s="212"/>
      <c r="L734" s="294"/>
    </row>
    <row r="735" spans="1:12" ht="25.5">
      <c r="A735" s="230" t="s">
        <v>6872</v>
      </c>
      <c r="B735" s="243" t="s">
        <v>7087</v>
      </c>
      <c r="C735" s="230" t="s">
        <v>313</v>
      </c>
      <c r="D735" s="230"/>
      <c r="E735" s="232" t="s">
        <v>6755</v>
      </c>
      <c r="F735" s="233" t="s">
        <v>171</v>
      </c>
      <c r="G735" s="234">
        <v>3</v>
      </c>
      <c r="H735" s="330"/>
      <c r="I735" s="235">
        <f t="shared" ref="I735:I749" si="200">$H$3</f>
        <v>0</v>
      </c>
      <c r="J735" s="236">
        <f t="shared" ref="J735" si="201">TRUNC(H735 * (1+I735), 2)</f>
        <v>0</v>
      </c>
      <c r="K735" s="212">
        <f t="shared" ref="K735:K749" si="202">TRUNC(G735*J735,2)</f>
        <v>0</v>
      </c>
      <c r="L735" s="309"/>
    </row>
    <row r="736" spans="1:12" ht="25.5">
      <c r="A736" s="230" t="s">
        <v>6873</v>
      </c>
      <c r="B736" s="243" t="s">
        <v>7096</v>
      </c>
      <c r="C736" s="230" t="s">
        <v>313</v>
      </c>
      <c r="D736" s="230"/>
      <c r="E736" s="232" t="s">
        <v>6764</v>
      </c>
      <c r="F736" s="233" t="s">
        <v>171</v>
      </c>
      <c r="G736" s="234">
        <v>1</v>
      </c>
      <c r="H736" s="330"/>
      <c r="I736" s="235">
        <f t="shared" si="200"/>
        <v>0</v>
      </c>
      <c r="J736" s="236">
        <f t="shared" ref="J736:J749" si="203">TRUNC(H736 * (1+I736), 2)</f>
        <v>0</v>
      </c>
      <c r="K736" s="212">
        <f t="shared" si="202"/>
        <v>0</v>
      </c>
      <c r="L736" s="309"/>
    </row>
    <row r="737" spans="1:12" ht="25.5">
      <c r="A737" s="230" t="s">
        <v>6874</v>
      </c>
      <c r="B737" s="243" t="s">
        <v>7089</v>
      </c>
      <c r="C737" s="230" t="s">
        <v>313</v>
      </c>
      <c r="D737" s="230"/>
      <c r="E737" s="232" t="s">
        <v>6757</v>
      </c>
      <c r="F737" s="233" t="s">
        <v>171</v>
      </c>
      <c r="G737" s="234">
        <v>3</v>
      </c>
      <c r="H737" s="330"/>
      <c r="I737" s="235">
        <f t="shared" si="200"/>
        <v>0</v>
      </c>
      <c r="J737" s="236">
        <f t="shared" si="203"/>
        <v>0</v>
      </c>
      <c r="K737" s="212">
        <f t="shared" si="202"/>
        <v>0</v>
      </c>
      <c r="L737" s="309"/>
    </row>
    <row r="738" spans="1:12" ht="25.5">
      <c r="A738" s="230" t="s">
        <v>6875</v>
      </c>
      <c r="B738" s="243" t="s">
        <v>7097</v>
      </c>
      <c r="C738" s="230" t="s">
        <v>313</v>
      </c>
      <c r="D738" s="230"/>
      <c r="E738" s="232" t="s">
        <v>6765</v>
      </c>
      <c r="F738" s="233" t="s">
        <v>171</v>
      </c>
      <c r="G738" s="234">
        <v>1</v>
      </c>
      <c r="H738" s="330"/>
      <c r="I738" s="235">
        <f t="shared" si="200"/>
        <v>0</v>
      </c>
      <c r="J738" s="236">
        <f t="shared" si="203"/>
        <v>0</v>
      </c>
      <c r="K738" s="212">
        <f t="shared" si="202"/>
        <v>0</v>
      </c>
      <c r="L738" s="309"/>
    </row>
    <row r="739" spans="1:12" ht="25.5">
      <c r="A739" s="230" t="s">
        <v>6876</v>
      </c>
      <c r="B739" s="243" t="s">
        <v>7098</v>
      </c>
      <c r="C739" s="230" t="s">
        <v>313</v>
      </c>
      <c r="D739" s="230"/>
      <c r="E739" s="232" t="s">
        <v>6766</v>
      </c>
      <c r="F739" s="233" t="s">
        <v>171</v>
      </c>
      <c r="G739" s="234">
        <v>1</v>
      </c>
      <c r="H739" s="330"/>
      <c r="I739" s="235">
        <f t="shared" si="200"/>
        <v>0</v>
      </c>
      <c r="J739" s="236">
        <f t="shared" si="203"/>
        <v>0</v>
      </c>
      <c r="K739" s="212">
        <f t="shared" si="202"/>
        <v>0</v>
      </c>
      <c r="L739" s="309"/>
    </row>
    <row r="740" spans="1:12" ht="63.75">
      <c r="A740" s="230" t="s">
        <v>6877</v>
      </c>
      <c r="B740" s="243" t="s">
        <v>7060</v>
      </c>
      <c r="C740" s="230" t="s">
        <v>313</v>
      </c>
      <c r="D740" s="230"/>
      <c r="E740" s="232" t="s">
        <v>6760</v>
      </c>
      <c r="F740" s="233" t="s">
        <v>1273</v>
      </c>
      <c r="G740" s="234">
        <v>1</v>
      </c>
      <c r="H740" s="330"/>
      <c r="I740" s="235">
        <f t="shared" si="200"/>
        <v>0</v>
      </c>
      <c r="J740" s="236">
        <f t="shared" si="203"/>
        <v>0</v>
      </c>
      <c r="K740" s="212">
        <f t="shared" si="202"/>
        <v>0</v>
      </c>
      <c r="L740" s="309"/>
    </row>
    <row r="741" spans="1:12" ht="25.5">
      <c r="A741" s="230" t="s">
        <v>6878</v>
      </c>
      <c r="B741" s="243" t="s">
        <v>7092</v>
      </c>
      <c r="C741" s="230" t="s">
        <v>313</v>
      </c>
      <c r="D741" s="230"/>
      <c r="E741" s="232" t="s">
        <v>6761</v>
      </c>
      <c r="F741" s="233" t="s">
        <v>171</v>
      </c>
      <c r="G741" s="234">
        <v>2</v>
      </c>
      <c r="H741" s="330"/>
      <c r="I741" s="235">
        <f t="shared" si="200"/>
        <v>0</v>
      </c>
      <c r="J741" s="236">
        <f t="shared" si="203"/>
        <v>0</v>
      </c>
      <c r="K741" s="212">
        <f t="shared" si="202"/>
        <v>0</v>
      </c>
      <c r="L741" s="309"/>
    </row>
    <row r="742" spans="1:12" ht="25.5">
      <c r="A742" s="230" t="s">
        <v>6879</v>
      </c>
      <c r="B742" s="243" t="s">
        <v>7099</v>
      </c>
      <c r="C742" s="230" t="s">
        <v>313</v>
      </c>
      <c r="D742" s="230"/>
      <c r="E742" s="232" t="s">
        <v>6767</v>
      </c>
      <c r="F742" s="233" t="s">
        <v>171</v>
      </c>
      <c r="G742" s="234">
        <v>1</v>
      </c>
      <c r="H742" s="330"/>
      <c r="I742" s="235">
        <f t="shared" si="200"/>
        <v>0</v>
      </c>
      <c r="J742" s="236">
        <f t="shared" si="203"/>
        <v>0</v>
      </c>
      <c r="K742" s="212">
        <f t="shared" si="202"/>
        <v>0</v>
      </c>
      <c r="L742" s="309"/>
    </row>
    <row r="743" spans="1:12">
      <c r="A743" s="230" t="s">
        <v>6880</v>
      </c>
      <c r="B743" s="230"/>
      <c r="C743" s="230" t="s">
        <v>221</v>
      </c>
      <c r="D743" s="231">
        <v>93671</v>
      </c>
      <c r="E743" s="232" t="s">
        <v>6610</v>
      </c>
      <c r="F743" s="233" t="s">
        <v>171</v>
      </c>
      <c r="G743" s="234">
        <v>1</v>
      </c>
      <c r="H743" s="330"/>
      <c r="I743" s="235">
        <f t="shared" si="200"/>
        <v>0</v>
      </c>
      <c r="J743" s="236">
        <f t="shared" si="203"/>
        <v>0</v>
      </c>
      <c r="K743" s="212">
        <f t="shared" si="202"/>
        <v>0</v>
      </c>
      <c r="L743" s="310"/>
    </row>
    <row r="744" spans="1:12" ht="25.5">
      <c r="A744" s="230" t="s">
        <v>6881</v>
      </c>
      <c r="B744" s="243" t="s">
        <v>7100</v>
      </c>
      <c r="C744" s="230" t="s">
        <v>313</v>
      </c>
      <c r="D744" s="230"/>
      <c r="E744" s="232" t="s">
        <v>6768</v>
      </c>
      <c r="F744" s="233" t="s">
        <v>171</v>
      </c>
      <c r="G744" s="234">
        <v>2</v>
      </c>
      <c r="H744" s="330"/>
      <c r="I744" s="235">
        <f t="shared" si="200"/>
        <v>0</v>
      </c>
      <c r="J744" s="236">
        <f t="shared" si="203"/>
        <v>0</v>
      </c>
      <c r="K744" s="212">
        <f t="shared" si="202"/>
        <v>0</v>
      </c>
      <c r="L744" s="309"/>
    </row>
    <row r="745" spans="1:12" ht="25.5">
      <c r="A745" s="230" t="s">
        <v>6882</v>
      </c>
      <c r="B745" s="230"/>
      <c r="C745" s="230" t="s">
        <v>221</v>
      </c>
      <c r="D745" s="231">
        <v>93655</v>
      </c>
      <c r="E745" s="232" t="s">
        <v>6607</v>
      </c>
      <c r="F745" s="233" t="s">
        <v>171</v>
      </c>
      <c r="G745" s="234">
        <v>2</v>
      </c>
      <c r="H745" s="330"/>
      <c r="I745" s="235">
        <f t="shared" si="200"/>
        <v>0</v>
      </c>
      <c r="J745" s="236">
        <f t="shared" si="203"/>
        <v>0</v>
      </c>
      <c r="K745" s="212">
        <f t="shared" si="202"/>
        <v>0</v>
      </c>
      <c r="L745" s="310"/>
    </row>
    <row r="746" spans="1:12" ht="25.5">
      <c r="A746" s="230" t="s">
        <v>6883</v>
      </c>
      <c r="B746" s="230"/>
      <c r="C746" s="230" t="s">
        <v>221</v>
      </c>
      <c r="D746" s="231">
        <v>93657</v>
      </c>
      <c r="E746" s="232" t="s">
        <v>6608</v>
      </c>
      <c r="F746" s="233" t="s">
        <v>171</v>
      </c>
      <c r="G746" s="234">
        <v>10</v>
      </c>
      <c r="H746" s="330"/>
      <c r="I746" s="235">
        <f t="shared" si="200"/>
        <v>0</v>
      </c>
      <c r="J746" s="236">
        <f t="shared" si="203"/>
        <v>0</v>
      </c>
      <c r="K746" s="212">
        <f t="shared" si="202"/>
        <v>0</v>
      </c>
      <c r="L746" s="310"/>
    </row>
    <row r="747" spans="1:12">
      <c r="A747" s="230" t="s">
        <v>6884</v>
      </c>
      <c r="B747" s="243" t="s">
        <v>7094</v>
      </c>
      <c r="C747" s="230" t="s">
        <v>313</v>
      </c>
      <c r="D747" s="230"/>
      <c r="E747" s="232" t="s">
        <v>7052</v>
      </c>
      <c r="F747" s="233" t="s">
        <v>171</v>
      </c>
      <c r="G747" s="234">
        <v>4</v>
      </c>
      <c r="H747" s="330"/>
      <c r="I747" s="235">
        <f t="shared" si="200"/>
        <v>0</v>
      </c>
      <c r="J747" s="236">
        <f t="shared" si="203"/>
        <v>0</v>
      </c>
      <c r="K747" s="212">
        <f t="shared" si="202"/>
        <v>0</v>
      </c>
      <c r="L747" s="309"/>
    </row>
    <row r="748" spans="1:12">
      <c r="A748" s="230" t="s">
        <v>6885</v>
      </c>
      <c r="B748" s="243" t="s">
        <v>7095</v>
      </c>
      <c r="C748" s="230" t="s">
        <v>313</v>
      </c>
      <c r="D748" s="230"/>
      <c r="E748" s="232" t="s">
        <v>7054</v>
      </c>
      <c r="F748" s="233" t="s">
        <v>171</v>
      </c>
      <c r="G748" s="234">
        <v>3</v>
      </c>
      <c r="H748" s="330"/>
      <c r="I748" s="235">
        <f t="shared" si="200"/>
        <v>0</v>
      </c>
      <c r="J748" s="236">
        <f t="shared" si="203"/>
        <v>0</v>
      </c>
      <c r="K748" s="212">
        <f t="shared" si="202"/>
        <v>0</v>
      </c>
      <c r="L748" s="309"/>
    </row>
    <row r="749" spans="1:12" ht="25.5">
      <c r="A749" s="230" t="s">
        <v>6886</v>
      </c>
      <c r="B749" s="243" t="s">
        <v>7101</v>
      </c>
      <c r="C749" s="230" t="s">
        <v>313</v>
      </c>
      <c r="D749" s="230"/>
      <c r="E749" s="232" t="s">
        <v>6769</v>
      </c>
      <c r="F749" s="233" t="s">
        <v>171</v>
      </c>
      <c r="G749" s="234">
        <v>2</v>
      </c>
      <c r="H749" s="330"/>
      <c r="I749" s="235">
        <f t="shared" si="200"/>
        <v>0</v>
      </c>
      <c r="J749" s="236">
        <f t="shared" si="203"/>
        <v>0</v>
      </c>
      <c r="K749" s="212">
        <f t="shared" si="202"/>
        <v>0</v>
      </c>
      <c r="L749" s="309"/>
    </row>
    <row r="750" spans="1:12">
      <c r="A750" s="230"/>
      <c r="B750" s="230"/>
      <c r="C750" s="230"/>
      <c r="D750" s="230"/>
      <c r="E750" s="232"/>
      <c r="F750" s="233"/>
      <c r="G750" s="234"/>
      <c r="H750" s="335"/>
      <c r="I750" s="308"/>
      <c r="J750" s="308"/>
      <c r="K750" s="212"/>
      <c r="L750" s="294"/>
    </row>
    <row r="751" spans="1:12">
      <c r="A751" s="296" t="s">
        <v>3753</v>
      </c>
      <c r="B751" s="230"/>
      <c r="C751" s="230"/>
      <c r="D751" s="230"/>
      <c r="E751" s="232" t="s">
        <v>6770</v>
      </c>
      <c r="F751" s="233"/>
      <c r="G751" s="234"/>
      <c r="H751" s="335"/>
      <c r="I751" s="308"/>
      <c r="J751" s="308"/>
      <c r="K751" s="212"/>
      <c r="L751" s="294"/>
    </row>
    <row r="752" spans="1:12" ht="25.5">
      <c r="A752" s="230" t="s">
        <v>6887</v>
      </c>
      <c r="B752" s="243" t="s">
        <v>7102</v>
      </c>
      <c r="C752" s="230" t="s">
        <v>313</v>
      </c>
      <c r="D752" s="230"/>
      <c r="E752" s="232" t="s">
        <v>6771</v>
      </c>
      <c r="F752" s="233" t="s">
        <v>171</v>
      </c>
      <c r="G752" s="234">
        <v>3</v>
      </c>
      <c r="H752" s="330"/>
      <c r="I752" s="235">
        <f t="shared" ref="I752:I766" si="204">$H$3</f>
        <v>0</v>
      </c>
      <c r="J752" s="236">
        <f t="shared" ref="J752" si="205">TRUNC(H752 * (1+I752), 2)</f>
        <v>0</v>
      </c>
      <c r="K752" s="212">
        <f t="shared" ref="K752:K766" si="206">TRUNC(G752*J752,2)</f>
        <v>0</v>
      </c>
      <c r="L752" s="309"/>
    </row>
    <row r="753" spans="1:12" ht="25.5">
      <c r="A753" s="230" t="s">
        <v>6888</v>
      </c>
      <c r="B753" s="243" t="s">
        <v>7103</v>
      </c>
      <c r="C753" s="230" t="s">
        <v>313</v>
      </c>
      <c r="D753" s="230"/>
      <c r="E753" s="232" t="s">
        <v>6772</v>
      </c>
      <c r="F753" s="233" t="s">
        <v>171</v>
      </c>
      <c r="G753" s="234">
        <v>1</v>
      </c>
      <c r="H753" s="330"/>
      <c r="I753" s="235">
        <f t="shared" si="204"/>
        <v>0</v>
      </c>
      <c r="J753" s="236">
        <f t="shared" ref="J753:J766" si="207">TRUNC(H753 * (1+I753), 2)</f>
        <v>0</v>
      </c>
      <c r="K753" s="212">
        <f t="shared" si="206"/>
        <v>0</v>
      </c>
      <c r="L753" s="309"/>
    </row>
    <row r="754" spans="1:12" ht="25.5">
      <c r="A754" s="230" t="s">
        <v>6889</v>
      </c>
      <c r="B754" s="243" t="s">
        <v>7104</v>
      </c>
      <c r="C754" s="230" t="s">
        <v>313</v>
      </c>
      <c r="D754" s="230"/>
      <c r="E754" s="232" t="s">
        <v>6773</v>
      </c>
      <c r="F754" s="233" t="s">
        <v>171</v>
      </c>
      <c r="G754" s="234">
        <v>3</v>
      </c>
      <c r="H754" s="330"/>
      <c r="I754" s="235">
        <f t="shared" si="204"/>
        <v>0</v>
      </c>
      <c r="J754" s="236">
        <f t="shared" si="207"/>
        <v>0</v>
      </c>
      <c r="K754" s="212">
        <f t="shared" si="206"/>
        <v>0</v>
      </c>
      <c r="L754" s="309"/>
    </row>
    <row r="755" spans="1:12" ht="25.5">
      <c r="A755" s="230" t="s">
        <v>6890</v>
      </c>
      <c r="B755" s="243" t="s">
        <v>7105</v>
      </c>
      <c r="C755" s="230" t="s">
        <v>313</v>
      </c>
      <c r="D755" s="230"/>
      <c r="E755" s="232" t="s">
        <v>6774</v>
      </c>
      <c r="F755" s="233" t="s">
        <v>171</v>
      </c>
      <c r="G755" s="234">
        <v>1</v>
      </c>
      <c r="H755" s="330"/>
      <c r="I755" s="235">
        <f t="shared" si="204"/>
        <v>0</v>
      </c>
      <c r="J755" s="236">
        <f t="shared" si="207"/>
        <v>0</v>
      </c>
      <c r="K755" s="212">
        <f t="shared" si="206"/>
        <v>0</v>
      </c>
      <c r="L755" s="309"/>
    </row>
    <row r="756" spans="1:12" ht="25.5">
      <c r="A756" s="230" t="s">
        <v>6891</v>
      </c>
      <c r="B756" s="243" t="s">
        <v>7106</v>
      </c>
      <c r="C756" s="230" t="s">
        <v>313</v>
      </c>
      <c r="D756" s="230"/>
      <c r="E756" s="232" t="s">
        <v>6775</v>
      </c>
      <c r="F756" s="233" t="s">
        <v>171</v>
      </c>
      <c r="G756" s="234">
        <v>1</v>
      </c>
      <c r="H756" s="330"/>
      <c r="I756" s="235">
        <f t="shared" si="204"/>
        <v>0</v>
      </c>
      <c r="J756" s="236">
        <f t="shared" si="207"/>
        <v>0</v>
      </c>
      <c r="K756" s="212">
        <f t="shared" si="206"/>
        <v>0</v>
      </c>
      <c r="L756" s="309"/>
    </row>
    <row r="757" spans="1:12" ht="63.75">
      <c r="A757" s="230" t="s">
        <v>6892</v>
      </c>
      <c r="B757" s="243" t="s">
        <v>7061</v>
      </c>
      <c r="C757" s="230" t="s">
        <v>313</v>
      </c>
      <c r="D757" s="230"/>
      <c r="E757" s="232" t="s">
        <v>6776</v>
      </c>
      <c r="F757" s="233" t="s">
        <v>1273</v>
      </c>
      <c r="G757" s="234">
        <v>1</v>
      </c>
      <c r="H757" s="330"/>
      <c r="I757" s="235">
        <f t="shared" si="204"/>
        <v>0</v>
      </c>
      <c r="J757" s="236">
        <f t="shared" si="207"/>
        <v>0</v>
      </c>
      <c r="K757" s="212">
        <f t="shared" si="206"/>
        <v>0</v>
      </c>
      <c r="L757" s="309"/>
    </row>
    <row r="758" spans="1:12" ht="25.5">
      <c r="A758" s="230" t="s">
        <v>6893</v>
      </c>
      <c r="B758" s="243" t="s">
        <v>7092</v>
      </c>
      <c r="C758" s="230" t="s">
        <v>313</v>
      </c>
      <c r="D758" s="230"/>
      <c r="E758" s="232" t="s">
        <v>6761</v>
      </c>
      <c r="F758" s="233" t="s">
        <v>171</v>
      </c>
      <c r="G758" s="234">
        <v>2</v>
      </c>
      <c r="H758" s="330"/>
      <c r="I758" s="235">
        <f t="shared" si="204"/>
        <v>0</v>
      </c>
      <c r="J758" s="236">
        <f t="shared" si="207"/>
        <v>0</v>
      </c>
      <c r="K758" s="212">
        <f t="shared" si="206"/>
        <v>0</v>
      </c>
      <c r="L758" s="309"/>
    </row>
    <row r="759" spans="1:12" ht="25.5">
      <c r="A759" s="230" t="s">
        <v>6894</v>
      </c>
      <c r="B759" s="243" t="s">
        <v>7107</v>
      </c>
      <c r="C759" s="230" t="s">
        <v>313</v>
      </c>
      <c r="D759" s="230"/>
      <c r="E759" s="232" t="s">
        <v>6777</v>
      </c>
      <c r="F759" s="233" t="s">
        <v>171</v>
      </c>
      <c r="G759" s="234">
        <v>1</v>
      </c>
      <c r="H759" s="330"/>
      <c r="I759" s="235">
        <f t="shared" si="204"/>
        <v>0</v>
      </c>
      <c r="J759" s="236">
        <f t="shared" si="207"/>
        <v>0</v>
      </c>
      <c r="K759" s="212">
        <f t="shared" si="206"/>
        <v>0</v>
      </c>
      <c r="L759" s="309"/>
    </row>
    <row r="760" spans="1:12">
      <c r="A760" s="230" t="s">
        <v>6895</v>
      </c>
      <c r="B760" s="230"/>
      <c r="C760" s="230" t="s">
        <v>221</v>
      </c>
      <c r="D760" s="231">
        <v>93671</v>
      </c>
      <c r="E760" s="232" t="s">
        <v>6610</v>
      </c>
      <c r="F760" s="233" t="s">
        <v>171</v>
      </c>
      <c r="G760" s="234">
        <v>1</v>
      </c>
      <c r="H760" s="330"/>
      <c r="I760" s="235">
        <f t="shared" si="204"/>
        <v>0</v>
      </c>
      <c r="J760" s="236">
        <f t="shared" si="207"/>
        <v>0</v>
      </c>
      <c r="K760" s="212">
        <f t="shared" si="206"/>
        <v>0</v>
      </c>
      <c r="L760" s="310"/>
    </row>
    <row r="761" spans="1:12">
      <c r="A761" s="230" t="s">
        <v>6896</v>
      </c>
      <c r="B761" s="230"/>
      <c r="C761" s="230" t="s">
        <v>221</v>
      </c>
      <c r="D761" s="231">
        <v>93672</v>
      </c>
      <c r="E761" s="232" t="s">
        <v>6611</v>
      </c>
      <c r="F761" s="233" t="s">
        <v>171</v>
      </c>
      <c r="G761" s="234">
        <v>1</v>
      </c>
      <c r="H761" s="330"/>
      <c r="I761" s="235">
        <f t="shared" si="204"/>
        <v>0</v>
      </c>
      <c r="J761" s="236">
        <f t="shared" si="207"/>
        <v>0</v>
      </c>
      <c r="K761" s="212">
        <f t="shared" si="206"/>
        <v>0</v>
      </c>
      <c r="L761" s="310"/>
    </row>
    <row r="762" spans="1:12" ht="25.5">
      <c r="A762" s="230" t="s">
        <v>6897</v>
      </c>
      <c r="B762" s="243" t="s">
        <v>7100</v>
      </c>
      <c r="C762" s="230" t="s">
        <v>313</v>
      </c>
      <c r="D762" s="230"/>
      <c r="E762" s="232" t="s">
        <v>6768</v>
      </c>
      <c r="F762" s="233" t="s">
        <v>171</v>
      </c>
      <c r="G762" s="234">
        <v>1</v>
      </c>
      <c r="H762" s="330"/>
      <c r="I762" s="235">
        <f t="shared" si="204"/>
        <v>0</v>
      </c>
      <c r="J762" s="236">
        <f t="shared" si="207"/>
        <v>0</v>
      </c>
      <c r="K762" s="212">
        <f t="shared" si="206"/>
        <v>0</v>
      </c>
      <c r="L762" s="309"/>
    </row>
    <row r="763" spans="1:12" ht="25.5">
      <c r="A763" s="230" t="s">
        <v>6898</v>
      </c>
      <c r="B763" s="230"/>
      <c r="C763" s="230" t="s">
        <v>221</v>
      </c>
      <c r="D763" s="231">
        <v>93655</v>
      </c>
      <c r="E763" s="232" t="s">
        <v>6607</v>
      </c>
      <c r="F763" s="233" t="s">
        <v>171</v>
      </c>
      <c r="G763" s="234">
        <v>31</v>
      </c>
      <c r="H763" s="330"/>
      <c r="I763" s="235">
        <f t="shared" si="204"/>
        <v>0</v>
      </c>
      <c r="J763" s="236">
        <f t="shared" si="207"/>
        <v>0</v>
      </c>
      <c r="K763" s="212">
        <f t="shared" si="206"/>
        <v>0</v>
      </c>
      <c r="L763" s="310"/>
    </row>
    <row r="764" spans="1:12">
      <c r="A764" s="230" t="s">
        <v>6899</v>
      </c>
      <c r="B764" s="243" t="s">
        <v>7094</v>
      </c>
      <c r="C764" s="230" t="s">
        <v>313</v>
      </c>
      <c r="D764" s="230"/>
      <c r="E764" s="232" t="s">
        <v>7052</v>
      </c>
      <c r="F764" s="233" t="s">
        <v>171</v>
      </c>
      <c r="G764" s="234">
        <v>4</v>
      </c>
      <c r="H764" s="330"/>
      <c r="I764" s="235">
        <f t="shared" si="204"/>
        <v>0</v>
      </c>
      <c r="J764" s="236">
        <f t="shared" si="207"/>
        <v>0</v>
      </c>
      <c r="K764" s="212">
        <f t="shared" si="206"/>
        <v>0</v>
      </c>
      <c r="L764" s="309"/>
    </row>
    <row r="765" spans="1:12">
      <c r="A765" s="230" t="s">
        <v>6900</v>
      </c>
      <c r="B765" s="243" t="s">
        <v>7095</v>
      </c>
      <c r="C765" s="230" t="s">
        <v>313</v>
      </c>
      <c r="D765" s="230"/>
      <c r="E765" s="232" t="s">
        <v>7054</v>
      </c>
      <c r="F765" s="233" t="s">
        <v>171</v>
      </c>
      <c r="G765" s="234">
        <v>3</v>
      </c>
      <c r="H765" s="330"/>
      <c r="I765" s="235">
        <f t="shared" si="204"/>
        <v>0</v>
      </c>
      <c r="J765" s="236">
        <f t="shared" si="207"/>
        <v>0</v>
      </c>
      <c r="K765" s="212">
        <f t="shared" si="206"/>
        <v>0</v>
      </c>
      <c r="L765" s="309"/>
    </row>
    <row r="766" spans="1:12" ht="25.5">
      <c r="A766" s="230" t="s">
        <v>6901</v>
      </c>
      <c r="B766" s="243" t="s">
        <v>7108</v>
      </c>
      <c r="C766" s="230" t="s">
        <v>313</v>
      </c>
      <c r="D766" s="230"/>
      <c r="E766" s="232" t="s">
        <v>6778</v>
      </c>
      <c r="F766" s="233" t="s">
        <v>171</v>
      </c>
      <c r="G766" s="234">
        <v>2</v>
      </c>
      <c r="H766" s="330"/>
      <c r="I766" s="235">
        <f t="shared" si="204"/>
        <v>0</v>
      </c>
      <c r="J766" s="236">
        <f t="shared" si="207"/>
        <v>0</v>
      </c>
      <c r="K766" s="212">
        <f t="shared" si="206"/>
        <v>0</v>
      </c>
      <c r="L766" s="309"/>
    </row>
    <row r="767" spans="1:12">
      <c r="A767" s="230"/>
      <c r="B767" s="230"/>
      <c r="C767" s="230"/>
      <c r="D767" s="230"/>
      <c r="E767" s="232"/>
      <c r="F767" s="233"/>
      <c r="G767" s="234"/>
      <c r="H767" s="335"/>
      <c r="I767" s="308"/>
      <c r="J767" s="308"/>
      <c r="K767" s="212"/>
      <c r="L767" s="294"/>
    </row>
    <row r="768" spans="1:12">
      <c r="A768" s="296" t="s">
        <v>3754</v>
      </c>
      <c r="B768" s="230"/>
      <c r="C768" s="230"/>
      <c r="D768" s="230"/>
      <c r="E768" s="232" t="s">
        <v>6779</v>
      </c>
      <c r="F768" s="233"/>
      <c r="G768" s="234"/>
      <c r="H768" s="335"/>
      <c r="I768" s="308"/>
      <c r="J768" s="308"/>
      <c r="K768" s="212"/>
      <c r="L768" s="294"/>
    </row>
    <row r="769" spans="1:12" ht="25.5">
      <c r="A769" s="230" t="s">
        <v>6902</v>
      </c>
      <c r="B769" s="243" t="s">
        <v>7102</v>
      </c>
      <c r="C769" s="230" t="s">
        <v>313</v>
      </c>
      <c r="D769" s="230"/>
      <c r="E769" s="232" t="s">
        <v>6771</v>
      </c>
      <c r="F769" s="233" t="s">
        <v>171</v>
      </c>
      <c r="G769" s="234">
        <v>3</v>
      </c>
      <c r="H769" s="330"/>
      <c r="I769" s="235">
        <f t="shared" ref="I769:I782" si="208">$H$3</f>
        <v>0</v>
      </c>
      <c r="J769" s="236">
        <f t="shared" ref="J769" si="209">TRUNC(H769 * (1+I769), 2)</f>
        <v>0</v>
      </c>
      <c r="K769" s="212">
        <f t="shared" ref="K769:K782" si="210">TRUNC(G769*J769,2)</f>
        <v>0</v>
      </c>
      <c r="L769" s="309"/>
    </row>
    <row r="770" spans="1:12" ht="25.5">
      <c r="A770" s="230" t="s">
        <v>6903</v>
      </c>
      <c r="B770" s="243" t="s">
        <v>7103</v>
      </c>
      <c r="C770" s="230" t="s">
        <v>313</v>
      </c>
      <c r="D770" s="230"/>
      <c r="E770" s="232" t="s">
        <v>6772</v>
      </c>
      <c r="F770" s="233" t="s">
        <v>171</v>
      </c>
      <c r="G770" s="234">
        <v>1</v>
      </c>
      <c r="H770" s="330"/>
      <c r="I770" s="235">
        <f t="shared" si="208"/>
        <v>0</v>
      </c>
      <c r="J770" s="236">
        <f t="shared" ref="J770:J782" si="211">TRUNC(H770 * (1+I770), 2)</f>
        <v>0</v>
      </c>
      <c r="K770" s="212">
        <f t="shared" si="210"/>
        <v>0</v>
      </c>
      <c r="L770" s="309"/>
    </row>
    <row r="771" spans="1:12" ht="25.5">
      <c r="A771" s="230" t="s">
        <v>6904</v>
      </c>
      <c r="B771" s="243" t="s">
        <v>7104</v>
      </c>
      <c r="C771" s="230" t="s">
        <v>313</v>
      </c>
      <c r="D771" s="230"/>
      <c r="E771" s="232" t="s">
        <v>6773</v>
      </c>
      <c r="F771" s="233" t="s">
        <v>171</v>
      </c>
      <c r="G771" s="234">
        <v>3</v>
      </c>
      <c r="H771" s="330"/>
      <c r="I771" s="235">
        <f t="shared" si="208"/>
        <v>0</v>
      </c>
      <c r="J771" s="236">
        <f t="shared" si="211"/>
        <v>0</v>
      </c>
      <c r="K771" s="212">
        <f t="shared" si="210"/>
        <v>0</v>
      </c>
      <c r="L771" s="309"/>
    </row>
    <row r="772" spans="1:12" ht="25.5">
      <c r="A772" s="230" t="s">
        <v>6905</v>
      </c>
      <c r="B772" s="243" t="s">
        <v>7105</v>
      </c>
      <c r="C772" s="230" t="s">
        <v>313</v>
      </c>
      <c r="D772" s="230"/>
      <c r="E772" s="232" t="s">
        <v>6774</v>
      </c>
      <c r="F772" s="233" t="s">
        <v>171</v>
      </c>
      <c r="G772" s="234">
        <v>1</v>
      </c>
      <c r="H772" s="330"/>
      <c r="I772" s="235">
        <f t="shared" si="208"/>
        <v>0</v>
      </c>
      <c r="J772" s="236">
        <f t="shared" si="211"/>
        <v>0</v>
      </c>
      <c r="K772" s="212">
        <f t="shared" si="210"/>
        <v>0</v>
      </c>
      <c r="L772" s="309"/>
    </row>
    <row r="773" spans="1:12" ht="25.5">
      <c r="A773" s="230" t="s">
        <v>6906</v>
      </c>
      <c r="B773" s="243" t="s">
        <v>7106</v>
      </c>
      <c r="C773" s="230" t="s">
        <v>313</v>
      </c>
      <c r="D773" s="230"/>
      <c r="E773" s="232" t="s">
        <v>6775</v>
      </c>
      <c r="F773" s="233" t="s">
        <v>171</v>
      </c>
      <c r="G773" s="234">
        <v>1</v>
      </c>
      <c r="H773" s="330"/>
      <c r="I773" s="235">
        <f t="shared" si="208"/>
        <v>0</v>
      </c>
      <c r="J773" s="236">
        <f t="shared" si="211"/>
        <v>0</v>
      </c>
      <c r="K773" s="212">
        <f t="shared" si="210"/>
        <v>0</v>
      </c>
      <c r="L773" s="309"/>
    </row>
    <row r="774" spans="1:12" ht="63.75">
      <c r="A774" s="230" t="s">
        <v>6907</v>
      </c>
      <c r="B774" s="243" t="s">
        <v>7061</v>
      </c>
      <c r="C774" s="230" t="s">
        <v>313</v>
      </c>
      <c r="D774" s="230"/>
      <c r="E774" s="232" t="s">
        <v>6776</v>
      </c>
      <c r="F774" s="233" t="s">
        <v>1273</v>
      </c>
      <c r="G774" s="234">
        <v>1</v>
      </c>
      <c r="H774" s="330"/>
      <c r="I774" s="235">
        <f t="shared" si="208"/>
        <v>0</v>
      </c>
      <c r="J774" s="236">
        <f t="shared" si="211"/>
        <v>0</v>
      </c>
      <c r="K774" s="212">
        <f t="shared" si="210"/>
        <v>0</v>
      </c>
      <c r="L774" s="309"/>
    </row>
    <row r="775" spans="1:12" ht="25.5">
      <c r="A775" s="230" t="s">
        <v>6908</v>
      </c>
      <c r="B775" s="243" t="s">
        <v>7092</v>
      </c>
      <c r="C775" s="230" t="s">
        <v>313</v>
      </c>
      <c r="D775" s="230"/>
      <c r="E775" s="232" t="s">
        <v>6761</v>
      </c>
      <c r="F775" s="233" t="s">
        <v>171</v>
      </c>
      <c r="G775" s="234">
        <v>2</v>
      </c>
      <c r="H775" s="330"/>
      <c r="I775" s="235">
        <f t="shared" si="208"/>
        <v>0</v>
      </c>
      <c r="J775" s="236">
        <f t="shared" si="211"/>
        <v>0</v>
      </c>
      <c r="K775" s="212">
        <f t="shared" si="210"/>
        <v>0</v>
      </c>
      <c r="L775" s="309"/>
    </row>
    <row r="776" spans="1:12" ht="25.5">
      <c r="A776" s="230" t="s">
        <v>6909</v>
      </c>
      <c r="B776" s="243" t="s">
        <v>7107</v>
      </c>
      <c r="C776" s="230" t="s">
        <v>313</v>
      </c>
      <c r="D776" s="230"/>
      <c r="E776" s="232" t="s">
        <v>6777</v>
      </c>
      <c r="F776" s="233" t="s">
        <v>171</v>
      </c>
      <c r="G776" s="234">
        <v>1</v>
      </c>
      <c r="H776" s="330"/>
      <c r="I776" s="235">
        <f t="shared" si="208"/>
        <v>0</v>
      </c>
      <c r="J776" s="236">
        <f t="shared" si="211"/>
        <v>0</v>
      </c>
      <c r="K776" s="212">
        <f t="shared" si="210"/>
        <v>0</v>
      </c>
      <c r="L776" s="309"/>
    </row>
    <row r="777" spans="1:12">
      <c r="A777" s="230" t="s">
        <v>6910</v>
      </c>
      <c r="B777" s="230"/>
      <c r="C777" s="230" t="s">
        <v>221</v>
      </c>
      <c r="D777" s="231">
        <v>93671</v>
      </c>
      <c r="E777" s="232" t="s">
        <v>6610</v>
      </c>
      <c r="F777" s="233" t="s">
        <v>171</v>
      </c>
      <c r="G777" s="234">
        <v>1</v>
      </c>
      <c r="H777" s="330"/>
      <c r="I777" s="235">
        <f t="shared" si="208"/>
        <v>0</v>
      </c>
      <c r="J777" s="236">
        <f t="shared" si="211"/>
        <v>0</v>
      </c>
      <c r="K777" s="212">
        <f t="shared" si="210"/>
        <v>0</v>
      </c>
      <c r="L777" s="310"/>
    </row>
    <row r="778" spans="1:12">
      <c r="A778" s="230" t="s">
        <v>6911</v>
      </c>
      <c r="B778" s="230"/>
      <c r="C778" s="230" t="s">
        <v>221</v>
      </c>
      <c r="D778" s="231">
        <v>93672</v>
      </c>
      <c r="E778" s="232" t="s">
        <v>6611</v>
      </c>
      <c r="F778" s="233" t="s">
        <v>171</v>
      </c>
      <c r="G778" s="234">
        <v>2</v>
      </c>
      <c r="H778" s="330"/>
      <c r="I778" s="235">
        <f t="shared" si="208"/>
        <v>0</v>
      </c>
      <c r="J778" s="236">
        <f t="shared" si="211"/>
        <v>0</v>
      </c>
      <c r="K778" s="212">
        <f t="shared" si="210"/>
        <v>0</v>
      </c>
      <c r="L778" s="310"/>
    </row>
    <row r="779" spans="1:12" ht="25.5">
      <c r="A779" s="230" t="s">
        <v>6912</v>
      </c>
      <c r="B779" s="230"/>
      <c r="C779" s="230" t="s">
        <v>221</v>
      </c>
      <c r="D779" s="231">
        <v>93655</v>
      </c>
      <c r="E779" s="232" t="s">
        <v>6607</v>
      </c>
      <c r="F779" s="233" t="s">
        <v>171</v>
      </c>
      <c r="G779" s="234">
        <v>24</v>
      </c>
      <c r="H779" s="330"/>
      <c r="I779" s="235">
        <f t="shared" si="208"/>
        <v>0</v>
      </c>
      <c r="J779" s="236">
        <f t="shared" si="211"/>
        <v>0</v>
      </c>
      <c r="K779" s="212">
        <f t="shared" si="210"/>
        <v>0</v>
      </c>
      <c r="L779" s="310"/>
    </row>
    <row r="780" spans="1:12">
      <c r="A780" s="230" t="s">
        <v>6913</v>
      </c>
      <c r="B780" s="230"/>
      <c r="C780" s="230" t="s">
        <v>221</v>
      </c>
      <c r="D780" s="231">
        <v>93669</v>
      </c>
      <c r="E780" s="232" t="s">
        <v>6609</v>
      </c>
      <c r="F780" s="233" t="s">
        <v>171</v>
      </c>
      <c r="G780" s="234">
        <v>2</v>
      </c>
      <c r="H780" s="330"/>
      <c r="I780" s="235">
        <f t="shared" si="208"/>
        <v>0</v>
      </c>
      <c r="J780" s="236">
        <f t="shared" si="211"/>
        <v>0</v>
      </c>
      <c r="K780" s="212">
        <f t="shared" si="210"/>
        <v>0</v>
      </c>
      <c r="L780" s="310"/>
    </row>
    <row r="781" spans="1:12">
      <c r="A781" s="230" t="s">
        <v>6914</v>
      </c>
      <c r="B781" s="243" t="s">
        <v>7094</v>
      </c>
      <c r="C781" s="230" t="s">
        <v>313</v>
      </c>
      <c r="D781" s="230"/>
      <c r="E781" s="232" t="s">
        <v>7052</v>
      </c>
      <c r="F781" s="233" t="s">
        <v>171</v>
      </c>
      <c r="G781" s="234">
        <v>4</v>
      </c>
      <c r="H781" s="330"/>
      <c r="I781" s="235">
        <f t="shared" si="208"/>
        <v>0</v>
      </c>
      <c r="J781" s="236">
        <f t="shared" si="211"/>
        <v>0</v>
      </c>
      <c r="K781" s="212">
        <f t="shared" si="210"/>
        <v>0</v>
      </c>
      <c r="L781" s="309"/>
    </row>
    <row r="782" spans="1:12">
      <c r="A782" s="230" t="s">
        <v>6915</v>
      </c>
      <c r="B782" s="243" t="s">
        <v>7095</v>
      </c>
      <c r="C782" s="230" t="s">
        <v>313</v>
      </c>
      <c r="D782" s="230"/>
      <c r="E782" s="232" t="s">
        <v>7054</v>
      </c>
      <c r="F782" s="233" t="s">
        <v>171</v>
      </c>
      <c r="G782" s="234">
        <v>3</v>
      </c>
      <c r="H782" s="330"/>
      <c r="I782" s="235">
        <f t="shared" si="208"/>
        <v>0</v>
      </c>
      <c r="J782" s="236">
        <f t="shared" si="211"/>
        <v>0</v>
      </c>
      <c r="K782" s="212">
        <f t="shared" si="210"/>
        <v>0</v>
      </c>
      <c r="L782" s="309"/>
    </row>
    <row r="783" spans="1:12">
      <c r="A783" s="230"/>
      <c r="B783" s="230"/>
      <c r="C783" s="230"/>
      <c r="D783" s="230"/>
      <c r="E783" s="232"/>
      <c r="F783" s="233"/>
      <c r="G783" s="234"/>
      <c r="H783" s="335"/>
      <c r="I783" s="308"/>
      <c r="J783" s="308"/>
      <c r="K783" s="212"/>
      <c r="L783" s="294"/>
    </row>
    <row r="784" spans="1:12">
      <c r="A784" s="296" t="s">
        <v>3755</v>
      </c>
      <c r="B784" s="230"/>
      <c r="C784" s="230"/>
      <c r="D784" s="230"/>
      <c r="E784" s="232" t="s">
        <v>6780</v>
      </c>
      <c r="F784" s="233"/>
      <c r="G784" s="234"/>
      <c r="H784" s="335"/>
      <c r="I784" s="308"/>
      <c r="J784" s="308"/>
      <c r="K784" s="212"/>
      <c r="L784" s="294"/>
    </row>
    <row r="785" spans="1:12" ht="25.5">
      <c r="A785" s="230" t="s">
        <v>6916</v>
      </c>
      <c r="B785" s="243" t="s">
        <v>7102</v>
      </c>
      <c r="C785" s="230" t="s">
        <v>313</v>
      </c>
      <c r="D785" s="230"/>
      <c r="E785" s="232" t="s">
        <v>6771</v>
      </c>
      <c r="F785" s="233" t="s">
        <v>171</v>
      </c>
      <c r="G785" s="234">
        <v>3</v>
      </c>
      <c r="H785" s="330"/>
      <c r="I785" s="235">
        <f t="shared" ref="I785:I798" si="212">$H$3</f>
        <v>0</v>
      </c>
      <c r="J785" s="236">
        <f t="shared" ref="J785" si="213">TRUNC(H785 * (1+I785), 2)</f>
        <v>0</v>
      </c>
      <c r="K785" s="212">
        <f t="shared" ref="K785:K798" si="214">TRUNC(G785*J785,2)</f>
        <v>0</v>
      </c>
      <c r="L785" s="309"/>
    </row>
    <row r="786" spans="1:12" ht="25.5">
      <c r="A786" s="230" t="s">
        <v>6917</v>
      </c>
      <c r="B786" s="243" t="s">
        <v>7103</v>
      </c>
      <c r="C786" s="230" t="s">
        <v>313</v>
      </c>
      <c r="D786" s="230"/>
      <c r="E786" s="232" t="s">
        <v>6772</v>
      </c>
      <c r="F786" s="233" t="s">
        <v>171</v>
      </c>
      <c r="G786" s="234">
        <v>1</v>
      </c>
      <c r="H786" s="330"/>
      <c r="I786" s="235">
        <f t="shared" si="212"/>
        <v>0</v>
      </c>
      <c r="J786" s="236">
        <f t="shared" ref="J786:J798" si="215">TRUNC(H786 * (1+I786), 2)</f>
        <v>0</v>
      </c>
      <c r="K786" s="212">
        <f t="shared" si="214"/>
        <v>0</v>
      </c>
      <c r="L786" s="309"/>
    </row>
    <row r="787" spans="1:12" ht="25.5">
      <c r="A787" s="230" t="s">
        <v>6918</v>
      </c>
      <c r="B787" s="243" t="s">
        <v>7104</v>
      </c>
      <c r="C787" s="230" t="s">
        <v>313</v>
      </c>
      <c r="D787" s="230"/>
      <c r="E787" s="232" t="s">
        <v>6773</v>
      </c>
      <c r="F787" s="233" t="s">
        <v>171</v>
      </c>
      <c r="G787" s="234">
        <v>3</v>
      </c>
      <c r="H787" s="330"/>
      <c r="I787" s="235">
        <f t="shared" si="212"/>
        <v>0</v>
      </c>
      <c r="J787" s="236">
        <f t="shared" si="215"/>
        <v>0</v>
      </c>
      <c r="K787" s="212">
        <f t="shared" si="214"/>
        <v>0</v>
      </c>
      <c r="L787" s="309"/>
    </row>
    <row r="788" spans="1:12" ht="25.5">
      <c r="A788" s="230" t="s">
        <v>6919</v>
      </c>
      <c r="B788" s="243" t="s">
        <v>7105</v>
      </c>
      <c r="C788" s="230" t="s">
        <v>313</v>
      </c>
      <c r="D788" s="230"/>
      <c r="E788" s="232" t="s">
        <v>6774</v>
      </c>
      <c r="F788" s="233" t="s">
        <v>171</v>
      </c>
      <c r="G788" s="234">
        <v>1</v>
      </c>
      <c r="H788" s="330"/>
      <c r="I788" s="235">
        <f t="shared" si="212"/>
        <v>0</v>
      </c>
      <c r="J788" s="236">
        <f t="shared" si="215"/>
        <v>0</v>
      </c>
      <c r="K788" s="212">
        <f t="shared" si="214"/>
        <v>0</v>
      </c>
      <c r="L788" s="309"/>
    </row>
    <row r="789" spans="1:12" ht="25.5">
      <c r="A789" s="230" t="s">
        <v>6920</v>
      </c>
      <c r="B789" s="243" t="s">
        <v>7106</v>
      </c>
      <c r="C789" s="230" t="s">
        <v>313</v>
      </c>
      <c r="D789" s="230"/>
      <c r="E789" s="232" t="s">
        <v>6775</v>
      </c>
      <c r="F789" s="233" t="s">
        <v>171</v>
      </c>
      <c r="G789" s="234">
        <v>1</v>
      </c>
      <c r="H789" s="330"/>
      <c r="I789" s="235">
        <f t="shared" si="212"/>
        <v>0</v>
      </c>
      <c r="J789" s="236">
        <f t="shared" si="215"/>
        <v>0</v>
      </c>
      <c r="K789" s="212">
        <f t="shared" si="214"/>
        <v>0</v>
      </c>
      <c r="L789" s="309"/>
    </row>
    <row r="790" spans="1:12" ht="63.75">
      <c r="A790" s="230" t="s">
        <v>6921</v>
      </c>
      <c r="B790" s="243" t="s">
        <v>7061</v>
      </c>
      <c r="C790" s="230" t="s">
        <v>313</v>
      </c>
      <c r="D790" s="230"/>
      <c r="E790" s="232" t="s">
        <v>6776</v>
      </c>
      <c r="F790" s="233" t="s">
        <v>1273</v>
      </c>
      <c r="G790" s="234">
        <v>1</v>
      </c>
      <c r="H790" s="330"/>
      <c r="I790" s="235">
        <f t="shared" si="212"/>
        <v>0</v>
      </c>
      <c r="J790" s="236">
        <f t="shared" si="215"/>
        <v>0</v>
      </c>
      <c r="K790" s="212">
        <f t="shared" si="214"/>
        <v>0</v>
      </c>
      <c r="L790" s="309"/>
    </row>
    <row r="791" spans="1:12" ht="25.5">
      <c r="A791" s="230" t="s">
        <v>6922</v>
      </c>
      <c r="B791" s="243" t="s">
        <v>7092</v>
      </c>
      <c r="C791" s="230" t="s">
        <v>313</v>
      </c>
      <c r="D791" s="230"/>
      <c r="E791" s="232" t="s">
        <v>6761</v>
      </c>
      <c r="F791" s="233" t="s">
        <v>171</v>
      </c>
      <c r="G791" s="234">
        <v>2</v>
      </c>
      <c r="H791" s="330"/>
      <c r="I791" s="235">
        <f t="shared" si="212"/>
        <v>0</v>
      </c>
      <c r="J791" s="236">
        <f t="shared" si="215"/>
        <v>0</v>
      </c>
      <c r="K791" s="212">
        <f t="shared" si="214"/>
        <v>0</v>
      </c>
      <c r="L791" s="309"/>
    </row>
    <row r="792" spans="1:12" ht="25.5">
      <c r="A792" s="230" t="s">
        <v>6923</v>
      </c>
      <c r="B792" s="243" t="s">
        <v>7107</v>
      </c>
      <c r="C792" s="230" t="s">
        <v>313</v>
      </c>
      <c r="D792" s="230"/>
      <c r="E792" s="232" t="s">
        <v>6777</v>
      </c>
      <c r="F792" s="233" t="s">
        <v>171</v>
      </c>
      <c r="G792" s="234">
        <v>1</v>
      </c>
      <c r="H792" s="330"/>
      <c r="I792" s="235">
        <f t="shared" si="212"/>
        <v>0</v>
      </c>
      <c r="J792" s="236">
        <f t="shared" si="215"/>
        <v>0</v>
      </c>
      <c r="K792" s="212">
        <f t="shared" si="214"/>
        <v>0</v>
      </c>
      <c r="L792" s="309"/>
    </row>
    <row r="793" spans="1:12">
      <c r="A793" s="230" t="s">
        <v>6924</v>
      </c>
      <c r="B793" s="230"/>
      <c r="C793" s="230" t="s">
        <v>221</v>
      </c>
      <c r="D793" s="231">
        <v>93671</v>
      </c>
      <c r="E793" s="232" t="s">
        <v>6610</v>
      </c>
      <c r="F793" s="233" t="s">
        <v>171</v>
      </c>
      <c r="G793" s="234">
        <v>1</v>
      </c>
      <c r="H793" s="330"/>
      <c r="I793" s="235">
        <f t="shared" si="212"/>
        <v>0</v>
      </c>
      <c r="J793" s="236">
        <f t="shared" si="215"/>
        <v>0</v>
      </c>
      <c r="K793" s="212">
        <f t="shared" si="214"/>
        <v>0</v>
      </c>
      <c r="L793" s="310"/>
    </row>
    <row r="794" spans="1:12">
      <c r="A794" s="230" t="s">
        <v>6925</v>
      </c>
      <c r="B794" s="230"/>
      <c r="C794" s="230" t="s">
        <v>221</v>
      </c>
      <c r="D794" s="231">
        <v>93672</v>
      </c>
      <c r="E794" s="232" t="s">
        <v>6611</v>
      </c>
      <c r="F794" s="233" t="s">
        <v>171</v>
      </c>
      <c r="G794" s="234">
        <v>2</v>
      </c>
      <c r="H794" s="330"/>
      <c r="I794" s="235">
        <f t="shared" si="212"/>
        <v>0</v>
      </c>
      <c r="J794" s="236">
        <f t="shared" si="215"/>
        <v>0</v>
      </c>
      <c r="K794" s="212">
        <f t="shared" si="214"/>
        <v>0</v>
      </c>
      <c r="L794" s="310"/>
    </row>
    <row r="795" spans="1:12" ht="25.5">
      <c r="A795" s="230" t="s">
        <v>6926</v>
      </c>
      <c r="B795" s="230"/>
      <c r="C795" s="230" t="s">
        <v>221</v>
      </c>
      <c r="D795" s="231">
        <v>93655</v>
      </c>
      <c r="E795" s="232" t="s">
        <v>6607</v>
      </c>
      <c r="F795" s="233" t="s">
        <v>171</v>
      </c>
      <c r="G795" s="234">
        <v>27</v>
      </c>
      <c r="H795" s="330"/>
      <c r="I795" s="235">
        <f t="shared" si="212"/>
        <v>0</v>
      </c>
      <c r="J795" s="236">
        <f t="shared" si="215"/>
        <v>0</v>
      </c>
      <c r="K795" s="212">
        <f t="shared" si="214"/>
        <v>0</v>
      </c>
      <c r="L795" s="310"/>
    </row>
    <row r="796" spans="1:12">
      <c r="A796" s="230" t="s">
        <v>6927</v>
      </c>
      <c r="B796" s="243" t="s">
        <v>7094</v>
      </c>
      <c r="C796" s="230" t="s">
        <v>313</v>
      </c>
      <c r="D796" s="230"/>
      <c r="E796" s="232" t="s">
        <v>7052</v>
      </c>
      <c r="F796" s="233" t="s">
        <v>171</v>
      </c>
      <c r="G796" s="234">
        <v>4</v>
      </c>
      <c r="H796" s="330"/>
      <c r="I796" s="235">
        <f t="shared" si="212"/>
        <v>0</v>
      </c>
      <c r="J796" s="236">
        <f t="shared" si="215"/>
        <v>0</v>
      </c>
      <c r="K796" s="212">
        <f t="shared" si="214"/>
        <v>0</v>
      </c>
      <c r="L796" s="309"/>
    </row>
    <row r="797" spans="1:12">
      <c r="A797" s="230" t="s">
        <v>6928</v>
      </c>
      <c r="B797" s="243" t="s">
        <v>7095</v>
      </c>
      <c r="C797" s="230" t="s">
        <v>313</v>
      </c>
      <c r="D797" s="230"/>
      <c r="E797" s="232" t="s">
        <v>7054</v>
      </c>
      <c r="F797" s="233" t="s">
        <v>171</v>
      </c>
      <c r="G797" s="234">
        <v>3</v>
      </c>
      <c r="H797" s="330"/>
      <c r="I797" s="235">
        <f t="shared" si="212"/>
        <v>0</v>
      </c>
      <c r="J797" s="236">
        <f t="shared" si="215"/>
        <v>0</v>
      </c>
      <c r="K797" s="212">
        <f t="shared" si="214"/>
        <v>0</v>
      </c>
      <c r="L797" s="309"/>
    </row>
    <row r="798" spans="1:12" ht="25.5">
      <c r="A798" s="230" t="s">
        <v>6929</v>
      </c>
      <c r="B798" s="243" t="s">
        <v>7108</v>
      </c>
      <c r="C798" s="230" t="s">
        <v>313</v>
      </c>
      <c r="D798" s="230"/>
      <c r="E798" s="232" t="s">
        <v>6778</v>
      </c>
      <c r="F798" s="233" t="s">
        <v>171</v>
      </c>
      <c r="G798" s="234">
        <v>2</v>
      </c>
      <c r="H798" s="330"/>
      <c r="I798" s="235">
        <f t="shared" si="212"/>
        <v>0</v>
      </c>
      <c r="J798" s="236">
        <f t="shared" si="215"/>
        <v>0</v>
      </c>
      <c r="K798" s="212">
        <f t="shared" si="214"/>
        <v>0</v>
      </c>
      <c r="L798" s="309"/>
    </row>
    <row r="799" spans="1:12">
      <c r="A799" s="230"/>
      <c r="B799" s="230"/>
      <c r="C799" s="230"/>
      <c r="D799" s="230"/>
      <c r="E799" s="232"/>
      <c r="F799" s="233"/>
      <c r="G799" s="234"/>
      <c r="H799" s="335"/>
      <c r="I799" s="308"/>
      <c r="J799" s="308"/>
      <c r="K799" s="212"/>
      <c r="L799" s="294"/>
    </row>
    <row r="800" spans="1:12">
      <c r="A800" s="296" t="s">
        <v>3756</v>
      </c>
      <c r="B800" s="230"/>
      <c r="C800" s="230"/>
      <c r="D800" s="230"/>
      <c r="E800" s="232" t="s">
        <v>6781</v>
      </c>
      <c r="F800" s="233"/>
      <c r="G800" s="234"/>
      <c r="H800" s="335"/>
      <c r="I800" s="308"/>
      <c r="J800" s="308"/>
      <c r="K800" s="212"/>
      <c r="L800" s="294"/>
    </row>
    <row r="801" spans="1:12" ht="25.5">
      <c r="A801" s="230" t="s">
        <v>6930</v>
      </c>
      <c r="B801" s="243" t="s">
        <v>7102</v>
      </c>
      <c r="C801" s="230" t="s">
        <v>313</v>
      </c>
      <c r="D801" s="230"/>
      <c r="E801" s="232" t="s">
        <v>6771</v>
      </c>
      <c r="F801" s="233" t="s">
        <v>171</v>
      </c>
      <c r="G801" s="234">
        <v>3</v>
      </c>
      <c r="H801" s="330"/>
      <c r="I801" s="235">
        <f t="shared" ref="I801:I814" si="216">$H$3</f>
        <v>0</v>
      </c>
      <c r="J801" s="236">
        <f t="shared" ref="J801" si="217">TRUNC(H801 * (1+I801), 2)</f>
        <v>0</v>
      </c>
      <c r="K801" s="212">
        <f t="shared" ref="K801:K814" si="218">TRUNC(G801*J801,2)</f>
        <v>0</v>
      </c>
      <c r="L801" s="309"/>
    </row>
    <row r="802" spans="1:12" ht="25.5">
      <c r="A802" s="230" t="s">
        <v>6931</v>
      </c>
      <c r="B802" s="243" t="s">
        <v>7103</v>
      </c>
      <c r="C802" s="230" t="s">
        <v>313</v>
      </c>
      <c r="D802" s="230"/>
      <c r="E802" s="232" t="s">
        <v>6772</v>
      </c>
      <c r="F802" s="233" t="s">
        <v>171</v>
      </c>
      <c r="G802" s="234">
        <v>1</v>
      </c>
      <c r="H802" s="330"/>
      <c r="I802" s="235">
        <f t="shared" si="216"/>
        <v>0</v>
      </c>
      <c r="J802" s="236">
        <f t="shared" ref="J802:J814" si="219">TRUNC(H802 * (1+I802), 2)</f>
        <v>0</v>
      </c>
      <c r="K802" s="212">
        <f t="shared" si="218"/>
        <v>0</v>
      </c>
      <c r="L802" s="309"/>
    </row>
    <row r="803" spans="1:12" ht="25.5">
      <c r="A803" s="230" t="s">
        <v>6932</v>
      </c>
      <c r="B803" s="243" t="s">
        <v>7104</v>
      </c>
      <c r="C803" s="230" t="s">
        <v>313</v>
      </c>
      <c r="D803" s="230"/>
      <c r="E803" s="232" t="s">
        <v>6773</v>
      </c>
      <c r="F803" s="233" t="s">
        <v>171</v>
      </c>
      <c r="G803" s="234">
        <v>3</v>
      </c>
      <c r="H803" s="330"/>
      <c r="I803" s="235">
        <f t="shared" si="216"/>
        <v>0</v>
      </c>
      <c r="J803" s="236">
        <f t="shared" si="219"/>
        <v>0</v>
      </c>
      <c r="K803" s="212">
        <f t="shared" si="218"/>
        <v>0</v>
      </c>
      <c r="L803" s="309"/>
    </row>
    <row r="804" spans="1:12" ht="25.5">
      <c r="A804" s="230" t="s">
        <v>6933</v>
      </c>
      <c r="B804" s="243" t="s">
        <v>7105</v>
      </c>
      <c r="C804" s="230" t="s">
        <v>313</v>
      </c>
      <c r="D804" s="230"/>
      <c r="E804" s="232" t="s">
        <v>6774</v>
      </c>
      <c r="F804" s="233" t="s">
        <v>171</v>
      </c>
      <c r="G804" s="234">
        <v>1</v>
      </c>
      <c r="H804" s="330"/>
      <c r="I804" s="235">
        <f t="shared" si="216"/>
        <v>0</v>
      </c>
      <c r="J804" s="236">
        <f t="shared" si="219"/>
        <v>0</v>
      </c>
      <c r="K804" s="212">
        <f t="shared" si="218"/>
        <v>0</v>
      </c>
      <c r="L804" s="309"/>
    </row>
    <row r="805" spans="1:12" ht="25.5">
      <c r="A805" s="230" t="s">
        <v>6934</v>
      </c>
      <c r="B805" s="243" t="s">
        <v>7106</v>
      </c>
      <c r="C805" s="230" t="s">
        <v>313</v>
      </c>
      <c r="D805" s="230"/>
      <c r="E805" s="232" t="s">
        <v>6775</v>
      </c>
      <c r="F805" s="233" t="s">
        <v>171</v>
      </c>
      <c r="G805" s="234">
        <v>1</v>
      </c>
      <c r="H805" s="330"/>
      <c r="I805" s="235">
        <f t="shared" si="216"/>
        <v>0</v>
      </c>
      <c r="J805" s="236">
        <f t="shared" si="219"/>
        <v>0</v>
      </c>
      <c r="K805" s="212">
        <f t="shared" si="218"/>
        <v>0</v>
      </c>
      <c r="L805" s="309"/>
    </row>
    <row r="806" spans="1:12" ht="63.75">
      <c r="A806" s="230" t="s">
        <v>6935</v>
      </c>
      <c r="B806" s="243" t="s">
        <v>7061</v>
      </c>
      <c r="C806" s="230" t="s">
        <v>313</v>
      </c>
      <c r="D806" s="230"/>
      <c r="E806" s="232" t="s">
        <v>6776</v>
      </c>
      <c r="F806" s="233" t="s">
        <v>1273</v>
      </c>
      <c r="G806" s="234">
        <v>1</v>
      </c>
      <c r="H806" s="330"/>
      <c r="I806" s="235">
        <f t="shared" si="216"/>
        <v>0</v>
      </c>
      <c r="J806" s="236">
        <f t="shared" si="219"/>
        <v>0</v>
      </c>
      <c r="K806" s="212">
        <f t="shared" si="218"/>
        <v>0</v>
      </c>
      <c r="L806" s="309"/>
    </row>
    <row r="807" spans="1:12" ht="25.5">
      <c r="A807" s="230" t="s">
        <v>6936</v>
      </c>
      <c r="B807" s="243" t="s">
        <v>7092</v>
      </c>
      <c r="C807" s="230" t="s">
        <v>313</v>
      </c>
      <c r="D807" s="230"/>
      <c r="E807" s="232" t="s">
        <v>6761</v>
      </c>
      <c r="F807" s="233" t="s">
        <v>171</v>
      </c>
      <c r="G807" s="234">
        <v>2</v>
      </c>
      <c r="H807" s="330"/>
      <c r="I807" s="235">
        <f t="shared" si="216"/>
        <v>0</v>
      </c>
      <c r="J807" s="236">
        <f t="shared" si="219"/>
        <v>0</v>
      </c>
      <c r="K807" s="212">
        <f t="shared" si="218"/>
        <v>0</v>
      </c>
      <c r="L807" s="309"/>
    </row>
    <row r="808" spans="1:12" ht="25.5">
      <c r="A808" s="230" t="s">
        <v>6937</v>
      </c>
      <c r="B808" s="243" t="s">
        <v>7107</v>
      </c>
      <c r="C808" s="230" t="s">
        <v>313</v>
      </c>
      <c r="D808" s="230"/>
      <c r="E808" s="232" t="s">
        <v>6777</v>
      </c>
      <c r="F808" s="233" t="s">
        <v>171</v>
      </c>
      <c r="G808" s="234">
        <v>1</v>
      </c>
      <c r="H808" s="330"/>
      <c r="I808" s="235">
        <f t="shared" si="216"/>
        <v>0</v>
      </c>
      <c r="J808" s="236">
        <f t="shared" si="219"/>
        <v>0</v>
      </c>
      <c r="K808" s="212">
        <f t="shared" si="218"/>
        <v>0</v>
      </c>
      <c r="L808" s="309"/>
    </row>
    <row r="809" spans="1:12">
      <c r="A809" s="230" t="s">
        <v>6938</v>
      </c>
      <c r="B809" s="230"/>
      <c r="C809" s="230" t="s">
        <v>221</v>
      </c>
      <c r="D809" s="231">
        <v>93671</v>
      </c>
      <c r="E809" s="232" t="s">
        <v>6610</v>
      </c>
      <c r="F809" s="233" t="s">
        <v>171</v>
      </c>
      <c r="G809" s="234">
        <v>1</v>
      </c>
      <c r="H809" s="330"/>
      <c r="I809" s="235">
        <f t="shared" si="216"/>
        <v>0</v>
      </c>
      <c r="J809" s="236">
        <f t="shared" si="219"/>
        <v>0</v>
      </c>
      <c r="K809" s="212">
        <f t="shared" si="218"/>
        <v>0</v>
      </c>
      <c r="L809" s="310"/>
    </row>
    <row r="810" spans="1:12">
      <c r="A810" s="230" t="s">
        <v>6939</v>
      </c>
      <c r="B810" s="230"/>
      <c r="C810" s="230" t="s">
        <v>221</v>
      </c>
      <c r="D810" s="231">
        <v>93672</v>
      </c>
      <c r="E810" s="232" t="s">
        <v>6611</v>
      </c>
      <c r="F810" s="233" t="s">
        <v>171</v>
      </c>
      <c r="G810" s="234">
        <v>2</v>
      </c>
      <c r="H810" s="330"/>
      <c r="I810" s="235">
        <f t="shared" si="216"/>
        <v>0</v>
      </c>
      <c r="J810" s="236">
        <f t="shared" si="219"/>
        <v>0</v>
      </c>
      <c r="K810" s="212">
        <f t="shared" si="218"/>
        <v>0</v>
      </c>
      <c r="L810" s="310"/>
    </row>
    <row r="811" spans="1:12" ht="25.5">
      <c r="A811" s="230" t="s">
        <v>6940</v>
      </c>
      <c r="B811" s="230"/>
      <c r="C811" s="230" t="s">
        <v>221</v>
      </c>
      <c r="D811" s="231">
        <v>93655</v>
      </c>
      <c r="E811" s="232" t="s">
        <v>6607</v>
      </c>
      <c r="F811" s="233" t="s">
        <v>171</v>
      </c>
      <c r="G811" s="234">
        <v>24</v>
      </c>
      <c r="H811" s="330"/>
      <c r="I811" s="235">
        <f t="shared" si="216"/>
        <v>0</v>
      </c>
      <c r="J811" s="236">
        <f t="shared" si="219"/>
        <v>0</v>
      </c>
      <c r="K811" s="212">
        <f t="shared" si="218"/>
        <v>0</v>
      </c>
      <c r="L811" s="310"/>
    </row>
    <row r="812" spans="1:12">
      <c r="A812" s="230" t="s">
        <v>6941</v>
      </c>
      <c r="B812" s="230"/>
      <c r="C812" s="230" t="s">
        <v>221</v>
      </c>
      <c r="D812" s="231">
        <v>93669</v>
      </c>
      <c r="E812" s="232" t="s">
        <v>6609</v>
      </c>
      <c r="F812" s="233" t="s">
        <v>171</v>
      </c>
      <c r="G812" s="234">
        <v>2</v>
      </c>
      <c r="H812" s="330"/>
      <c r="I812" s="235">
        <f t="shared" si="216"/>
        <v>0</v>
      </c>
      <c r="J812" s="236">
        <f t="shared" si="219"/>
        <v>0</v>
      </c>
      <c r="K812" s="212">
        <f t="shared" si="218"/>
        <v>0</v>
      </c>
      <c r="L812" s="310"/>
    </row>
    <row r="813" spans="1:12">
      <c r="A813" s="230" t="s">
        <v>6942</v>
      </c>
      <c r="B813" s="243" t="s">
        <v>7094</v>
      </c>
      <c r="C813" s="230" t="s">
        <v>313</v>
      </c>
      <c r="D813" s="230"/>
      <c r="E813" s="232" t="s">
        <v>7052</v>
      </c>
      <c r="F813" s="233" t="s">
        <v>171</v>
      </c>
      <c r="G813" s="234">
        <v>4</v>
      </c>
      <c r="H813" s="330"/>
      <c r="I813" s="235">
        <f t="shared" si="216"/>
        <v>0</v>
      </c>
      <c r="J813" s="236">
        <f t="shared" si="219"/>
        <v>0</v>
      </c>
      <c r="K813" s="212">
        <f t="shared" si="218"/>
        <v>0</v>
      </c>
      <c r="L813" s="309"/>
    </row>
    <row r="814" spans="1:12">
      <c r="A814" s="230" t="s">
        <v>6943</v>
      </c>
      <c r="B814" s="243" t="s">
        <v>7095</v>
      </c>
      <c r="C814" s="230" t="s">
        <v>313</v>
      </c>
      <c r="D814" s="230"/>
      <c r="E814" s="232" t="s">
        <v>7054</v>
      </c>
      <c r="F814" s="233" t="s">
        <v>171</v>
      </c>
      <c r="G814" s="234">
        <v>3</v>
      </c>
      <c r="H814" s="330"/>
      <c r="I814" s="235">
        <f t="shared" si="216"/>
        <v>0</v>
      </c>
      <c r="J814" s="236">
        <f t="shared" si="219"/>
        <v>0</v>
      </c>
      <c r="K814" s="212">
        <f t="shared" si="218"/>
        <v>0</v>
      </c>
      <c r="L814" s="309"/>
    </row>
    <row r="815" spans="1:12">
      <c r="A815" s="230"/>
      <c r="B815" s="230"/>
      <c r="C815" s="230"/>
      <c r="D815" s="230"/>
      <c r="E815" s="232"/>
      <c r="F815" s="233"/>
      <c r="G815" s="234"/>
      <c r="H815" s="335"/>
      <c r="I815" s="308"/>
      <c r="J815" s="308"/>
      <c r="K815" s="212"/>
      <c r="L815" s="294"/>
    </row>
    <row r="816" spans="1:12">
      <c r="A816" s="296" t="s">
        <v>3757</v>
      </c>
      <c r="B816" s="230"/>
      <c r="C816" s="230"/>
      <c r="D816" s="230"/>
      <c r="E816" s="232" t="s">
        <v>6782</v>
      </c>
      <c r="F816" s="233"/>
      <c r="G816" s="234"/>
      <c r="H816" s="335"/>
      <c r="I816" s="308"/>
      <c r="J816" s="308"/>
      <c r="K816" s="212"/>
      <c r="L816" s="294"/>
    </row>
    <row r="817" spans="1:12" ht="25.5">
      <c r="A817" s="230" t="s">
        <v>6944</v>
      </c>
      <c r="B817" s="243" t="s">
        <v>7102</v>
      </c>
      <c r="C817" s="230" t="s">
        <v>313</v>
      </c>
      <c r="D817" s="230"/>
      <c r="E817" s="232" t="s">
        <v>6771</v>
      </c>
      <c r="F817" s="233" t="s">
        <v>171</v>
      </c>
      <c r="G817" s="234">
        <v>3</v>
      </c>
      <c r="H817" s="330"/>
      <c r="I817" s="235">
        <f t="shared" ref="I817:I830" si="220">$H$3</f>
        <v>0</v>
      </c>
      <c r="J817" s="236">
        <f t="shared" ref="J817" si="221">TRUNC(H817 * (1+I817), 2)</f>
        <v>0</v>
      </c>
      <c r="K817" s="212">
        <f t="shared" ref="K817:K830" si="222">TRUNC(G817*J817,2)</f>
        <v>0</v>
      </c>
      <c r="L817" s="309"/>
    </row>
    <row r="818" spans="1:12" ht="25.5">
      <c r="A818" s="230" t="s">
        <v>6945</v>
      </c>
      <c r="B818" s="243" t="s">
        <v>7103</v>
      </c>
      <c r="C818" s="230" t="s">
        <v>313</v>
      </c>
      <c r="D818" s="230"/>
      <c r="E818" s="232" t="s">
        <v>6772</v>
      </c>
      <c r="F818" s="233" t="s">
        <v>171</v>
      </c>
      <c r="G818" s="234">
        <v>1</v>
      </c>
      <c r="H818" s="330"/>
      <c r="I818" s="235">
        <f t="shared" si="220"/>
        <v>0</v>
      </c>
      <c r="J818" s="236">
        <f t="shared" ref="J818:J830" si="223">TRUNC(H818 * (1+I818), 2)</f>
        <v>0</v>
      </c>
      <c r="K818" s="212">
        <f t="shared" si="222"/>
        <v>0</v>
      </c>
      <c r="L818" s="309"/>
    </row>
    <row r="819" spans="1:12" ht="25.5">
      <c r="A819" s="230" t="s">
        <v>6946</v>
      </c>
      <c r="B819" s="243" t="s">
        <v>7104</v>
      </c>
      <c r="C819" s="230" t="s">
        <v>313</v>
      </c>
      <c r="D819" s="230"/>
      <c r="E819" s="232" t="s">
        <v>6773</v>
      </c>
      <c r="F819" s="233" t="s">
        <v>171</v>
      </c>
      <c r="G819" s="234">
        <v>3</v>
      </c>
      <c r="H819" s="330"/>
      <c r="I819" s="235">
        <f t="shared" si="220"/>
        <v>0</v>
      </c>
      <c r="J819" s="236">
        <f t="shared" si="223"/>
        <v>0</v>
      </c>
      <c r="K819" s="212">
        <f t="shared" si="222"/>
        <v>0</v>
      </c>
      <c r="L819" s="309"/>
    </row>
    <row r="820" spans="1:12" ht="25.5">
      <c r="A820" s="230" t="s">
        <v>6947</v>
      </c>
      <c r="B820" s="243" t="s">
        <v>7105</v>
      </c>
      <c r="C820" s="230" t="s">
        <v>313</v>
      </c>
      <c r="D820" s="230"/>
      <c r="E820" s="232" t="s">
        <v>6774</v>
      </c>
      <c r="F820" s="233" t="s">
        <v>171</v>
      </c>
      <c r="G820" s="234">
        <v>1</v>
      </c>
      <c r="H820" s="330"/>
      <c r="I820" s="235">
        <f t="shared" si="220"/>
        <v>0</v>
      </c>
      <c r="J820" s="236">
        <f t="shared" si="223"/>
        <v>0</v>
      </c>
      <c r="K820" s="212">
        <f t="shared" si="222"/>
        <v>0</v>
      </c>
      <c r="L820" s="309"/>
    </row>
    <row r="821" spans="1:12" ht="25.5">
      <c r="A821" s="230" t="s">
        <v>6948</v>
      </c>
      <c r="B821" s="243" t="s">
        <v>7106</v>
      </c>
      <c r="C821" s="230" t="s">
        <v>313</v>
      </c>
      <c r="D821" s="230"/>
      <c r="E821" s="232" t="s">
        <v>6775</v>
      </c>
      <c r="F821" s="233" t="s">
        <v>171</v>
      </c>
      <c r="G821" s="234">
        <v>1</v>
      </c>
      <c r="H821" s="330"/>
      <c r="I821" s="235">
        <f t="shared" si="220"/>
        <v>0</v>
      </c>
      <c r="J821" s="236">
        <f t="shared" si="223"/>
        <v>0</v>
      </c>
      <c r="K821" s="212">
        <f t="shared" si="222"/>
        <v>0</v>
      </c>
      <c r="L821" s="309"/>
    </row>
    <row r="822" spans="1:12" ht="63.75">
      <c r="A822" s="230" t="s">
        <v>6949</v>
      </c>
      <c r="B822" s="243" t="s">
        <v>7061</v>
      </c>
      <c r="C822" s="230" t="s">
        <v>313</v>
      </c>
      <c r="D822" s="230"/>
      <c r="E822" s="232" t="s">
        <v>6776</v>
      </c>
      <c r="F822" s="233" t="s">
        <v>1273</v>
      </c>
      <c r="G822" s="234">
        <v>1</v>
      </c>
      <c r="H822" s="330"/>
      <c r="I822" s="235">
        <f t="shared" si="220"/>
        <v>0</v>
      </c>
      <c r="J822" s="236">
        <f t="shared" si="223"/>
        <v>0</v>
      </c>
      <c r="K822" s="212">
        <f t="shared" si="222"/>
        <v>0</v>
      </c>
      <c r="L822" s="309"/>
    </row>
    <row r="823" spans="1:12" ht="25.5">
      <c r="A823" s="230" t="s">
        <v>6950</v>
      </c>
      <c r="B823" s="243" t="s">
        <v>7092</v>
      </c>
      <c r="C823" s="230" t="s">
        <v>313</v>
      </c>
      <c r="D823" s="230"/>
      <c r="E823" s="232" t="s">
        <v>6761</v>
      </c>
      <c r="F823" s="233" t="s">
        <v>171</v>
      </c>
      <c r="G823" s="234">
        <v>2</v>
      </c>
      <c r="H823" s="330"/>
      <c r="I823" s="235">
        <f t="shared" si="220"/>
        <v>0</v>
      </c>
      <c r="J823" s="236">
        <f t="shared" si="223"/>
        <v>0</v>
      </c>
      <c r="K823" s="212">
        <f t="shared" si="222"/>
        <v>0</v>
      </c>
      <c r="L823" s="309"/>
    </row>
    <row r="824" spans="1:12" ht="25.5">
      <c r="A824" s="230" t="s">
        <v>6951</v>
      </c>
      <c r="B824" s="243" t="s">
        <v>7107</v>
      </c>
      <c r="C824" s="230" t="s">
        <v>313</v>
      </c>
      <c r="D824" s="230"/>
      <c r="E824" s="232" t="s">
        <v>6777</v>
      </c>
      <c r="F824" s="233" t="s">
        <v>171</v>
      </c>
      <c r="G824" s="234">
        <v>1</v>
      </c>
      <c r="H824" s="330"/>
      <c r="I824" s="235">
        <f t="shared" si="220"/>
        <v>0</v>
      </c>
      <c r="J824" s="236">
        <f t="shared" si="223"/>
        <v>0</v>
      </c>
      <c r="K824" s="212">
        <f t="shared" si="222"/>
        <v>0</v>
      </c>
      <c r="L824" s="309"/>
    </row>
    <row r="825" spans="1:12">
      <c r="A825" s="230" t="s">
        <v>6952</v>
      </c>
      <c r="B825" s="230"/>
      <c r="C825" s="230" t="s">
        <v>221</v>
      </c>
      <c r="D825" s="231">
        <v>93671</v>
      </c>
      <c r="E825" s="232" t="s">
        <v>6610</v>
      </c>
      <c r="F825" s="233" t="s">
        <v>171</v>
      </c>
      <c r="G825" s="234">
        <v>1</v>
      </c>
      <c r="H825" s="330"/>
      <c r="I825" s="235">
        <f t="shared" si="220"/>
        <v>0</v>
      </c>
      <c r="J825" s="236">
        <f t="shared" si="223"/>
        <v>0</v>
      </c>
      <c r="K825" s="212">
        <f t="shared" si="222"/>
        <v>0</v>
      </c>
      <c r="L825" s="310"/>
    </row>
    <row r="826" spans="1:12">
      <c r="A826" s="230" t="s">
        <v>6953</v>
      </c>
      <c r="B826" s="230"/>
      <c r="C826" s="230" t="s">
        <v>221</v>
      </c>
      <c r="D826" s="231">
        <v>93672</v>
      </c>
      <c r="E826" s="232" t="s">
        <v>6611</v>
      </c>
      <c r="F826" s="233" t="s">
        <v>171</v>
      </c>
      <c r="G826" s="234">
        <v>2</v>
      </c>
      <c r="H826" s="330"/>
      <c r="I826" s="235">
        <f t="shared" si="220"/>
        <v>0</v>
      </c>
      <c r="J826" s="236">
        <f t="shared" si="223"/>
        <v>0</v>
      </c>
      <c r="K826" s="212">
        <f t="shared" si="222"/>
        <v>0</v>
      </c>
      <c r="L826" s="310"/>
    </row>
    <row r="827" spans="1:12" ht="25.5">
      <c r="A827" s="230" t="s">
        <v>6954</v>
      </c>
      <c r="B827" s="230"/>
      <c r="C827" s="230" t="s">
        <v>221</v>
      </c>
      <c r="D827" s="231">
        <v>93655</v>
      </c>
      <c r="E827" s="232" t="s">
        <v>6607</v>
      </c>
      <c r="F827" s="233" t="s">
        <v>171</v>
      </c>
      <c r="G827" s="234">
        <v>27</v>
      </c>
      <c r="H827" s="330"/>
      <c r="I827" s="235">
        <f t="shared" si="220"/>
        <v>0</v>
      </c>
      <c r="J827" s="236">
        <f t="shared" si="223"/>
        <v>0</v>
      </c>
      <c r="K827" s="212">
        <f t="shared" si="222"/>
        <v>0</v>
      </c>
      <c r="L827" s="310"/>
    </row>
    <row r="828" spans="1:12">
      <c r="A828" s="230" t="s">
        <v>6955</v>
      </c>
      <c r="B828" s="243" t="s">
        <v>7094</v>
      </c>
      <c r="C828" s="230" t="s">
        <v>313</v>
      </c>
      <c r="D828" s="230"/>
      <c r="E828" s="232" t="s">
        <v>7052</v>
      </c>
      <c r="F828" s="233" t="s">
        <v>171</v>
      </c>
      <c r="G828" s="234">
        <v>4</v>
      </c>
      <c r="H828" s="330"/>
      <c r="I828" s="235">
        <f t="shared" si="220"/>
        <v>0</v>
      </c>
      <c r="J828" s="236">
        <f t="shared" si="223"/>
        <v>0</v>
      </c>
      <c r="K828" s="212">
        <f t="shared" si="222"/>
        <v>0</v>
      </c>
      <c r="L828" s="309"/>
    </row>
    <row r="829" spans="1:12">
      <c r="A829" s="230" t="s">
        <v>6956</v>
      </c>
      <c r="B829" s="243" t="s">
        <v>7095</v>
      </c>
      <c r="C829" s="230" t="s">
        <v>313</v>
      </c>
      <c r="D829" s="230"/>
      <c r="E829" s="232" t="s">
        <v>7054</v>
      </c>
      <c r="F829" s="233" t="s">
        <v>171</v>
      </c>
      <c r="G829" s="234">
        <v>3</v>
      </c>
      <c r="H829" s="330"/>
      <c r="I829" s="235">
        <f t="shared" si="220"/>
        <v>0</v>
      </c>
      <c r="J829" s="236">
        <f t="shared" si="223"/>
        <v>0</v>
      </c>
      <c r="K829" s="212">
        <f t="shared" si="222"/>
        <v>0</v>
      </c>
      <c r="L829" s="309"/>
    </row>
    <row r="830" spans="1:12" ht="25.5">
      <c r="A830" s="230" t="s">
        <v>6957</v>
      </c>
      <c r="B830" s="243" t="s">
        <v>7108</v>
      </c>
      <c r="C830" s="230" t="s">
        <v>313</v>
      </c>
      <c r="D830" s="230"/>
      <c r="E830" s="232" t="s">
        <v>6778</v>
      </c>
      <c r="F830" s="233" t="s">
        <v>171</v>
      </c>
      <c r="G830" s="234">
        <v>2</v>
      </c>
      <c r="H830" s="330"/>
      <c r="I830" s="235">
        <f t="shared" si="220"/>
        <v>0</v>
      </c>
      <c r="J830" s="236">
        <f t="shared" si="223"/>
        <v>0</v>
      </c>
      <c r="K830" s="212">
        <f t="shared" si="222"/>
        <v>0</v>
      </c>
      <c r="L830" s="309"/>
    </row>
    <row r="831" spans="1:12">
      <c r="A831" s="230"/>
      <c r="B831" s="230"/>
      <c r="C831" s="230"/>
      <c r="D831" s="230"/>
      <c r="E831" s="232"/>
      <c r="F831" s="233"/>
      <c r="G831" s="234"/>
      <c r="H831" s="335"/>
      <c r="I831" s="308"/>
      <c r="J831" s="308"/>
      <c r="K831" s="212"/>
      <c r="L831" s="294"/>
    </row>
    <row r="832" spans="1:12">
      <c r="A832" s="296" t="s">
        <v>3758</v>
      </c>
      <c r="B832" s="230"/>
      <c r="C832" s="230"/>
      <c r="D832" s="230"/>
      <c r="E832" s="232" t="s">
        <v>6783</v>
      </c>
      <c r="F832" s="233"/>
      <c r="G832" s="234"/>
      <c r="H832" s="335"/>
      <c r="I832" s="308"/>
      <c r="J832" s="308"/>
      <c r="K832" s="212"/>
      <c r="L832" s="294"/>
    </row>
    <row r="833" spans="1:12" ht="25.5">
      <c r="A833" s="230" t="s">
        <v>6958</v>
      </c>
      <c r="B833" s="243" t="s">
        <v>7102</v>
      </c>
      <c r="C833" s="230" t="s">
        <v>313</v>
      </c>
      <c r="D833" s="230"/>
      <c r="E833" s="232" t="s">
        <v>6771</v>
      </c>
      <c r="F833" s="233" t="s">
        <v>171</v>
      </c>
      <c r="G833" s="234">
        <v>3</v>
      </c>
      <c r="H833" s="330"/>
      <c r="I833" s="235">
        <f t="shared" ref="I833:I846" si="224">$H$3</f>
        <v>0</v>
      </c>
      <c r="J833" s="236">
        <f t="shared" ref="J833" si="225">TRUNC(H833 * (1+I833), 2)</f>
        <v>0</v>
      </c>
      <c r="K833" s="212">
        <f t="shared" ref="K833:K846" si="226">TRUNC(G833*J833,2)</f>
        <v>0</v>
      </c>
      <c r="L833" s="309"/>
    </row>
    <row r="834" spans="1:12" ht="25.5">
      <c r="A834" s="230" t="s">
        <v>6959</v>
      </c>
      <c r="B834" s="243" t="s">
        <v>7103</v>
      </c>
      <c r="C834" s="230" t="s">
        <v>313</v>
      </c>
      <c r="D834" s="230"/>
      <c r="E834" s="232" t="s">
        <v>6772</v>
      </c>
      <c r="F834" s="233" t="s">
        <v>171</v>
      </c>
      <c r="G834" s="234">
        <v>1</v>
      </c>
      <c r="H834" s="330"/>
      <c r="I834" s="235">
        <f t="shared" si="224"/>
        <v>0</v>
      </c>
      <c r="J834" s="236">
        <f t="shared" ref="J834:J846" si="227">TRUNC(H834 * (1+I834), 2)</f>
        <v>0</v>
      </c>
      <c r="K834" s="212">
        <f t="shared" si="226"/>
        <v>0</v>
      </c>
      <c r="L834" s="309"/>
    </row>
    <row r="835" spans="1:12" ht="25.5">
      <c r="A835" s="230" t="s">
        <v>6960</v>
      </c>
      <c r="B835" s="243" t="s">
        <v>7104</v>
      </c>
      <c r="C835" s="230" t="s">
        <v>313</v>
      </c>
      <c r="D835" s="230"/>
      <c r="E835" s="232" t="s">
        <v>6773</v>
      </c>
      <c r="F835" s="233" t="s">
        <v>171</v>
      </c>
      <c r="G835" s="234">
        <v>3</v>
      </c>
      <c r="H835" s="330"/>
      <c r="I835" s="235">
        <f t="shared" si="224"/>
        <v>0</v>
      </c>
      <c r="J835" s="236">
        <f t="shared" si="227"/>
        <v>0</v>
      </c>
      <c r="K835" s="212">
        <f t="shared" si="226"/>
        <v>0</v>
      </c>
      <c r="L835" s="309"/>
    </row>
    <row r="836" spans="1:12" ht="25.5">
      <c r="A836" s="230" t="s">
        <v>6961</v>
      </c>
      <c r="B836" s="243" t="s">
        <v>7105</v>
      </c>
      <c r="C836" s="230" t="s">
        <v>313</v>
      </c>
      <c r="D836" s="230"/>
      <c r="E836" s="232" t="s">
        <v>6774</v>
      </c>
      <c r="F836" s="233" t="s">
        <v>171</v>
      </c>
      <c r="G836" s="234">
        <v>1</v>
      </c>
      <c r="H836" s="330"/>
      <c r="I836" s="235">
        <f t="shared" si="224"/>
        <v>0</v>
      </c>
      <c r="J836" s="236">
        <f t="shared" si="227"/>
        <v>0</v>
      </c>
      <c r="K836" s="212">
        <f t="shared" si="226"/>
        <v>0</v>
      </c>
      <c r="L836" s="309"/>
    </row>
    <row r="837" spans="1:12" ht="25.5">
      <c r="A837" s="230" t="s">
        <v>6962</v>
      </c>
      <c r="B837" s="243" t="s">
        <v>7106</v>
      </c>
      <c r="C837" s="230" t="s">
        <v>313</v>
      </c>
      <c r="D837" s="230"/>
      <c r="E837" s="232" t="s">
        <v>6775</v>
      </c>
      <c r="F837" s="233" t="s">
        <v>171</v>
      </c>
      <c r="G837" s="234">
        <v>1</v>
      </c>
      <c r="H837" s="330"/>
      <c r="I837" s="235">
        <f t="shared" si="224"/>
        <v>0</v>
      </c>
      <c r="J837" s="236">
        <f t="shared" si="227"/>
        <v>0</v>
      </c>
      <c r="K837" s="212">
        <f t="shared" si="226"/>
        <v>0</v>
      </c>
      <c r="L837" s="309"/>
    </row>
    <row r="838" spans="1:12" ht="63.75">
      <c r="A838" s="230" t="s">
        <v>6963</v>
      </c>
      <c r="B838" s="243" t="s">
        <v>7061</v>
      </c>
      <c r="C838" s="230" t="s">
        <v>313</v>
      </c>
      <c r="D838" s="230"/>
      <c r="E838" s="232" t="s">
        <v>6776</v>
      </c>
      <c r="F838" s="233" t="s">
        <v>1273</v>
      </c>
      <c r="G838" s="234">
        <v>1</v>
      </c>
      <c r="H838" s="330"/>
      <c r="I838" s="235">
        <f t="shared" si="224"/>
        <v>0</v>
      </c>
      <c r="J838" s="236">
        <f t="shared" si="227"/>
        <v>0</v>
      </c>
      <c r="K838" s="212">
        <f t="shared" si="226"/>
        <v>0</v>
      </c>
      <c r="L838" s="309"/>
    </row>
    <row r="839" spans="1:12" ht="25.5">
      <c r="A839" s="230" t="s">
        <v>6964</v>
      </c>
      <c r="B839" s="243" t="s">
        <v>7092</v>
      </c>
      <c r="C839" s="230" t="s">
        <v>313</v>
      </c>
      <c r="D839" s="230"/>
      <c r="E839" s="232" t="s">
        <v>6761</v>
      </c>
      <c r="F839" s="233" t="s">
        <v>171</v>
      </c>
      <c r="G839" s="234">
        <v>2</v>
      </c>
      <c r="H839" s="330"/>
      <c r="I839" s="235">
        <f t="shared" si="224"/>
        <v>0</v>
      </c>
      <c r="J839" s="236">
        <f t="shared" si="227"/>
        <v>0</v>
      </c>
      <c r="K839" s="212">
        <f t="shared" si="226"/>
        <v>0</v>
      </c>
      <c r="L839" s="309"/>
    </row>
    <row r="840" spans="1:12" ht="25.5">
      <c r="A840" s="230" t="s">
        <v>6965</v>
      </c>
      <c r="B840" s="243" t="s">
        <v>7107</v>
      </c>
      <c r="C840" s="230" t="s">
        <v>313</v>
      </c>
      <c r="D840" s="230"/>
      <c r="E840" s="232" t="s">
        <v>6777</v>
      </c>
      <c r="F840" s="233" t="s">
        <v>171</v>
      </c>
      <c r="G840" s="234">
        <v>1</v>
      </c>
      <c r="H840" s="330"/>
      <c r="I840" s="235">
        <f t="shared" si="224"/>
        <v>0</v>
      </c>
      <c r="J840" s="236">
        <f t="shared" si="227"/>
        <v>0</v>
      </c>
      <c r="K840" s="212">
        <f t="shared" si="226"/>
        <v>0</v>
      </c>
      <c r="L840" s="309"/>
    </row>
    <row r="841" spans="1:12">
      <c r="A841" s="230" t="s">
        <v>6966</v>
      </c>
      <c r="B841" s="230"/>
      <c r="C841" s="230" t="s">
        <v>221</v>
      </c>
      <c r="D841" s="231">
        <v>93671</v>
      </c>
      <c r="E841" s="232" t="s">
        <v>6610</v>
      </c>
      <c r="F841" s="233" t="s">
        <v>171</v>
      </c>
      <c r="G841" s="234">
        <v>1</v>
      </c>
      <c r="H841" s="330"/>
      <c r="I841" s="235">
        <f t="shared" si="224"/>
        <v>0</v>
      </c>
      <c r="J841" s="236">
        <f t="shared" si="227"/>
        <v>0</v>
      </c>
      <c r="K841" s="212">
        <f t="shared" si="226"/>
        <v>0</v>
      </c>
      <c r="L841" s="310"/>
    </row>
    <row r="842" spans="1:12">
      <c r="A842" s="230" t="s">
        <v>6967</v>
      </c>
      <c r="B842" s="230"/>
      <c r="C842" s="230" t="s">
        <v>221</v>
      </c>
      <c r="D842" s="231">
        <v>93672</v>
      </c>
      <c r="E842" s="232" t="s">
        <v>6611</v>
      </c>
      <c r="F842" s="233" t="s">
        <v>171</v>
      </c>
      <c r="G842" s="234">
        <v>2</v>
      </c>
      <c r="H842" s="330"/>
      <c r="I842" s="235">
        <f t="shared" si="224"/>
        <v>0</v>
      </c>
      <c r="J842" s="236">
        <f t="shared" si="227"/>
        <v>0</v>
      </c>
      <c r="K842" s="212">
        <f t="shared" si="226"/>
        <v>0</v>
      </c>
      <c r="L842" s="310"/>
    </row>
    <row r="843" spans="1:12" ht="25.5">
      <c r="A843" s="230" t="s">
        <v>6968</v>
      </c>
      <c r="B843" s="230"/>
      <c r="C843" s="230" t="s">
        <v>221</v>
      </c>
      <c r="D843" s="231">
        <v>93655</v>
      </c>
      <c r="E843" s="232" t="s">
        <v>6607</v>
      </c>
      <c r="F843" s="233" t="s">
        <v>171</v>
      </c>
      <c r="G843" s="234">
        <v>24</v>
      </c>
      <c r="H843" s="330"/>
      <c r="I843" s="235">
        <f t="shared" si="224"/>
        <v>0</v>
      </c>
      <c r="J843" s="236">
        <f t="shared" si="227"/>
        <v>0</v>
      </c>
      <c r="K843" s="212">
        <f t="shared" si="226"/>
        <v>0</v>
      </c>
      <c r="L843" s="310"/>
    </row>
    <row r="844" spans="1:12">
      <c r="A844" s="230" t="s">
        <v>6969</v>
      </c>
      <c r="B844" s="230"/>
      <c r="C844" s="230" t="s">
        <v>221</v>
      </c>
      <c r="D844" s="231">
        <v>93669</v>
      </c>
      <c r="E844" s="232" t="s">
        <v>6609</v>
      </c>
      <c r="F844" s="233" t="s">
        <v>171</v>
      </c>
      <c r="G844" s="234">
        <v>2</v>
      </c>
      <c r="H844" s="330"/>
      <c r="I844" s="235">
        <f t="shared" si="224"/>
        <v>0</v>
      </c>
      <c r="J844" s="236">
        <f t="shared" si="227"/>
        <v>0</v>
      </c>
      <c r="K844" s="212">
        <f t="shared" si="226"/>
        <v>0</v>
      </c>
      <c r="L844" s="310"/>
    </row>
    <row r="845" spans="1:12">
      <c r="A845" s="230" t="s">
        <v>6970</v>
      </c>
      <c r="B845" s="243" t="s">
        <v>7094</v>
      </c>
      <c r="C845" s="230" t="s">
        <v>313</v>
      </c>
      <c r="D845" s="230"/>
      <c r="E845" s="232" t="s">
        <v>7052</v>
      </c>
      <c r="F845" s="233" t="s">
        <v>171</v>
      </c>
      <c r="G845" s="234">
        <v>4</v>
      </c>
      <c r="H845" s="330"/>
      <c r="I845" s="235">
        <f t="shared" si="224"/>
        <v>0</v>
      </c>
      <c r="J845" s="236">
        <f t="shared" si="227"/>
        <v>0</v>
      </c>
      <c r="K845" s="212">
        <f t="shared" si="226"/>
        <v>0</v>
      </c>
      <c r="L845" s="309"/>
    </row>
    <row r="846" spans="1:12">
      <c r="A846" s="230" t="s">
        <v>6971</v>
      </c>
      <c r="B846" s="243" t="s">
        <v>7095</v>
      </c>
      <c r="C846" s="230" t="s">
        <v>313</v>
      </c>
      <c r="D846" s="230"/>
      <c r="E846" s="232" t="s">
        <v>7054</v>
      </c>
      <c r="F846" s="233" t="s">
        <v>171</v>
      </c>
      <c r="G846" s="234">
        <v>3</v>
      </c>
      <c r="H846" s="330"/>
      <c r="I846" s="235">
        <f t="shared" si="224"/>
        <v>0</v>
      </c>
      <c r="J846" s="236">
        <f t="shared" si="227"/>
        <v>0</v>
      </c>
      <c r="K846" s="212">
        <f t="shared" si="226"/>
        <v>0</v>
      </c>
      <c r="L846" s="309"/>
    </row>
    <row r="847" spans="1:12">
      <c r="A847" s="230"/>
      <c r="B847" s="230"/>
      <c r="C847" s="230"/>
      <c r="D847" s="230"/>
      <c r="E847" s="232"/>
      <c r="F847" s="233"/>
      <c r="G847" s="234"/>
      <c r="H847" s="335"/>
      <c r="I847" s="308"/>
      <c r="J847" s="308"/>
      <c r="K847" s="212"/>
      <c r="L847" s="294"/>
    </row>
    <row r="848" spans="1:12">
      <c r="A848" s="296" t="s">
        <v>3759</v>
      </c>
      <c r="B848" s="230"/>
      <c r="C848" s="230"/>
      <c r="D848" s="230"/>
      <c r="E848" s="232" t="s">
        <v>6784</v>
      </c>
      <c r="F848" s="233"/>
      <c r="G848" s="234"/>
      <c r="H848" s="335"/>
      <c r="I848" s="308"/>
      <c r="J848" s="308"/>
      <c r="K848" s="212"/>
      <c r="L848" s="294"/>
    </row>
    <row r="849" spans="1:12" ht="25.5">
      <c r="A849" s="230" t="s">
        <v>6972</v>
      </c>
      <c r="B849" s="243" t="s">
        <v>7087</v>
      </c>
      <c r="C849" s="230" t="s">
        <v>313</v>
      </c>
      <c r="D849" s="230"/>
      <c r="E849" s="232" t="s">
        <v>6755</v>
      </c>
      <c r="F849" s="233" t="s">
        <v>171</v>
      </c>
      <c r="G849" s="234">
        <v>2</v>
      </c>
      <c r="H849" s="330"/>
      <c r="I849" s="235">
        <f t="shared" ref="I849:I860" si="228">$H$3</f>
        <v>0</v>
      </c>
      <c r="J849" s="236">
        <f t="shared" ref="J849" si="229">TRUNC(H849 * (1+I849), 2)</f>
        <v>0</v>
      </c>
      <c r="K849" s="212">
        <f t="shared" ref="K849:K860" si="230">TRUNC(G849*J849,2)</f>
        <v>0</v>
      </c>
      <c r="L849" s="309"/>
    </row>
    <row r="850" spans="1:12" ht="25.5">
      <c r="A850" s="230" t="s">
        <v>6973</v>
      </c>
      <c r="B850" s="243" t="s">
        <v>7088</v>
      </c>
      <c r="C850" s="230" t="s">
        <v>313</v>
      </c>
      <c r="D850" s="230"/>
      <c r="E850" s="232" t="s">
        <v>6756</v>
      </c>
      <c r="F850" s="233" t="s">
        <v>171</v>
      </c>
      <c r="G850" s="234">
        <v>1</v>
      </c>
      <c r="H850" s="330"/>
      <c r="I850" s="235">
        <f t="shared" si="228"/>
        <v>0</v>
      </c>
      <c r="J850" s="236">
        <f t="shared" ref="J850:J860" si="231">TRUNC(H850 * (1+I850), 2)</f>
        <v>0</v>
      </c>
      <c r="K850" s="212">
        <f t="shared" si="230"/>
        <v>0</v>
      </c>
      <c r="L850" s="309"/>
    </row>
    <row r="851" spans="1:12" ht="25.5">
      <c r="A851" s="230" t="s">
        <v>6974</v>
      </c>
      <c r="B851" s="243" t="s">
        <v>7089</v>
      </c>
      <c r="C851" s="230" t="s">
        <v>313</v>
      </c>
      <c r="D851" s="230"/>
      <c r="E851" s="232" t="s">
        <v>6757</v>
      </c>
      <c r="F851" s="233" t="s">
        <v>171</v>
      </c>
      <c r="G851" s="234">
        <v>2</v>
      </c>
      <c r="H851" s="330"/>
      <c r="I851" s="235">
        <f t="shared" si="228"/>
        <v>0</v>
      </c>
      <c r="J851" s="236">
        <f t="shared" si="231"/>
        <v>0</v>
      </c>
      <c r="K851" s="212">
        <f t="shared" si="230"/>
        <v>0</v>
      </c>
      <c r="L851" s="309"/>
    </row>
    <row r="852" spans="1:12" ht="25.5">
      <c r="A852" s="230" t="s">
        <v>6975</v>
      </c>
      <c r="B852" s="243" t="s">
        <v>7090</v>
      </c>
      <c r="C852" s="230" t="s">
        <v>313</v>
      </c>
      <c r="D852" s="230"/>
      <c r="E852" s="232" t="s">
        <v>6758</v>
      </c>
      <c r="F852" s="233" t="s">
        <v>171</v>
      </c>
      <c r="G852" s="234">
        <v>1</v>
      </c>
      <c r="H852" s="330"/>
      <c r="I852" s="235">
        <f t="shared" si="228"/>
        <v>0</v>
      </c>
      <c r="J852" s="236">
        <f t="shared" si="231"/>
        <v>0</v>
      </c>
      <c r="K852" s="212">
        <f t="shared" si="230"/>
        <v>0</v>
      </c>
      <c r="L852" s="309"/>
    </row>
    <row r="853" spans="1:12" ht="25.5">
      <c r="A853" s="230" t="s">
        <v>6976</v>
      </c>
      <c r="B853" s="243" t="s">
        <v>7091</v>
      </c>
      <c r="C853" s="230" t="s">
        <v>313</v>
      </c>
      <c r="D853" s="230"/>
      <c r="E853" s="232" t="s">
        <v>6759</v>
      </c>
      <c r="F853" s="233" t="s">
        <v>171</v>
      </c>
      <c r="G853" s="234">
        <v>1</v>
      </c>
      <c r="H853" s="330"/>
      <c r="I853" s="235">
        <f t="shared" si="228"/>
        <v>0</v>
      </c>
      <c r="J853" s="236">
        <f t="shared" si="231"/>
        <v>0</v>
      </c>
      <c r="K853" s="212">
        <f t="shared" si="230"/>
        <v>0</v>
      </c>
      <c r="L853" s="309"/>
    </row>
    <row r="854" spans="1:12" ht="63.75">
      <c r="A854" s="230" t="s">
        <v>6977</v>
      </c>
      <c r="B854" s="243" t="s">
        <v>7060</v>
      </c>
      <c r="C854" s="230" t="s">
        <v>313</v>
      </c>
      <c r="D854" s="230"/>
      <c r="E854" s="232" t="s">
        <v>6760</v>
      </c>
      <c r="F854" s="233" t="s">
        <v>1273</v>
      </c>
      <c r="G854" s="234">
        <v>1</v>
      </c>
      <c r="H854" s="330"/>
      <c r="I854" s="235">
        <f t="shared" si="228"/>
        <v>0</v>
      </c>
      <c r="J854" s="236">
        <f t="shared" si="231"/>
        <v>0</v>
      </c>
      <c r="K854" s="212">
        <f t="shared" si="230"/>
        <v>0</v>
      </c>
      <c r="L854" s="309"/>
    </row>
    <row r="855" spans="1:12" ht="25.5">
      <c r="A855" s="230" t="s">
        <v>6978</v>
      </c>
      <c r="B855" s="243" t="s">
        <v>7092</v>
      </c>
      <c r="C855" s="230" t="s">
        <v>313</v>
      </c>
      <c r="D855" s="230"/>
      <c r="E855" s="232" t="s">
        <v>6761</v>
      </c>
      <c r="F855" s="233" t="s">
        <v>171</v>
      </c>
      <c r="G855" s="234">
        <v>2</v>
      </c>
      <c r="H855" s="330"/>
      <c r="I855" s="235">
        <f t="shared" si="228"/>
        <v>0</v>
      </c>
      <c r="J855" s="236">
        <f t="shared" si="231"/>
        <v>0</v>
      </c>
      <c r="K855" s="212">
        <f t="shared" si="230"/>
        <v>0</v>
      </c>
      <c r="L855" s="309"/>
    </row>
    <row r="856" spans="1:12">
      <c r="A856" s="230" t="s">
        <v>6979</v>
      </c>
      <c r="B856" s="230"/>
      <c r="C856" s="230" t="s">
        <v>221</v>
      </c>
      <c r="D856" s="231">
        <v>93672</v>
      </c>
      <c r="E856" s="232" t="s">
        <v>6611</v>
      </c>
      <c r="F856" s="233" t="s">
        <v>171</v>
      </c>
      <c r="G856" s="234">
        <v>1</v>
      </c>
      <c r="H856" s="330"/>
      <c r="I856" s="235">
        <f t="shared" si="228"/>
        <v>0</v>
      </c>
      <c r="J856" s="236">
        <f t="shared" si="231"/>
        <v>0</v>
      </c>
      <c r="K856" s="212">
        <f t="shared" si="230"/>
        <v>0</v>
      </c>
      <c r="L856" s="310"/>
    </row>
    <row r="857" spans="1:12">
      <c r="A857" s="230" t="s">
        <v>6980</v>
      </c>
      <c r="B857" s="230"/>
      <c r="C857" s="230" t="s">
        <v>221</v>
      </c>
      <c r="D857" s="231">
        <v>93671</v>
      </c>
      <c r="E857" s="232" t="s">
        <v>6610</v>
      </c>
      <c r="F857" s="233" t="s">
        <v>171</v>
      </c>
      <c r="G857" s="234">
        <v>2</v>
      </c>
      <c r="H857" s="330"/>
      <c r="I857" s="235">
        <f t="shared" si="228"/>
        <v>0</v>
      </c>
      <c r="J857" s="236">
        <f t="shared" si="231"/>
        <v>0</v>
      </c>
      <c r="K857" s="212">
        <f t="shared" si="230"/>
        <v>0</v>
      </c>
      <c r="L857" s="310"/>
    </row>
    <row r="858" spans="1:12" ht="25.5">
      <c r="A858" s="230" t="s">
        <v>6981</v>
      </c>
      <c r="B858" s="230"/>
      <c r="C858" s="230" t="s">
        <v>221</v>
      </c>
      <c r="D858" s="231">
        <v>93655</v>
      </c>
      <c r="E858" s="232" t="s">
        <v>6607</v>
      </c>
      <c r="F858" s="233" t="s">
        <v>171</v>
      </c>
      <c r="G858" s="234">
        <v>7</v>
      </c>
      <c r="H858" s="330"/>
      <c r="I858" s="235">
        <f t="shared" si="228"/>
        <v>0</v>
      </c>
      <c r="J858" s="236">
        <f t="shared" si="231"/>
        <v>0</v>
      </c>
      <c r="K858" s="212">
        <f t="shared" si="230"/>
        <v>0</v>
      </c>
      <c r="L858" s="310"/>
    </row>
    <row r="859" spans="1:12">
      <c r="A859" s="230" t="s">
        <v>6982</v>
      </c>
      <c r="B859" s="243" t="s">
        <v>7094</v>
      </c>
      <c r="C859" s="230" t="s">
        <v>313</v>
      </c>
      <c r="D859" s="230"/>
      <c r="E859" s="232" t="s">
        <v>7052</v>
      </c>
      <c r="F859" s="233" t="s">
        <v>171</v>
      </c>
      <c r="G859" s="234">
        <v>4</v>
      </c>
      <c r="H859" s="330"/>
      <c r="I859" s="235">
        <f t="shared" si="228"/>
        <v>0</v>
      </c>
      <c r="J859" s="236">
        <f t="shared" si="231"/>
        <v>0</v>
      </c>
      <c r="K859" s="212">
        <f t="shared" si="230"/>
        <v>0</v>
      </c>
      <c r="L859" s="309"/>
    </row>
    <row r="860" spans="1:12">
      <c r="A860" s="230" t="s">
        <v>6983</v>
      </c>
      <c r="B860" s="243" t="s">
        <v>7095</v>
      </c>
      <c r="C860" s="230" t="s">
        <v>313</v>
      </c>
      <c r="D860" s="230"/>
      <c r="E860" s="232" t="s">
        <v>7054</v>
      </c>
      <c r="F860" s="233" t="s">
        <v>171</v>
      </c>
      <c r="G860" s="234">
        <v>3</v>
      </c>
      <c r="H860" s="330"/>
      <c r="I860" s="235">
        <f t="shared" si="228"/>
        <v>0</v>
      </c>
      <c r="J860" s="236">
        <f t="shared" si="231"/>
        <v>0</v>
      </c>
      <c r="K860" s="212">
        <f t="shared" si="230"/>
        <v>0</v>
      </c>
      <c r="L860" s="309"/>
    </row>
    <row r="861" spans="1:12">
      <c r="A861" s="230"/>
      <c r="B861" s="230"/>
      <c r="C861" s="230"/>
      <c r="D861" s="230"/>
      <c r="E861" s="232"/>
      <c r="F861" s="233"/>
      <c r="G861" s="234"/>
      <c r="H861" s="335"/>
      <c r="I861" s="308"/>
      <c r="J861" s="308"/>
      <c r="K861" s="212"/>
      <c r="L861" s="294"/>
    </row>
    <row r="862" spans="1:12">
      <c r="A862" s="296" t="s">
        <v>3760</v>
      </c>
      <c r="B862" s="230"/>
      <c r="C862" s="230"/>
      <c r="D862" s="230"/>
      <c r="E862" s="232" t="s">
        <v>6785</v>
      </c>
      <c r="F862" s="233"/>
      <c r="G862" s="234"/>
      <c r="H862" s="335"/>
      <c r="I862" s="308"/>
      <c r="J862" s="308"/>
      <c r="K862" s="212"/>
      <c r="L862" s="294"/>
    </row>
    <row r="863" spans="1:12" ht="63.75">
      <c r="A863" s="230" t="s">
        <v>6984</v>
      </c>
      <c r="B863" s="243" t="s">
        <v>7062</v>
      </c>
      <c r="C863" s="230" t="s">
        <v>313</v>
      </c>
      <c r="D863" s="230"/>
      <c r="E863" s="232" t="s">
        <v>6786</v>
      </c>
      <c r="F863" s="233" t="s">
        <v>1273</v>
      </c>
      <c r="G863" s="234">
        <v>1</v>
      </c>
      <c r="H863" s="330"/>
      <c r="I863" s="235">
        <f t="shared" ref="I863:I870" si="232">$H$3</f>
        <v>0</v>
      </c>
      <c r="J863" s="236">
        <f t="shared" ref="J863" si="233">TRUNC(H863 * (1+I863), 2)</f>
        <v>0</v>
      </c>
      <c r="K863" s="212">
        <f t="shared" ref="K863:K870" si="234">TRUNC(G863*J863,2)</f>
        <v>0</v>
      </c>
      <c r="L863" s="309"/>
    </row>
    <row r="864" spans="1:12" ht="25.5">
      <c r="A864" s="230" t="s">
        <v>6985</v>
      </c>
      <c r="B864" s="243" t="s">
        <v>7092</v>
      </c>
      <c r="C864" s="230" t="s">
        <v>313</v>
      </c>
      <c r="D864" s="230"/>
      <c r="E864" s="232" t="s">
        <v>6761</v>
      </c>
      <c r="F864" s="233" t="s">
        <v>171</v>
      </c>
      <c r="G864" s="234">
        <v>2</v>
      </c>
      <c r="H864" s="330"/>
      <c r="I864" s="235">
        <f t="shared" si="232"/>
        <v>0</v>
      </c>
      <c r="J864" s="236">
        <f t="shared" ref="J864:J870" si="235">TRUNC(H864 * (1+I864), 2)</f>
        <v>0</v>
      </c>
      <c r="K864" s="212">
        <f t="shared" si="234"/>
        <v>0</v>
      </c>
      <c r="L864" s="309"/>
    </row>
    <row r="865" spans="1:12" ht="25.5">
      <c r="A865" s="230" t="s">
        <v>6986</v>
      </c>
      <c r="B865" s="230"/>
      <c r="C865" s="230" t="s">
        <v>221</v>
      </c>
      <c r="D865" s="230">
        <v>101898</v>
      </c>
      <c r="E865" s="232" t="s">
        <v>7737</v>
      </c>
      <c r="F865" s="233" t="s">
        <v>171</v>
      </c>
      <c r="G865" s="234">
        <v>1</v>
      </c>
      <c r="H865" s="330"/>
      <c r="I865" s="235">
        <f t="shared" si="232"/>
        <v>0</v>
      </c>
      <c r="J865" s="236">
        <f t="shared" si="235"/>
        <v>0</v>
      </c>
      <c r="K865" s="212">
        <f t="shared" si="234"/>
        <v>0</v>
      </c>
      <c r="L865" s="310"/>
    </row>
    <row r="866" spans="1:12">
      <c r="A866" s="230" t="s">
        <v>6987</v>
      </c>
      <c r="B866" s="230"/>
      <c r="C866" s="230" t="s">
        <v>221</v>
      </c>
      <c r="D866" s="231">
        <v>93671</v>
      </c>
      <c r="E866" s="232" t="s">
        <v>6610</v>
      </c>
      <c r="F866" s="233" t="s">
        <v>171</v>
      </c>
      <c r="G866" s="234">
        <v>3</v>
      </c>
      <c r="H866" s="330"/>
      <c r="I866" s="235">
        <f t="shared" si="232"/>
        <v>0</v>
      </c>
      <c r="J866" s="236">
        <f t="shared" si="235"/>
        <v>0</v>
      </c>
      <c r="K866" s="212">
        <f t="shared" si="234"/>
        <v>0</v>
      </c>
      <c r="L866" s="310"/>
    </row>
    <row r="867" spans="1:12">
      <c r="A867" s="230" t="s">
        <v>6988</v>
      </c>
      <c r="B867" s="230"/>
      <c r="C867" s="230" t="s">
        <v>221</v>
      </c>
      <c r="D867" s="231">
        <v>93672</v>
      </c>
      <c r="E867" s="232" t="s">
        <v>6611</v>
      </c>
      <c r="F867" s="233" t="s">
        <v>171</v>
      </c>
      <c r="G867" s="234">
        <v>3</v>
      </c>
      <c r="H867" s="330"/>
      <c r="I867" s="235">
        <f t="shared" si="232"/>
        <v>0</v>
      </c>
      <c r="J867" s="236">
        <f t="shared" si="235"/>
        <v>0</v>
      </c>
      <c r="K867" s="212">
        <f t="shared" si="234"/>
        <v>0</v>
      </c>
      <c r="L867" s="310"/>
    </row>
    <row r="868" spans="1:12" ht="25.5">
      <c r="A868" s="230" t="s">
        <v>6989</v>
      </c>
      <c r="B868" s="243" t="s">
        <v>7109</v>
      </c>
      <c r="C868" s="230" t="s">
        <v>313</v>
      </c>
      <c r="D868" s="230"/>
      <c r="E868" s="232" t="s">
        <v>6787</v>
      </c>
      <c r="F868" s="233" t="s">
        <v>171</v>
      </c>
      <c r="G868" s="234">
        <v>4</v>
      </c>
      <c r="H868" s="330"/>
      <c r="I868" s="235">
        <f t="shared" si="232"/>
        <v>0</v>
      </c>
      <c r="J868" s="236">
        <f t="shared" si="235"/>
        <v>0</v>
      </c>
      <c r="K868" s="212">
        <f t="shared" si="234"/>
        <v>0</v>
      </c>
      <c r="L868" s="309"/>
    </row>
    <row r="869" spans="1:12">
      <c r="A869" s="230" t="s">
        <v>6990</v>
      </c>
      <c r="B869" s="243" t="s">
        <v>7094</v>
      </c>
      <c r="C869" s="230" t="s">
        <v>313</v>
      </c>
      <c r="D869" s="230"/>
      <c r="E869" s="232" t="s">
        <v>7052</v>
      </c>
      <c r="F869" s="233" t="s">
        <v>171</v>
      </c>
      <c r="G869" s="234">
        <v>4</v>
      </c>
      <c r="H869" s="330"/>
      <c r="I869" s="235">
        <f t="shared" si="232"/>
        <v>0</v>
      </c>
      <c r="J869" s="236">
        <f t="shared" si="235"/>
        <v>0</v>
      </c>
      <c r="K869" s="212">
        <f t="shared" si="234"/>
        <v>0</v>
      </c>
      <c r="L869" s="309"/>
    </row>
    <row r="870" spans="1:12">
      <c r="A870" s="230" t="s">
        <v>6991</v>
      </c>
      <c r="B870" s="243" t="s">
        <v>7095</v>
      </c>
      <c r="C870" s="230" t="s">
        <v>313</v>
      </c>
      <c r="D870" s="230"/>
      <c r="E870" s="232" t="s">
        <v>7054</v>
      </c>
      <c r="F870" s="233" t="s">
        <v>171</v>
      </c>
      <c r="G870" s="234">
        <v>3</v>
      </c>
      <c r="H870" s="330"/>
      <c r="I870" s="235">
        <f t="shared" si="232"/>
        <v>0</v>
      </c>
      <c r="J870" s="236">
        <f t="shared" si="235"/>
        <v>0</v>
      </c>
      <c r="K870" s="212">
        <f t="shared" si="234"/>
        <v>0</v>
      </c>
      <c r="L870" s="309"/>
    </row>
    <row r="871" spans="1:12">
      <c r="A871" s="230"/>
      <c r="B871" s="230"/>
      <c r="C871" s="230"/>
      <c r="D871" s="230"/>
      <c r="E871" s="232"/>
      <c r="F871" s="233"/>
      <c r="G871" s="234"/>
      <c r="H871" s="335"/>
      <c r="I871" s="308"/>
      <c r="J871" s="308"/>
      <c r="K871" s="212"/>
      <c r="L871" s="294"/>
    </row>
    <row r="872" spans="1:12">
      <c r="A872" s="296" t="s">
        <v>3761</v>
      </c>
      <c r="B872" s="230"/>
      <c r="C872" s="230"/>
      <c r="D872" s="230"/>
      <c r="E872" s="232" t="s">
        <v>6788</v>
      </c>
      <c r="F872" s="233"/>
      <c r="G872" s="234"/>
      <c r="H872" s="335"/>
      <c r="I872" s="308"/>
      <c r="J872" s="308"/>
      <c r="K872" s="212"/>
      <c r="L872" s="294"/>
    </row>
    <row r="873" spans="1:12" ht="63.75">
      <c r="A873" s="230" t="s">
        <v>6992</v>
      </c>
      <c r="B873" s="230" t="s">
        <v>7169</v>
      </c>
      <c r="C873" s="230" t="s">
        <v>313</v>
      </c>
      <c r="D873" s="230"/>
      <c r="E873" s="232" t="s">
        <v>7184</v>
      </c>
      <c r="F873" s="233" t="s">
        <v>1273</v>
      </c>
      <c r="G873" s="234">
        <v>1</v>
      </c>
      <c r="H873" s="330"/>
      <c r="I873" s="235">
        <f t="shared" ref="I873" si="236">$H$3</f>
        <v>0</v>
      </c>
      <c r="J873" s="236">
        <f t="shared" ref="J873" si="237">TRUNC(H873 * (1+I873), 2)</f>
        <v>0</v>
      </c>
      <c r="K873" s="212">
        <f t="shared" ref="K873" si="238">TRUNC(G873*J873,2)</f>
        <v>0</v>
      </c>
      <c r="L873" s="309"/>
    </row>
    <row r="874" spans="1:12">
      <c r="A874" s="230"/>
      <c r="B874" s="230"/>
      <c r="C874" s="230"/>
      <c r="D874" s="230"/>
      <c r="E874" s="232"/>
      <c r="F874" s="233"/>
      <c r="G874" s="234"/>
      <c r="H874" s="335"/>
      <c r="I874" s="308"/>
      <c r="J874" s="308"/>
      <c r="K874" s="212"/>
      <c r="L874" s="294"/>
    </row>
    <row r="875" spans="1:12">
      <c r="A875" s="296" t="s">
        <v>3762</v>
      </c>
      <c r="B875" s="230"/>
      <c r="C875" s="230"/>
      <c r="D875" s="230"/>
      <c r="E875" s="232" t="s">
        <v>6789</v>
      </c>
      <c r="F875" s="233"/>
      <c r="G875" s="234"/>
      <c r="H875" s="335"/>
      <c r="I875" s="308"/>
      <c r="J875" s="308"/>
      <c r="K875" s="212"/>
      <c r="L875" s="294"/>
    </row>
    <row r="876" spans="1:12" ht="63.75">
      <c r="A876" s="230" t="s">
        <v>6993</v>
      </c>
      <c r="B876" s="230" t="s">
        <v>7170</v>
      </c>
      <c r="C876" s="230" t="s">
        <v>313</v>
      </c>
      <c r="D876" s="230"/>
      <c r="E876" s="232" t="s">
        <v>7185</v>
      </c>
      <c r="F876" s="233" t="s">
        <v>1273</v>
      </c>
      <c r="G876" s="234">
        <v>1</v>
      </c>
      <c r="H876" s="330"/>
      <c r="I876" s="235">
        <f t="shared" ref="I876" si="239">$H$3</f>
        <v>0</v>
      </c>
      <c r="J876" s="236">
        <f t="shared" ref="J876" si="240">TRUNC(H876 * (1+I876), 2)</f>
        <v>0</v>
      </c>
      <c r="K876" s="212">
        <f t="shared" ref="K876" si="241">TRUNC(G876*J876,2)</f>
        <v>0</v>
      </c>
      <c r="L876" s="309"/>
    </row>
    <row r="877" spans="1:12">
      <c r="A877" s="230"/>
      <c r="B877" s="230"/>
      <c r="C877" s="230"/>
      <c r="D877" s="230"/>
      <c r="E877" s="232"/>
      <c r="F877" s="233"/>
      <c r="G877" s="234"/>
      <c r="H877" s="335"/>
      <c r="I877" s="308"/>
      <c r="J877" s="308"/>
      <c r="K877" s="212"/>
      <c r="L877" s="294"/>
    </row>
    <row r="878" spans="1:12">
      <c r="A878" s="296" t="s">
        <v>3770</v>
      </c>
      <c r="B878" s="296"/>
      <c r="C878" s="296"/>
      <c r="D878" s="296"/>
      <c r="E878" s="297" t="s">
        <v>3777</v>
      </c>
      <c r="F878" s="298"/>
      <c r="G878" s="299"/>
      <c r="H878" s="334"/>
      <c r="I878" s="300"/>
      <c r="J878" s="300"/>
      <c r="K878" s="301"/>
      <c r="L878" s="315"/>
    </row>
    <row r="879" spans="1:12" ht="25.5">
      <c r="A879" s="230" t="s">
        <v>3771</v>
      </c>
      <c r="B879" s="230"/>
      <c r="C879" s="230" t="s">
        <v>221</v>
      </c>
      <c r="D879" s="231">
        <v>91931</v>
      </c>
      <c r="E879" s="232" t="s">
        <v>6593</v>
      </c>
      <c r="F879" s="233" t="s">
        <v>164</v>
      </c>
      <c r="G879" s="234">
        <v>15</v>
      </c>
      <c r="H879" s="330"/>
      <c r="I879" s="235">
        <f t="shared" ref="I879:I884" si="242">$H$3</f>
        <v>0</v>
      </c>
      <c r="J879" s="236">
        <f t="shared" ref="J879" si="243">TRUNC(H879 * (1+I879), 2)</f>
        <v>0</v>
      </c>
      <c r="K879" s="212">
        <f t="shared" ref="K879:K884" si="244">TRUNC(G879*J879,2)</f>
        <v>0</v>
      </c>
      <c r="L879" s="312"/>
    </row>
    <row r="880" spans="1:12" ht="25.5">
      <c r="A880" s="230" t="s">
        <v>3772</v>
      </c>
      <c r="B880" s="230"/>
      <c r="C880" s="230" t="s">
        <v>221</v>
      </c>
      <c r="D880" s="231">
        <v>91931</v>
      </c>
      <c r="E880" s="232" t="s">
        <v>6593</v>
      </c>
      <c r="F880" s="233" t="s">
        <v>164</v>
      </c>
      <c r="G880" s="234">
        <v>5</v>
      </c>
      <c r="H880" s="330"/>
      <c r="I880" s="235">
        <f t="shared" si="242"/>
        <v>0</v>
      </c>
      <c r="J880" s="236">
        <f t="shared" ref="J880:J884" si="245">TRUNC(H880 * (1+I880), 2)</f>
        <v>0</v>
      </c>
      <c r="K880" s="212">
        <f t="shared" si="244"/>
        <v>0</v>
      </c>
      <c r="L880" s="312"/>
    </row>
    <row r="881" spans="1:12" ht="25.5">
      <c r="A881" s="230" t="s">
        <v>3773</v>
      </c>
      <c r="B881" s="230"/>
      <c r="C881" s="230" t="s">
        <v>221</v>
      </c>
      <c r="D881" s="231">
        <v>92980</v>
      </c>
      <c r="E881" s="232" t="s">
        <v>6597</v>
      </c>
      <c r="F881" s="233" t="s">
        <v>164</v>
      </c>
      <c r="G881" s="234">
        <v>17</v>
      </c>
      <c r="H881" s="330"/>
      <c r="I881" s="235">
        <f t="shared" si="242"/>
        <v>0</v>
      </c>
      <c r="J881" s="236">
        <f t="shared" si="245"/>
        <v>0</v>
      </c>
      <c r="K881" s="212">
        <f t="shared" si="244"/>
        <v>0</v>
      </c>
      <c r="L881" s="312"/>
    </row>
    <row r="882" spans="1:12" ht="25.5">
      <c r="A882" s="230" t="s">
        <v>3774</v>
      </c>
      <c r="B882" s="230"/>
      <c r="C882" s="230" t="s">
        <v>221</v>
      </c>
      <c r="D882" s="231">
        <v>92980</v>
      </c>
      <c r="E882" s="232" t="s">
        <v>6597</v>
      </c>
      <c r="F882" s="233" t="s">
        <v>164</v>
      </c>
      <c r="G882" s="234">
        <v>6</v>
      </c>
      <c r="H882" s="330"/>
      <c r="I882" s="235">
        <f t="shared" si="242"/>
        <v>0</v>
      </c>
      <c r="J882" s="236">
        <f t="shared" si="245"/>
        <v>0</v>
      </c>
      <c r="K882" s="212">
        <f t="shared" si="244"/>
        <v>0</v>
      </c>
      <c r="L882" s="312"/>
    </row>
    <row r="883" spans="1:12" ht="25.5">
      <c r="A883" s="230" t="s">
        <v>3775</v>
      </c>
      <c r="B883" s="230"/>
      <c r="C883" s="230" t="s">
        <v>221</v>
      </c>
      <c r="D883" s="231">
        <v>92982</v>
      </c>
      <c r="E883" s="232" t="s">
        <v>6598</v>
      </c>
      <c r="F883" s="233" t="s">
        <v>164</v>
      </c>
      <c r="G883" s="234">
        <v>8</v>
      </c>
      <c r="H883" s="330"/>
      <c r="I883" s="235">
        <f t="shared" si="242"/>
        <v>0</v>
      </c>
      <c r="J883" s="236">
        <f t="shared" si="245"/>
        <v>0</v>
      </c>
      <c r="K883" s="212">
        <f t="shared" si="244"/>
        <v>0</v>
      </c>
      <c r="L883" s="312"/>
    </row>
    <row r="884" spans="1:12" ht="25.5">
      <c r="A884" s="230" t="s">
        <v>3776</v>
      </c>
      <c r="B884" s="230"/>
      <c r="C884" s="230" t="s">
        <v>221</v>
      </c>
      <c r="D884" s="231">
        <v>92982</v>
      </c>
      <c r="E884" s="232" t="s">
        <v>6598</v>
      </c>
      <c r="F884" s="233" t="s">
        <v>164</v>
      </c>
      <c r="G884" s="234">
        <v>3</v>
      </c>
      <c r="H884" s="330"/>
      <c r="I884" s="235">
        <f t="shared" si="242"/>
        <v>0</v>
      </c>
      <c r="J884" s="236">
        <f t="shared" si="245"/>
        <v>0</v>
      </c>
      <c r="K884" s="212">
        <f t="shared" si="244"/>
        <v>0</v>
      </c>
      <c r="L884" s="312"/>
    </row>
    <row r="885" spans="1:12">
      <c r="A885" s="230"/>
      <c r="B885" s="230"/>
      <c r="C885" s="230"/>
      <c r="D885" s="230"/>
      <c r="E885" s="232"/>
      <c r="F885" s="233"/>
      <c r="G885" s="234"/>
      <c r="H885" s="331"/>
      <c r="I885" s="212"/>
      <c r="J885" s="212"/>
      <c r="K885" s="212"/>
      <c r="L885" s="242"/>
    </row>
    <row r="886" spans="1:12">
      <c r="A886" s="296" t="s">
        <v>3883</v>
      </c>
      <c r="B886" s="230"/>
      <c r="C886" s="230"/>
      <c r="D886" s="230"/>
      <c r="E886" s="232" t="s">
        <v>6790</v>
      </c>
      <c r="F886" s="233"/>
      <c r="G886" s="234"/>
      <c r="H886" s="331"/>
      <c r="I886" s="212"/>
      <c r="J886" s="212"/>
      <c r="K886" s="212"/>
      <c r="L886" s="294"/>
    </row>
    <row r="887" spans="1:12" ht="25.5">
      <c r="A887" s="230" t="s">
        <v>3884</v>
      </c>
      <c r="B887" s="230"/>
      <c r="C887" s="230" t="s">
        <v>221</v>
      </c>
      <c r="D887" s="231">
        <v>93000</v>
      </c>
      <c r="E887" s="232" t="s">
        <v>6603</v>
      </c>
      <c r="F887" s="233" t="s">
        <v>164</v>
      </c>
      <c r="G887" s="234">
        <v>81</v>
      </c>
      <c r="H887" s="330"/>
      <c r="I887" s="235">
        <f t="shared" ref="I887:I894" si="246">$H$3</f>
        <v>0</v>
      </c>
      <c r="J887" s="236">
        <f t="shared" ref="J887" si="247">TRUNC(H887 * (1+I887), 2)</f>
        <v>0</v>
      </c>
      <c r="K887" s="212">
        <f t="shared" ref="K887:K894" si="248">TRUNC(G887*J887,2)</f>
        <v>0</v>
      </c>
      <c r="L887" s="312"/>
    </row>
    <row r="888" spans="1:12" ht="25.5">
      <c r="A888" s="230" t="s">
        <v>3885</v>
      </c>
      <c r="B888" s="230"/>
      <c r="C888" s="230" t="s">
        <v>221</v>
      </c>
      <c r="D888" s="231">
        <v>93000</v>
      </c>
      <c r="E888" s="232" t="s">
        <v>6603</v>
      </c>
      <c r="F888" s="233" t="s">
        <v>164</v>
      </c>
      <c r="G888" s="234">
        <v>27</v>
      </c>
      <c r="H888" s="330"/>
      <c r="I888" s="235">
        <f t="shared" si="246"/>
        <v>0</v>
      </c>
      <c r="J888" s="236">
        <f t="shared" ref="J888:J894" si="249">TRUNC(H888 * (1+I888), 2)</f>
        <v>0</v>
      </c>
      <c r="K888" s="212">
        <f t="shared" si="248"/>
        <v>0</v>
      </c>
      <c r="L888" s="312"/>
    </row>
    <row r="889" spans="1:12" ht="25.5">
      <c r="A889" s="230" t="s">
        <v>3886</v>
      </c>
      <c r="B889" s="230"/>
      <c r="C889" s="230" t="s">
        <v>221</v>
      </c>
      <c r="D889" s="231">
        <v>92994</v>
      </c>
      <c r="E889" s="232" t="s">
        <v>6602</v>
      </c>
      <c r="F889" s="233" t="s">
        <v>164</v>
      </c>
      <c r="G889" s="234">
        <v>27</v>
      </c>
      <c r="H889" s="330"/>
      <c r="I889" s="235">
        <f t="shared" si="246"/>
        <v>0</v>
      </c>
      <c r="J889" s="236">
        <f t="shared" si="249"/>
        <v>0</v>
      </c>
      <c r="K889" s="212">
        <f t="shared" si="248"/>
        <v>0</v>
      </c>
      <c r="L889" s="312"/>
    </row>
    <row r="890" spans="1:12" ht="25.5">
      <c r="A890" s="230" t="s">
        <v>3887</v>
      </c>
      <c r="B890" s="230" t="s">
        <v>5760</v>
      </c>
      <c r="C890" s="230" t="s">
        <v>313</v>
      </c>
      <c r="D890" s="230"/>
      <c r="E890" s="232" t="s">
        <v>6794</v>
      </c>
      <c r="F890" s="233" t="s">
        <v>164</v>
      </c>
      <c r="G890" s="234">
        <v>25</v>
      </c>
      <c r="H890" s="330"/>
      <c r="I890" s="235">
        <f t="shared" si="246"/>
        <v>0</v>
      </c>
      <c r="J890" s="236">
        <f t="shared" si="249"/>
        <v>0</v>
      </c>
      <c r="K890" s="212">
        <f t="shared" si="248"/>
        <v>0</v>
      </c>
      <c r="L890" s="309"/>
    </row>
    <row r="891" spans="1:12" ht="25.5">
      <c r="A891" s="230" t="s">
        <v>3888</v>
      </c>
      <c r="B891" s="243" t="s">
        <v>7110</v>
      </c>
      <c r="C891" s="230" t="s">
        <v>313</v>
      </c>
      <c r="D891" s="230"/>
      <c r="E891" s="232" t="s">
        <v>6795</v>
      </c>
      <c r="F891" s="233" t="s">
        <v>171</v>
      </c>
      <c r="G891" s="234">
        <v>6</v>
      </c>
      <c r="H891" s="330"/>
      <c r="I891" s="235">
        <f t="shared" si="246"/>
        <v>0</v>
      </c>
      <c r="J891" s="236">
        <f t="shared" si="249"/>
        <v>0</v>
      </c>
      <c r="K891" s="212">
        <f t="shared" si="248"/>
        <v>0</v>
      </c>
      <c r="L891" s="309"/>
    </row>
    <row r="892" spans="1:12">
      <c r="A892" s="230" t="s">
        <v>3889</v>
      </c>
      <c r="B892" s="230" t="s">
        <v>5510</v>
      </c>
      <c r="C892" s="230" t="s">
        <v>313</v>
      </c>
      <c r="D892" s="230"/>
      <c r="E892" s="232" t="s">
        <v>3654</v>
      </c>
      <c r="F892" s="233" t="s">
        <v>164</v>
      </c>
      <c r="G892" s="234">
        <v>9</v>
      </c>
      <c r="H892" s="330"/>
      <c r="I892" s="235">
        <f t="shared" si="246"/>
        <v>0</v>
      </c>
      <c r="J892" s="236">
        <f t="shared" si="249"/>
        <v>0</v>
      </c>
      <c r="K892" s="212">
        <f t="shared" si="248"/>
        <v>0</v>
      </c>
      <c r="L892" s="309"/>
    </row>
    <row r="893" spans="1:12">
      <c r="A893" s="230" t="s">
        <v>3890</v>
      </c>
      <c r="B893" s="243" t="s">
        <v>7111</v>
      </c>
      <c r="C893" s="230" t="s">
        <v>313</v>
      </c>
      <c r="D893" s="230"/>
      <c r="E893" s="232" t="s">
        <v>3847</v>
      </c>
      <c r="F893" s="233" t="s">
        <v>171</v>
      </c>
      <c r="G893" s="234">
        <v>24</v>
      </c>
      <c r="H893" s="330"/>
      <c r="I893" s="235">
        <f t="shared" si="246"/>
        <v>0</v>
      </c>
      <c r="J893" s="236">
        <f t="shared" si="249"/>
        <v>0</v>
      </c>
      <c r="K893" s="212">
        <f t="shared" si="248"/>
        <v>0</v>
      </c>
      <c r="L893" s="309"/>
    </row>
    <row r="894" spans="1:12">
      <c r="A894" s="230" t="s">
        <v>3891</v>
      </c>
      <c r="B894" s="230" t="s">
        <v>5579</v>
      </c>
      <c r="C894" s="230" t="s">
        <v>313</v>
      </c>
      <c r="D894" s="230"/>
      <c r="E894" s="232" t="s">
        <v>3829</v>
      </c>
      <c r="F894" s="233" t="s">
        <v>171</v>
      </c>
      <c r="G894" s="234">
        <v>6</v>
      </c>
      <c r="H894" s="330"/>
      <c r="I894" s="235">
        <f t="shared" si="246"/>
        <v>0</v>
      </c>
      <c r="J894" s="236">
        <f t="shared" si="249"/>
        <v>0</v>
      </c>
      <c r="K894" s="212">
        <f t="shared" si="248"/>
        <v>0</v>
      </c>
      <c r="L894" s="309"/>
    </row>
    <row r="895" spans="1:12">
      <c r="A895" s="230"/>
      <c r="B895" s="230"/>
      <c r="C895" s="230"/>
      <c r="D895" s="230"/>
      <c r="E895" s="232"/>
      <c r="F895" s="233"/>
      <c r="G895" s="234"/>
      <c r="H895" s="331"/>
      <c r="I895" s="212"/>
      <c r="J895" s="212"/>
      <c r="K895" s="212"/>
      <c r="L895" s="242"/>
    </row>
    <row r="896" spans="1:12">
      <c r="A896" s="296" t="s">
        <v>3894</v>
      </c>
      <c r="B896" s="230"/>
      <c r="C896" s="230"/>
      <c r="D896" s="230"/>
      <c r="E896" s="232" t="s">
        <v>6791</v>
      </c>
      <c r="F896" s="233"/>
      <c r="G896" s="234"/>
      <c r="H896" s="331"/>
      <c r="I896" s="212"/>
      <c r="J896" s="212"/>
      <c r="K896" s="212"/>
      <c r="L896" s="294"/>
    </row>
    <row r="897" spans="1:12" ht="25.5">
      <c r="A897" s="230" t="s">
        <v>3895</v>
      </c>
      <c r="B897" s="230"/>
      <c r="C897" s="230" t="s">
        <v>221</v>
      </c>
      <c r="D897" s="231">
        <v>93000</v>
      </c>
      <c r="E897" s="232" t="s">
        <v>6603</v>
      </c>
      <c r="F897" s="233" t="s">
        <v>164</v>
      </c>
      <c r="G897" s="234">
        <v>42</v>
      </c>
      <c r="H897" s="330"/>
      <c r="I897" s="235">
        <f t="shared" ref="I897:I904" si="250">$H$3</f>
        <v>0</v>
      </c>
      <c r="J897" s="236">
        <f t="shared" ref="J897" si="251">TRUNC(H897 * (1+I897), 2)</f>
        <v>0</v>
      </c>
      <c r="K897" s="212">
        <f t="shared" ref="K897:K904" si="252">TRUNC(G897*J897,2)</f>
        <v>0</v>
      </c>
      <c r="L897" s="312"/>
    </row>
    <row r="898" spans="1:12" ht="25.5">
      <c r="A898" s="230" t="s">
        <v>3896</v>
      </c>
      <c r="B898" s="230"/>
      <c r="C898" s="230" t="s">
        <v>221</v>
      </c>
      <c r="D898" s="231">
        <v>93000</v>
      </c>
      <c r="E898" s="232" t="s">
        <v>6603</v>
      </c>
      <c r="F898" s="233" t="s">
        <v>164</v>
      </c>
      <c r="G898" s="234">
        <v>14</v>
      </c>
      <c r="H898" s="330"/>
      <c r="I898" s="235">
        <f t="shared" si="250"/>
        <v>0</v>
      </c>
      <c r="J898" s="236">
        <f t="shared" ref="J898:J904" si="253">TRUNC(H898 * (1+I898), 2)</f>
        <v>0</v>
      </c>
      <c r="K898" s="212">
        <f t="shared" si="252"/>
        <v>0</v>
      </c>
      <c r="L898" s="312"/>
    </row>
    <row r="899" spans="1:12" ht="25.5">
      <c r="A899" s="230" t="s">
        <v>3897</v>
      </c>
      <c r="B899" s="230"/>
      <c r="C899" s="230" t="s">
        <v>221</v>
      </c>
      <c r="D899" s="231">
        <v>92994</v>
      </c>
      <c r="E899" s="232" t="s">
        <v>6602</v>
      </c>
      <c r="F899" s="233" t="s">
        <v>164</v>
      </c>
      <c r="G899" s="234">
        <v>14</v>
      </c>
      <c r="H899" s="330"/>
      <c r="I899" s="235">
        <f t="shared" si="250"/>
        <v>0</v>
      </c>
      <c r="J899" s="236">
        <f t="shared" si="253"/>
        <v>0</v>
      </c>
      <c r="K899" s="212">
        <f t="shared" si="252"/>
        <v>0</v>
      </c>
      <c r="L899" s="312"/>
    </row>
    <row r="900" spans="1:12" ht="25.5">
      <c r="A900" s="230" t="s">
        <v>3898</v>
      </c>
      <c r="B900" s="230" t="s">
        <v>5760</v>
      </c>
      <c r="C900" s="230" t="s">
        <v>313</v>
      </c>
      <c r="D900" s="230"/>
      <c r="E900" s="232" t="s">
        <v>6794</v>
      </c>
      <c r="F900" s="233" t="s">
        <v>164</v>
      </c>
      <c r="G900" s="234">
        <v>14</v>
      </c>
      <c r="H900" s="330"/>
      <c r="I900" s="235">
        <f t="shared" si="250"/>
        <v>0</v>
      </c>
      <c r="J900" s="236">
        <f t="shared" si="253"/>
        <v>0</v>
      </c>
      <c r="K900" s="212">
        <f t="shared" si="252"/>
        <v>0</v>
      </c>
      <c r="L900" s="309"/>
    </row>
    <row r="901" spans="1:12" ht="25.5">
      <c r="A901" s="230" t="s">
        <v>3899</v>
      </c>
      <c r="B901" s="243" t="s">
        <v>7110</v>
      </c>
      <c r="C901" s="230" t="s">
        <v>313</v>
      </c>
      <c r="D901" s="230"/>
      <c r="E901" s="232" t="s">
        <v>6795</v>
      </c>
      <c r="F901" s="233" t="s">
        <v>171</v>
      </c>
      <c r="G901" s="234">
        <v>4</v>
      </c>
      <c r="H901" s="330"/>
      <c r="I901" s="235">
        <f t="shared" si="250"/>
        <v>0</v>
      </c>
      <c r="J901" s="236">
        <f t="shared" si="253"/>
        <v>0</v>
      </c>
      <c r="K901" s="212">
        <f t="shared" si="252"/>
        <v>0</v>
      </c>
      <c r="L901" s="309"/>
    </row>
    <row r="902" spans="1:12">
      <c r="A902" s="230" t="s">
        <v>3900</v>
      </c>
      <c r="B902" s="230" t="s">
        <v>5510</v>
      </c>
      <c r="C902" s="230" t="s">
        <v>313</v>
      </c>
      <c r="D902" s="230"/>
      <c r="E902" s="232" t="s">
        <v>3654</v>
      </c>
      <c r="F902" s="233" t="s">
        <v>164</v>
      </c>
      <c r="G902" s="234">
        <v>8</v>
      </c>
      <c r="H902" s="330"/>
      <c r="I902" s="235">
        <f t="shared" si="250"/>
        <v>0</v>
      </c>
      <c r="J902" s="236">
        <f t="shared" si="253"/>
        <v>0</v>
      </c>
      <c r="K902" s="212">
        <f t="shared" si="252"/>
        <v>0</v>
      </c>
      <c r="L902" s="309"/>
    </row>
    <row r="903" spans="1:12">
      <c r="A903" s="230" t="s">
        <v>3901</v>
      </c>
      <c r="B903" s="243" t="s">
        <v>7111</v>
      </c>
      <c r="C903" s="230" t="s">
        <v>313</v>
      </c>
      <c r="D903" s="230"/>
      <c r="E903" s="232" t="s">
        <v>3847</v>
      </c>
      <c r="F903" s="233" t="s">
        <v>171</v>
      </c>
      <c r="G903" s="234">
        <v>8</v>
      </c>
      <c r="H903" s="330"/>
      <c r="I903" s="235">
        <f t="shared" si="250"/>
        <v>0</v>
      </c>
      <c r="J903" s="236">
        <f t="shared" si="253"/>
        <v>0</v>
      </c>
      <c r="K903" s="212">
        <f t="shared" si="252"/>
        <v>0</v>
      </c>
      <c r="L903" s="309"/>
    </row>
    <row r="904" spans="1:12">
      <c r="A904" s="230" t="s">
        <v>3902</v>
      </c>
      <c r="B904" s="230" t="s">
        <v>5579</v>
      </c>
      <c r="C904" s="230" t="s">
        <v>313</v>
      </c>
      <c r="D904" s="230"/>
      <c r="E904" s="232" t="s">
        <v>3829</v>
      </c>
      <c r="F904" s="233" t="s">
        <v>171</v>
      </c>
      <c r="G904" s="234">
        <v>2</v>
      </c>
      <c r="H904" s="330"/>
      <c r="I904" s="235">
        <f t="shared" si="250"/>
        <v>0</v>
      </c>
      <c r="J904" s="236">
        <f t="shared" si="253"/>
        <v>0</v>
      </c>
      <c r="K904" s="212">
        <f t="shared" si="252"/>
        <v>0</v>
      </c>
      <c r="L904" s="309"/>
    </row>
    <row r="905" spans="1:12">
      <c r="A905" s="230"/>
      <c r="B905" s="230"/>
      <c r="C905" s="230"/>
      <c r="D905" s="230"/>
      <c r="E905" s="232"/>
      <c r="F905" s="233"/>
      <c r="G905" s="234"/>
      <c r="H905" s="331"/>
      <c r="I905" s="212"/>
      <c r="J905" s="212"/>
      <c r="K905" s="212"/>
      <c r="L905" s="242"/>
    </row>
    <row r="906" spans="1:12">
      <c r="A906" s="296" t="s">
        <v>3906</v>
      </c>
      <c r="B906" s="230"/>
      <c r="C906" s="230"/>
      <c r="D906" s="230"/>
      <c r="E906" s="232" t="s">
        <v>6792</v>
      </c>
      <c r="F906" s="233"/>
      <c r="G906" s="234"/>
      <c r="H906" s="331"/>
      <c r="I906" s="212"/>
      <c r="J906" s="212"/>
      <c r="K906" s="212"/>
      <c r="L906" s="294"/>
    </row>
    <row r="907" spans="1:12" ht="25.5">
      <c r="A907" s="230" t="s">
        <v>3907</v>
      </c>
      <c r="B907" s="230"/>
      <c r="C907" s="230" t="s">
        <v>221</v>
      </c>
      <c r="D907" s="231">
        <v>93000</v>
      </c>
      <c r="E907" s="232" t="s">
        <v>6603</v>
      </c>
      <c r="F907" s="233" t="s">
        <v>164</v>
      </c>
      <c r="G907" s="234">
        <v>90</v>
      </c>
      <c r="H907" s="330"/>
      <c r="I907" s="235">
        <f t="shared" ref="I907:I915" si="254">$H$3</f>
        <v>0</v>
      </c>
      <c r="J907" s="236">
        <f t="shared" ref="J907" si="255">TRUNC(H907 * (1+I907), 2)</f>
        <v>0</v>
      </c>
      <c r="K907" s="212">
        <f t="shared" ref="K907:K915" si="256">TRUNC(G907*J907,2)</f>
        <v>0</v>
      </c>
      <c r="L907" s="312"/>
    </row>
    <row r="908" spans="1:12" ht="25.5">
      <c r="A908" s="230" t="s">
        <v>3908</v>
      </c>
      <c r="B908" s="230"/>
      <c r="C908" s="230" t="s">
        <v>221</v>
      </c>
      <c r="D908" s="231">
        <v>93000</v>
      </c>
      <c r="E908" s="232" t="s">
        <v>6603</v>
      </c>
      <c r="F908" s="233" t="s">
        <v>164</v>
      </c>
      <c r="G908" s="234">
        <v>30</v>
      </c>
      <c r="H908" s="330"/>
      <c r="I908" s="235">
        <f t="shared" si="254"/>
        <v>0</v>
      </c>
      <c r="J908" s="236">
        <f t="shared" ref="J908:J915" si="257">TRUNC(H908 * (1+I908), 2)</f>
        <v>0</v>
      </c>
      <c r="K908" s="212">
        <f t="shared" si="256"/>
        <v>0</v>
      </c>
      <c r="L908" s="312"/>
    </row>
    <row r="909" spans="1:12" ht="25.5">
      <c r="A909" s="230" t="s">
        <v>3909</v>
      </c>
      <c r="B909" s="230"/>
      <c r="C909" s="230" t="s">
        <v>221</v>
      </c>
      <c r="D909" s="231">
        <v>92994</v>
      </c>
      <c r="E909" s="232" t="s">
        <v>6602</v>
      </c>
      <c r="F909" s="233" t="s">
        <v>164</v>
      </c>
      <c r="G909" s="234">
        <v>30</v>
      </c>
      <c r="H909" s="330"/>
      <c r="I909" s="235">
        <f t="shared" si="254"/>
        <v>0</v>
      </c>
      <c r="J909" s="236">
        <f t="shared" si="257"/>
        <v>0</v>
      </c>
      <c r="K909" s="212">
        <f t="shared" si="256"/>
        <v>0</v>
      </c>
      <c r="L909" s="312"/>
    </row>
    <row r="910" spans="1:12" ht="25.5">
      <c r="A910" s="230" t="s">
        <v>3910</v>
      </c>
      <c r="B910" s="243" t="s">
        <v>7112</v>
      </c>
      <c r="C910" s="230" t="s">
        <v>313</v>
      </c>
      <c r="D910" s="230"/>
      <c r="E910" s="232" t="s">
        <v>6796</v>
      </c>
      <c r="F910" s="233" t="s">
        <v>171</v>
      </c>
      <c r="G910" s="234">
        <v>2</v>
      </c>
      <c r="H910" s="330"/>
      <c r="I910" s="235">
        <f t="shared" si="254"/>
        <v>0</v>
      </c>
      <c r="J910" s="236">
        <f t="shared" si="257"/>
        <v>0</v>
      </c>
      <c r="K910" s="212">
        <f t="shared" si="256"/>
        <v>0</v>
      </c>
      <c r="L910" s="309"/>
    </row>
    <row r="911" spans="1:12" ht="25.5">
      <c r="A911" s="230" t="s">
        <v>3911</v>
      </c>
      <c r="B911" s="230" t="s">
        <v>5760</v>
      </c>
      <c r="C911" s="230" t="s">
        <v>313</v>
      </c>
      <c r="D911" s="230"/>
      <c r="E911" s="232" t="s">
        <v>6794</v>
      </c>
      <c r="F911" s="233" t="s">
        <v>164</v>
      </c>
      <c r="G911" s="234">
        <v>30</v>
      </c>
      <c r="H911" s="330"/>
      <c r="I911" s="235">
        <f t="shared" si="254"/>
        <v>0</v>
      </c>
      <c r="J911" s="236">
        <f t="shared" si="257"/>
        <v>0</v>
      </c>
      <c r="K911" s="212">
        <f t="shared" si="256"/>
        <v>0</v>
      </c>
      <c r="L911" s="309"/>
    </row>
    <row r="912" spans="1:12" ht="25.5">
      <c r="A912" s="230" t="s">
        <v>3912</v>
      </c>
      <c r="B912" s="243" t="s">
        <v>7110</v>
      </c>
      <c r="C912" s="230" t="s">
        <v>313</v>
      </c>
      <c r="D912" s="230"/>
      <c r="E912" s="232" t="s">
        <v>6795</v>
      </c>
      <c r="F912" s="233" t="s">
        <v>171</v>
      </c>
      <c r="G912" s="234">
        <v>12</v>
      </c>
      <c r="H912" s="330"/>
      <c r="I912" s="235">
        <f t="shared" si="254"/>
        <v>0</v>
      </c>
      <c r="J912" s="236">
        <f t="shared" si="257"/>
        <v>0</v>
      </c>
      <c r="K912" s="212">
        <f t="shared" si="256"/>
        <v>0</v>
      </c>
      <c r="L912" s="309"/>
    </row>
    <row r="913" spans="1:12">
      <c r="A913" s="230" t="s">
        <v>3913</v>
      </c>
      <c r="B913" s="230" t="s">
        <v>5510</v>
      </c>
      <c r="C913" s="230" t="s">
        <v>313</v>
      </c>
      <c r="D913" s="230"/>
      <c r="E913" s="232" t="s">
        <v>3654</v>
      </c>
      <c r="F913" s="233" t="s">
        <v>164</v>
      </c>
      <c r="G913" s="234">
        <v>15</v>
      </c>
      <c r="H913" s="330"/>
      <c r="I913" s="235">
        <f t="shared" si="254"/>
        <v>0</v>
      </c>
      <c r="J913" s="236">
        <f t="shared" si="257"/>
        <v>0</v>
      </c>
      <c r="K913" s="212">
        <f t="shared" si="256"/>
        <v>0</v>
      </c>
      <c r="L913" s="309"/>
    </row>
    <row r="914" spans="1:12">
      <c r="A914" s="230" t="s">
        <v>3914</v>
      </c>
      <c r="B914" s="243" t="s">
        <v>7111</v>
      </c>
      <c r="C914" s="230" t="s">
        <v>313</v>
      </c>
      <c r="D914" s="230"/>
      <c r="E914" s="232" t="s">
        <v>3847</v>
      </c>
      <c r="F914" s="233" t="s">
        <v>171</v>
      </c>
      <c r="G914" s="234">
        <v>8</v>
      </c>
      <c r="H914" s="330"/>
      <c r="I914" s="235">
        <f t="shared" si="254"/>
        <v>0</v>
      </c>
      <c r="J914" s="236">
        <f t="shared" si="257"/>
        <v>0</v>
      </c>
      <c r="K914" s="212">
        <f t="shared" si="256"/>
        <v>0</v>
      </c>
      <c r="L914" s="309"/>
    </row>
    <row r="915" spans="1:12">
      <c r="A915" s="230" t="s">
        <v>3915</v>
      </c>
      <c r="B915" s="230" t="s">
        <v>5579</v>
      </c>
      <c r="C915" s="230" t="s">
        <v>313</v>
      </c>
      <c r="D915" s="230"/>
      <c r="E915" s="232" t="s">
        <v>3829</v>
      </c>
      <c r="F915" s="233" t="s">
        <v>171</v>
      </c>
      <c r="G915" s="234">
        <v>2</v>
      </c>
      <c r="H915" s="330"/>
      <c r="I915" s="235">
        <f t="shared" si="254"/>
        <v>0</v>
      </c>
      <c r="J915" s="236">
        <f t="shared" si="257"/>
        <v>0</v>
      </c>
      <c r="K915" s="212">
        <f t="shared" si="256"/>
        <v>0</v>
      </c>
      <c r="L915" s="309"/>
    </row>
    <row r="916" spans="1:12">
      <c r="A916" s="230"/>
      <c r="B916" s="230"/>
      <c r="C916" s="230"/>
      <c r="D916" s="230"/>
      <c r="E916" s="232"/>
      <c r="F916" s="233"/>
      <c r="G916" s="234"/>
      <c r="H916" s="331"/>
      <c r="I916" s="212"/>
      <c r="J916" s="212"/>
      <c r="K916" s="212"/>
      <c r="L916" s="242"/>
    </row>
    <row r="917" spans="1:12">
      <c r="A917" s="296" t="s">
        <v>3916</v>
      </c>
      <c r="B917" s="230"/>
      <c r="C917" s="230"/>
      <c r="D917" s="230"/>
      <c r="E917" s="232" t="s">
        <v>6793</v>
      </c>
      <c r="F917" s="233"/>
      <c r="G917" s="234"/>
      <c r="H917" s="331"/>
      <c r="I917" s="212"/>
      <c r="J917" s="212"/>
      <c r="K917" s="212"/>
      <c r="L917" s="294"/>
    </row>
    <row r="918" spans="1:12" ht="25.5">
      <c r="A918" s="230" t="s">
        <v>3917</v>
      </c>
      <c r="B918" s="230"/>
      <c r="C918" s="230" t="s">
        <v>221</v>
      </c>
      <c r="D918" s="231">
        <v>93000</v>
      </c>
      <c r="E918" s="232" t="s">
        <v>6603</v>
      </c>
      <c r="F918" s="233" t="s">
        <v>164</v>
      </c>
      <c r="G918" s="234">
        <v>1377</v>
      </c>
      <c r="H918" s="330"/>
      <c r="I918" s="235">
        <f t="shared" ref="I918:I927" si="258">$H$3</f>
        <v>0</v>
      </c>
      <c r="J918" s="236">
        <f t="shared" ref="J918" si="259">TRUNC(H918 * (1+I918), 2)</f>
        <v>0</v>
      </c>
      <c r="K918" s="212">
        <f t="shared" ref="K918:K927" si="260">TRUNC(G918*J918,2)</f>
        <v>0</v>
      </c>
      <c r="L918" s="312"/>
    </row>
    <row r="919" spans="1:12" ht="25.5">
      <c r="A919" s="230" t="s">
        <v>3918</v>
      </c>
      <c r="B919" s="230"/>
      <c r="C919" s="230" t="s">
        <v>221</v>
      </c>
      <c r="D919" s="231">
        <v>93000</v>
      </c>
      <c r="E919" s="232" t="s">
        <v>6603</v>
      </c>
      <c r="F919" s="233" t="s">
        <v>164</v>
      </c>
      <c r="G919" s="234">
        <v>459</v>
      </c>
      <c r="H919" s="330"/>
      <c r="I919" s="235">
        <f t="shared" si="258"/>
        <v>0</v>
      </c>
      <c r="J919" s="236">
        <f t="shared" ref="J919:J927" si="261">TRUNC(H919 * (1+I919), 2)</f>
        <v>0</v>
      </c>
      <c r="K919" s="212">
        <f t="shared" si="260"/>
        <v>0</v>
      </c>
      <c r="L919" s="312"/>
    </row>
    <row r="920" spans="1:12" ht="25.5">
      <c r="A920" s="230" t="s">
        <v>3919</v>
      </c>
      <c r="B920" s="230"/>
      <c r="C920" s="230" t="s">
        <v>221</v>
      </c>
      <c r="D920" s="231">
        <v>92994</v>
      </c>
      <c r="E920" s="232" t="s">
        <v>6602</v>
      </c>
      <c r="F920" s="233" t="s">
        <v>164</v>
      </c>
      <c r="G920" s="234">
        <v>459</v>
      </c>
      <c r="H920" s="330"/>
      <c r="I920" s="235">
        <f t="shared" si="258"/>
        <v>0</v>
      </c>
      <c r="J920" s="236">
        <f t="shared" si="261"/>
        <v>0</v>
      </c>
      <c r="K920" s="212">
        <f t="shared" si="260"/>
        <v>0</v>
      </c>
      <c r="L920" s="312"/>
    </row>
    <row r="921" spans="1:12" ht="25.5">
      <c r="A921" s="230" t="s">
        <v>3920</v>
      </c>
      <c r="B921" s="243" t="s">
        <v>7112</v>
      </c>
      <c r="C921" s="230" t="s">
        <v>313</v>
      </c>
      <c r="D921" s="230"/>
      <c r="E921" s="232" t="s">
        <v>6796</v>
      </c>
      <c r="F921" s="233" t="s">
        <v>171</v>
      </c>
      <c r="G921" s="234">
        <v>7</v>
      </c>
      <c r="H921" s="330"/>
      <c r="I921" s="235">
        <f t="shared" si="258"/>
        <v>0</v>
      </c>
      <c r="J921" s="236">
        <f t="shared" si="261"/>
        <v>0</v>
      </c>
      <c r="K921" s="212">
        <f t="shared" si="260"/>
        <v>0</v>
      </c>
      <c r="L921" s="309"/>
    </row>
    <row r="922" spans="1:12" ht="25.5">
      <c r="A922" s="230" t="s">
        <v>3921</v>
      </c>
      <c r="B922" s="230" t="s">
        <v>5760</v>
      </c>
      <c r="C922" s="230" t="s">
        <v>313</v>
      </c>
      <c r="D922" s="230"/>
      <c r="E922" s="232" t="s">
        <v>6794</v>
      </c>
      <c r="F922" s="233" t="s">
        <v>164</v>
      </c>
      <c r="G922" s="234">
        <v>460</v>
      </c>
      <c r="H922" s="330"/>
      <c r="I922" s="235">
        <f t="shared" si="258"/>
        <v>0</v>
      </c>
      <c r="J922" s="236">
        <f t="shared" si="261"/>
        <v>0</v>
      </c>
      <c r="K922" s="212">
        <f t="shared" si="260"/>
        <v>0</v>
      </c>
      <c r="L922" s="309"/>
    </row>
    <row r="923" spans="1:12" ht="25.5">
      <c r="A923" s="230" t="s">
        <v>3922</v>
      </c>
      <c r="B923" s="243" t="s">
        <v>7113</v>
      </c>
      <c r="C923" s="230" t="s">
        <v>313</v>
      </c>
      <c r="D923" s="230"/>
      <c r="E923" s="232" t="s">
        <v>6797</v>
      </c>
      <c r="F923" s="233" t="s">
        <v>171</v>
      </c>
      <c r="G923" s="234">
        <v>10</v>
      </c>
      <c r="H923" s="330"/>
      <c r="I923" s="235">
        <f t="shared" si="258"/>
        <v>0</v>
      </c>
      <c r="J923" s="236">
        <f t="shared" si="261"/>
        <v>0</v>
      </c>
      <c r="K923" s="212">
        <f t="shared" si="260"/>
        <v>0</v>
      </c>
      <c r="L923" s="309"/>
    </row>
    <row r="924" spans="1:12" ht="25.5">
      <c r="A924" s="230" t="s">
        <v>3923</v>
      </c>
      <c r="B924" s="243" t="s">
        <v>7110</v>
      </c>
      <c r="C924" s="230" t="s">
        <v>313</v>
      </c>
      <c r="D924" s="230"/>
      <c r="E924" s="232" t="s">
        <v>6795</v>
      </c>
      <c r="F924" s="233" t="s">
        <v>171</v>
      </c>
      <c r="G924" s="234">
        <v>48</v>
      </c>
      <c r="H924" s="330"/>
      <c r="I924" s="235">
        <f t="shared" si="258"/>
        <v>0</v>
      </c>
      <c r="J924" s="236">
        <f t="shared" si="261"/>
        <v>0</v>
      </c>
      <c r="K924" s="212">
        <f t="shared" si="260"/>
        <v>0</v>
      </c>
      <c r="L924" s="309"/>
    </row>
    <row r="925" spans="1:12">
      <c r="A925" s="230" t="s">
        <v>3924</v>
      </c>
      <c r="B925" s="230" t="s">
        <v>5510</v>
      </c>
      <c r="C925" s="230" t="s">
        <v>313</v>
      </c>
      <c r="D925" s="230"/>
      <c r="E925" s="232" t="s">
        <v>3654</v>
      </c>
      <c r="F925" s="233" t="s">
        <v>164</v>
      </c>
      <c r="G925" s="234">
        <v>150</v>
      </c>
      <c r="H925" s="330"/>
      <c r="I925" s="235">
        <f t="shared" si="258"/>
        <v>0</v>
      </c>
      <c r="J925" s="236">
        <f t="shared" si="261"/>
        <v>0</v>
      </c>
      <c r="K925" s="212">
        <f t="shared" si="260"/>
        <v>0</v>
      </c>
      <c r="L925" s="309"/>
    </row>
    <row r="926" spans="1:12">
      <c r="A926" s="230" t="s">
        <v>3925</v>
      </c>
      <c r="B926" s="243" t="s">
        <v>7111</v>
      </c>
      <c r="C926" s="230" t="s">
        <v>313</v>
      </c>
      <c r="D926" s="230"/>
      <c r="E926" s="232" t="s">
        <v>3847</v>
      </c>
      <c r="F926" s="233" t="s">
        <v>171</v>
      </c>
      <c r="G926" s="234">
        <v>24</v>
      </c>
      <c r="H926" s="330"/>
      <c r="I926" s="235">
        <f t="shared" si="258"/>
        <v>0</v>
      </c>
      <c r="J926" s="236">
        <f t="shared" si="261"/>
        <v>0</v>
      </c>
      <c r="K926" s="212">
        <f t="shared" si="260"/>
        <v>0</v>
      </c>
      <c r="L926" s="309"/>
    </row>
    <row r="927" spans="1:12">
      <c r="A927" s="230" t="s">
        <v>3926</v>
      </c>
      <c r="B927" s="230" t="s">
        <v>5579</v>
      </c>
      <c r="C927" s="230" t="s">
        <v>313</v>
      </c>
      <c r="D927" s="230"/>
      <c r="E927" s="232" t="s">
        <v>3829</v>
      </c>
      <c r="F927" s="233" t="s">
        <v>171</v>
      </c>
      <c r="G927" s="234">
        <v>6</v>
      </c>
      <c r="H927" s="330"/>
      <c r="I927" s="235">
        <f t="shared" si="258"/>
        <v>0</v>
      </c>
      <c r="J927" s="236">
        <f t="shared" si="261"/>
        <v>0</v>
      </c>
      <c r="K927" s="212">
        <f t="shared" si="260"/>
        <v>0</v>
      </c>
      <c r="L927" s="309"/>
    </row>
    <row r="928" spans="1:12">
      <c r="A928" s="230"/>
      <c r="B928" s="230"/>
      <c r="C928" s="230"/>
      <c r="D928" s="230"/>
      <c r="E928" s="232"/>
      <c r="F928" s="233"/>
      <c r="G928" s="234"/>
      <c r="H928" s="331"/>
      <c r="I928" s="212"/>
      <c r="J928" s="212"/>
      <c r="K928" s="212"/>
      <c r="L928" s="242"/>
    </row>
    <row r="929" spans="1:12">
      <c r="A929" s="296" t="s">
        <v>3927</v>
      </c>
      <c r="B929" s="296"/>
      <c r="C929" s="296"/>
      <c r="D929" s="296"/>
      <c r="E929" s="297" t="s">
        <v>3784</v>
      </c>
      <c r="F929" s="298"/>
      <c r="G929" s="299"/>
      <c r="H929" s="334"/>
      <c r="I929" s="300"/>
      <c r="J929" s="300"/>
      <c r="K929" s="301"/>
      <c r="L929" s="315"/>
    </row>
    <row r="930" spans="1:12" ht="25.5">
      <c r="A930" s="230" t="s">
        <v>3928</v>
      </c>
      <c r="B930" s="230"/>
      <c r="C930" s="230" t="s">
        <v>221</v>
      </c>
      <c r="D930" s="231">
        <v>91935</v>
      </c>
      <c r="E930" s="232" t="s">
        <v>6596</v>
      </c>
      <c r="F930" s="233" t="s">
        <v>164</v>
      </c>
      <c r="G930" s="234">
        <v>111</v>
      </c>
      <c r="H930" s="330"/>
      <c r="I930" s="235">
        <f t="shared" ref="I930:I939" si="262">$H$3</f>
        <v>0</v>
      </c>
      <c r="J930" s="236">
        <f t="shared" ref="J930:J939" si="263">TRUNC(H930 * (1+I930), 2)</f>
        <v>0</v>
      </c>
      <c r="K930" s="212">
        <f t="shared" ref="K930:K939" si="264">TRUNC(G930*J930,2)</f>
        <v>0</v>
      </c>
      <c r="L930" s="312"/>
    </row>
    <row r="931" spans="1:12" ht="25.5">
      <c r="A931" s="230" t="s">
        <v>3929</v>
      </c>
      <c r="B931" s="230"/>
      <c r="C931" s="230" t="s">
        <v>221</v>
      </c>
      <c r="D931" s="231">
        <v>91935</v>
      </c>
      <c r="E931" s="232" t="s">
        <v>6596</v>
      </c>
      <c r="F931" s="233" t="s">
        <v>164</v>
      </c>
      <c r="G931" s="234">
        <v>37</v>
      </c>
      <c r="H931" s="330"/>
      <c r="I931" s="235">
        <f t="shared" si="262"/>
        <v>0</v>
      </c>
      <c r="J931" s="236">
        <f t="shared" si="263"/>
        <v>0</v>
      </c>
      <c r="K931" s="212">
        <f t="shared" si="264"/>
        <v>0</v>
      </c>
      <c r="L931" s="312"/>
    </row>
    <row r="932" spans="1:12" ht="25.5">
      <c r="A932" s="230" t="s">
        <v>3930</v>
      </c>
      <c r="B932" s="230"/>
      <c r="C932" s="230" t="s">
        <v>221</v>
      </c>
      <c r="D932" s="231">
        <v>91935</v>
      </c>
      <c r="E932" s="232" t="s">
        <v>6596</v>
      </c>
      <c r="F932" s="233" t="s">
        <v>164</v>
      </c>
      <c r="G932" s="234">
        <v>37</v>
      </c>
      <c r="H932" s="330"/>
      <c r="I932" s="235">
        <f t="shared" si="262"/>
        <v>0</v>
      </c>
      <c r="J932" s="236">
        <f t="shared" si="263"/>
        <v>0</v>
      </c>
      <c r="K932" s="212">
        <f t="shared" si="264"/>
        <v>0</v>
      </c>
      <c r="L932" s="312"/>
    </row>
    <row r="933" spans="1:12">
      <c r="A933" s="230" t="s">
        <v>3931</v>
      </c>
      <c r="B933" s="230" t="s">
        <v>5547</v>
      </c>
      <c r="C933" s="230" t="s">
        <v>313</v>
      </c>
      <c r="D933" s="230"/>
      <c r="E933" s="232" t="s">
        <v>3788</v>
      </c>
      <c r="F933" s="233" t="s">
        <v>171</v>
      </c>
      <c r="G933" s="234">
        <v>10</v>
      </c>
      <c r="H933" s="330"/>
      <c r="I933" s="235">
        <f t="shared" si="262"/>
        <v>0</v>
      </c>
      <c r="J933" s="236">
        <f t="shared" si="263"/>
        <v>0</v>
      </c>
      <c r="K933" s="212">
        <f t="shared" si="264"/>
        <v>0</v>
      </c>
      <c r="L933" s="309"/>
    </row>
    <row r="934" spans="1:12" ht="25.5">
      <c r="A934" s="230" t="s">
        <v>3932</v>
      </c>
      <c r="B934" s="230" t="s">
        <v>5548</v>
      </c>
      <c r="C934" s="230" t="s">
        <v>313</v>
      </c>
      <c r="D934" s="230"/>
      <c r="E934" s="232" t="s">
        <v>3789</v>
      </c>
      <c r="F934" s="233" t="s">
        <v>1273</v>
      </c>
      <c r="G934" s="234">
        <v>2</v>
      </c>
      <c r="H934" s="330"/>
      <c r="I934" s="235">
        <f t="shared" si="262"/>
        <v>0</v>
      </c>
      <c r="J934" s="236">
        <f t="shared" si="263"/>
        <v>0</v>
      </c>
      <c r="K934" s="212">
        <f t="shared" si="264"/>
        <v>0</v>
      </c>
      <c r="L934" s="309"/>
    </row>
    <row r="935" spans="1:12" ht="25.5">
      <c r="A935" s="230" t="s">
        <v>3933</v>
      </c>
      <c r="B935" s="230"/>
      <c r="C935" s="230" t="s">
        <v>221</v>
      </c>
      <c r="D935" s="231">
        <v>95751</v>
      </c>
      <c r="E935" s="232" t="s">
        <v>6590</v>
      </c>
      <c r="F935" s="233" t="s">
        <v>164</v>
      </c>
      <c r="G935" s="234">
        <v>3</v>
      </c>
      <c r="H935" s="330"/>
      <c r="I935" s="235">
        <f t="shared" si="262"/>
        <v>0</v>
      </c>
      <c r="J935" s="236">
        <f t="shared" si="263"/>
        <v>0</v>
      </c>
      <c r="K935" s="212">
        <f t="shared" si="264"/>
        <v>0</v>
      </c>
      <c r="L935" s="310"/>
    </row>
    <row r="936" spans="1:12" ht="25.5">
      <c r="A936" s="230" t="s">
        <v>3934</v>
      </c>
      <c r="B936" s="230" t="s">
        <v>5550</v>
      </c>
      <c r="C936" s="230" t="s">
        <v>313</v>
      </c>
      <c r="D936" s="230"/>
      <c r="E936" s="232" t="s">
        <v>3791</v>
      </c>
      <c r="F936" s="233" t="s">
        <v>171</v>
      </c>
      <c r="G936" s="234">
        <v>2</v>
      </c>
      <c r="H936" s="330"/>
      <c r="I936" s="235">
        <f t="shared" si="262"/>
        <v>0</v>
      </c>
      <c r="J936" s="236">
        <f t="shared" si="263"/>
        <v>0</v>
      </c>
      <c r="K936" s="212">
        <f t="shared" si="264"/>
        <v>0</v>
      </c>
      <c r="L936" s="309"/>
    </row>
    <row r="937" spans="1:12" ht="25.5">
      <c r="A937" s="230" t="s">
        <v>3935</v>
      </c>
      <c r="B937" s="230" t="s">
        <v>5508</v>
      </c>
      <c r="C937" s="230" t="s">
        <v>313</v>
      </c>
      <c r="D937" s="230"/>
      <c r="E937" s="232" t="s">
        <v>3792</v>
      </c>
      <c r="F937" s="233" t="s">
        <v>171</v>
      </c>
      <c r="G937" s="234">
        <v>2</v>
      </c>
      <c r="H937" s="330"/>
      <c r="I937" s="235">
        <f t="shared" si="262"/>
        <v>0</v>
      </c>
      <c r="J937" s="236">
        <f t="shared" si="263"/>
        <v>0</v>
      </c>
      <c r="K937" s="212">
        <f t="shared" si="264"/>
        <v>0</v>
      </c>
      <c r="L937" s="309"/>
    </row>
    <row r="938" spans="1:12" ht="25.5">
      <c r="A938" s="230" t="s">
        <v>3936</v>
      </c>
      <c r="B938" s="230" t="s">
        <v>5552</v>
      </c>
      <c r="C938" s="230" t="s">
        <v>313</v>
      </c>
      <c r="D938" s="230"/>
      <c r="E938" s="232" t="s">
        <v>3793</v>
      </c>
      <c r="F938" s="233" t="s">
        <v>1273</v>
      </c>
      <c r="G938" s="234">
        <v>6</v>
      </c>
      <c r="H938" s="330"/>
      <c r="I938" s="235">
        <f t="shared" si="262"/>
        <v>0</v>
      </c>
      <c r="J938" s="236">
        <f t="shared" si="263"/>
        <v>0</v>
      </c>
      <c r="K938" s="212">
        <f t="shared" si="264"/>
        <v>0</v>
      </c>
      <c r="L938" s="309"/>
    </row>
    <row r="939" spans="1:12" ht="25.5">
      <c r="A939" s="230" t="s">
        <v>3937</v>
      </c>
      <c r="B939" s="230" t="s">
        <v>5553</v>
      </c>
      <c r="C939" s="230" t="s">
        <v>313</v>
      </c>
      <c r="D939" s="230"/>
      <c r="E939" s="232" t="s">
        <v>3794</v>
      </c>
      <c r="F939" s="233" t="s">
        <v>171</v>
      </c>
      <c r="G939" s="234">
        <v>1</v>
      </c>
      <c r="H939" s="330"/>
      <c r="I939" s="235">
        <f t="shared" si="262"/>
        <v>0</v>
      </c>
      <c r="J939" s="236">
        <f t="shared" si="263"/>
        <v>0</v>
      </c>
      <c r="K939" s="212">
        <f t="shared" si="264"/>
        <v>0</v>
      </c>
      <c r="L939" s="309"/>
    </row>
    <row r="940" spans="1:12">
      <c r="A940" s="230"/>
      <c r="B940" s="230"/>
      <c r="C940" s="230"/>
      <c r="D940" s="230"/>
      <c r="E940" s="232"/>
      <c r="F940" s="233"/>
      <c r="G940" s="234"/>
      <c r="H940" s="331"/>
      <c r="I940" s="212"/>
      <c r="J940" s="212"/>
      <c r="K940" s="212"/>
      <c r="L940" s="242"/>
    </row>
    <row r="941" spans="1:12">
      <c r="A941" s="296" t="s">
        <v>3938</v>
      </c>
      <c r="B941" s="296"/>
      <c r="C941" s="296"/>
      <c r="D941" s="296"/>
      <c r="E941" s="297" t="s">
        <v>3795</v>
      </c>
      <c r="F941" s="298"/>
      <c r="G941" s="299"/>
      <c r="H941" s="334"/>
      <c r="I941" s="300"/>
      <c r="J941" s="300"/>
      <c r="K941" s="301"/>
      <c r="L941" s="315"/>
    </row>
    <row r="942" spans="1:12" ht="25.5">
      <c r="A942" s="230" t="s">
        <v>3939</v>
      </c>
      <c r="B942" s="230"/>
      <c r="C942" s="230" t="s">
        <v>221</v>
      </c>
      <c r="D942" s="231">
        <v>92986</v>
      </c>
      <c r="E942" s="232" t="s">
        <v>6600</v>
      </c>
      <c r="F942" s="233" t="s">
        <v>164</v>
      </c>
      <c r="G942" s="234">
        <v>186</v>
      </c>
      <c r="H942" s="330"/>
      <c r="I942" s="235">
        <f t="shared" ref="I942:I955" si="265">$H$3</f>
        <v>0</v>
      </c>
      <c r="J942" s="236">
        <f t="shared" ref="J942:J955" si="266">TRUNC(H942 * (1+I942), 2)</f>
        <v>0</v>
      </c>
      <c r="K942" s="212">
        <f t="shared" ref="K942:K955" si="267">TRUNC(G942*J942,2)</f>
        <v>0</v>
      </c>
      <c r="L942" s="312"/>
    </row>
    <row r="943" spans="1:12" ht="25.5">
      <c r="A943" s="230" t="s">
        <v>3940</v>
      </c>
      <c r="B943" s="230"/>
      <c r="C943" s="230" t="s">
        <v>221</v>
      </c>
      <c r="D943" s="231">
        <v>92986</v>
      </c>
      <c r="E943" s="232" t="s">
        <v>6600</v>
      </c>
      <c r="F943" s="233" t="s">
        <v>164</v>
      </c>
      <c r="G943" s="234">
        <v>62</v>
      </c>
      <c r="H943" s="330"/>
      <c r="I943" s="235">
        <f t="shared" si="265"/>
        <v>0</v>
      </c>
      <c r="J943" s="236">
        <f t="shared" si="266"/>
        <v>0</v>
      </c>
      <c r="K943" s="212">
        <f t="shared" si="267"/>
        <v>0</v>
      </c>
      <c r="L943" s="312"/>
    </row>
    <row r="944" spans="1:12" ht="25.5">
      <c r="A944" s="230" t="s">
        <v>3941</v>
      </c>
      <c r="B944" s="230"/>
      <c r="C944" s="230" t="s">
        <v>221</v>
      </c>
      <c r="D944" s="231">
        <v>92984</v>
      </c>
      <c r="E944" s="232" t="s">
        <v>6599</v>
      </c>
      <c r="F944" s="233" t="s">
        <v>164</v>
      </c>
      <c r="G944" s="234">
        <v>62</v>
      </c>
      <c r="H944" s="330"/>
      <c r="I944" s="235">
        <f t="shared" si="265"/>
        <v>0</v>
      </c>
      <c r="J944" s="236">
        <f t="shared" si="266"/>
        <v>0</v>
      </c>
      <c r="K944" s="212">
        <f t="shared" si="267"/>
        <v>0</v>
      </c>
      <c r="L944" s="312"/>
    </row>
    <row r="945" spans="1:12">
      <c r="A945" s="230" t="s">
        <v>3942</v>
      </c>
      <c r="B945" s="230" t="s">
        <v>5557</v>
      </c>
      <c r="C945" s="230" t="s">
        <v>313</v>
      </c>
      <c r="D945" s="230"/>
      <c r="E945" s="232" t="s">
        <v>3810</v>
      </c>
      <c r="F945" s="233" t="s">
        <v>171</v>
      </c>
      <c r="G945" s="234">
        <v>2</v>
      </c>
      <c r="H945" s="330"/>
      <c r="I945" s="235">
        <f t="shared" si="265"/>
        <v>0</v>
      </c>
      <c r="J945" s="236">
        <f t="shared" si="266"/>
        <v>0</v>
      </c>
      <c r="K945" s="212">
        <f t="shared" si="267"/>
        <v>0</v>
      </c>
      <c r="L945" s="309"/>
    </row>
    <row r="946" spans="1:12">
      <c r="A946" s="230" t="s">
        <v>3943</v>
      </c>
      <c r="B946" s="230" t="s">
        <v>5558</v>
      </c>
      <c r="C946" s="230" t="s">
        <v>313</v>
      </c>
      <c r="D946" s="230"/>
      <c r="E946" s="232" t="s">
        <v>3800</v>
      </c>
      <c r="F946" s="233" t="s">
        <v>171</v>
      </c>
      <c r="G946" s="234">
        <v>8</v>
      </c>
      <c r="H946" s="330"/>
      <c r="I946" s="235">
        <f t="shared" si="265"/>
        <v>0</v>
      </c>
      <c r="J946" s="236">
        <f t="shared" si="266"/>
        <v>0</v>
      </c>
      <c r="K946" s="212">
        <f t="shared" si="267"/>
        <v>0</v>
      </c>
      <c r="L946" s="309"/>
    </row>
    <row r="947" spans="1:12" ht="25.5">
      <c r="A947" s="230" t="s">
        <v>3944</v>
      </c>
      <c r="B947" s="230" t="s">
        <v>5559</v>
      </c>
      <c r="C947" s="230" t="s">
        <v>313</v>
      </c>
      <c r="D947" s="230"/>
      <c r="E947" s="232" t="s">
        <v>3801</v>
      </c>
      <c r="F947" s="233" t="s">
        <v>1273</v>
      </c>
      <c r="G947" s="234">
        <v>2</v>
      </c>
      <c r="H947" s="330"/>
      <c r="I947" s="235">
        <f t="shared" si="265"/>
        <v>0</v>
      </c>
      <c r="J947" s="236">
        <f t="shared" si="266"/>
        <v>0</v>
      </c>
      <c r="K947" s="212">
        <f t="shared" si="267"/>
        <v>0</v>
      </c>
      <c r="L947" s="309"/>
    </row>
    <row r="948" spans="1:12" ht="25.5">
      <c r="A948" s="230" t="s">
        <v>3945</v>
      </c>
      <c r="B948" s="230"/>
      <c r="C948" s="230" t="s">
        <v>221</v>
      </c>
      <c r="D948" s="231">
        <v>95752</v>
      </c>
      <c r="E948" s="232" t="s">
        <v>7175</v>
      </c>
      <c r="F948" s="233" t="s">
        <v>164</v>
      </c>
      <c r="G948" s="234">
        <v>12</v>
      </c>
      <c r="H948" s="330"/>
      <c r="I948" s="235">
        <f t="shared" si="265"/>
        <v>0</v>
      </c>
      <c r="J948" s="236">
        <f t="shared" si="266"/>
        <v>0</v>
      </c>
      <c r="K948" s="212">
        <f t="shared" si="267"/>
        <v>0</v>
      </c>
      <c r="L948" s="310"/>
    </row>
    <row r="949" spans="1:12" ht="25.5">
      <c r="A949" s="230" t="s">
        <v>3946</v>
      </c>
      <c r="B949" s="230" t="s">
        <v>5561</v>
      </c>
      <c r="C949" s="230" t="s">
        <v>313</v>
      </c>
      <c r="D949" s="230"/>
      <c r="E949" s="232" t="s">
        <v>3803</v>
      </c>
      <c r="F949" s="233" t="s">
        <v>171</v>
      </c>
      <c r="G949" s="234">
        <v>8</v>
      </c>
      <c r="H949" s="330"/>
      <c r="I949" s="235">
        <f t="shared" si="265"/>
        <v>0</v>
      </c>
      <c r="J949" s="236">
        <f t="shared" si="266"/>
        <v>0</v>
      </c>
      <c r="K949" s="212">
        <f t="shared" si="267"/>
        <v>0</v>
      </c>
      <c r="L949" s="309"/>
    </row>
    <row r="950" spans="1:12" ht="25.5">
      <c r="A950" s="230" t="s">
        <v>3947</v>
      </c>
      <c r="B950" s="230" t="s">
        <v>5508</v>
      </c>
      <c r="C950" s="230" t="s">
        <v>313</v>
      </c>
      <c r="D950" s="230"/>
      <c r="E950" s="232" t="s">
        <v>3792</v>
      </c>
      <c r="F950" s="233" t="s">
        <v>171</v>
      </c>
      <c r="G950" s="234">
        <v>8</v>
      </c>
      <c r="H950" s="330"/>
      <c r="I950" s="235">
        <f t="shared" si="265"/>
        <v>0</v>
      </c>
      <c r="J950" s="236">
        <f t="shared" si="266"/>
        <v>0</v>
      </c>
      <c r="K950" s="212">
        <f t="shared" si="267"/>
        <v>0</v>
      </c>
      <c r="L950" s="309"/>
    </row>
    <row r="951" spans="1:12" ht="25.5">
      <c r="A951" s="230" t="s">
        <v>3948</v>
      </c>
      <c r="B951" s="230" t="s">
        <v>5552</v>
      </c>
      <c r="C951" s="230" t="s">
        <v>313</v>
      </c>
      <c r="D951" s="230"/>
      <c r="E951" s="232" t="s">
        <v>3793</v>
      </c>
      <c r="F951" s="233" t="s">
        <v>1273</v>
      </c>
      <c r="G951" s="234">
        <v>24</v>
      </c>
      <c r="H951" s="330"/>
      <c r="I951" s="235">
        <f t="shared" si="265"/>
        <v>0</v>
      </c>
      <c r="J951" s="236">
        <f t="shared" si="266"/>
        <v>0</v>
      </c>
      <c r="K951" s="212">
        <f t="shared" si="267"/>
        <v>0</v>
      </c>
      <c r="L951" s="309"/>
    </row>
    <row r="952" spans="1:12" ht="25.5">
      <c r="A952" s="230" t="s">
        <v>3949</v>
      </c>
      <c r="B952" s="230" t="s">
        <v>5553</v>
      </c>
      <c r="C952" s="230" t="s">
        <v>313</v>
      </c>
      <c r="D952" s="230"/>
      <c r="E952" s="232" t="s">
        <v>3794</v>
      </c>
      <c r="F952" s="233" t="s">
        <v>171</v>
      </c>
      <c r="G952" s="234">
        <v>2</v>
      </c>
      <c r="H952" s="330"/>
      <c r="I952" s="235">
        <f t="shared" si="265"/>
        <v>0</v>
      </c>
      <c r="J952" s="236">
        <f t="shared" si="266"/>
        <v>0</v>
      </c>
      <c r="K952" s="212">
        <f t="shared" si="267"/>
        <v>0</v>
      </c>
      <c r="L952" s="309"/>
    </row>
    <row r="953" spans="1:12" ht="51">
      <c r="A953" s="230" t="s">
        <v>3950</v>
      </c>
      <c r="B953" s="230" t="s">
        <v>5562</v>
      </c>
      <c r="C953" s="230" t="s">
        <v>313</v>
      </c>
      <c r="D953" s="230"/>
      <c r="E953" s="232" t="s">
        <v>3804</v>
      </c>
      <c r="F953" s="233" t="s">
        <v>171</v>
      </c>
      <c r="G953" s="234">
        <v>1</v>
      </c>
      <c r="H953" s="330"/>
      <c r="I953" s="235">
        <f t="shared" si="265"/>
        <v>0</v>
      </c>
      <c r="J953" s="236">
        <f t="shared" si="266"/>
        <v>0</v>
      </c>
      <c r="K953" s="212">
        <f t="shared" si="267"/>
        <v>0</v>
      </c>
      <c r="L953" s="309"/>
    </row>
    <row r="954" spans="1:12" ht="38.25">
      <c r="A954" s="230" t="s">
        <v>3951</v>
      </c>
      <c r="B954" s="230" t="s">
        <v>5563</v>
      </c>
      <c r="C954" s="230" t="s">
        <v>313</v>
      </c>
      <c r="D954" s="230"/>
      <c r="E954" s="232" t="s">
        <v>6315</v>
      </c>
      <c r="F954" s="233" t="s">
        <v>171</v>
      </c>
      <c r="G954" s="234">
        <v>2</v>
      </c>
      <c r="H954" s="330"/>
      <c r="I954" s="235">
        <f t="shared" si="265"/>
        <v>0</v>
      </c>
      <c r="J954" s="236">
        <f t="shared" si="266"/>
        <v>0</v>
      </c>
      <c r="K954" s="212">
        <f t="shared" si="267"/>
        <v>0</v>
      </c>
      <c r="L954" s="309"/>
    </row>
    <row r="955" spans="1:12" ht="25.5">
      <c r="A955" s="230" t="s">
        <v>3952</v>
      </c>
      <c r="B955" s="230" t="s">
        <v>5564</v>
      </c>
      <c r="C955" s="230" t="s">
        <v>313</v>
      </c>
      <c r="D955" s="230"/>
      <c r="E955" s="232" t="s">
        <v>3806</v>
      </c>
      <c r="F955" s="233" t="s">
        <v>171</v>
      </c>
      <c r="G955" s="234">
        <v>2</v>
      </c>
      <c r="H955" s="330"/>
      <c r="I955" s="235">
        <f t="shared" si="265"/>
        <v>0</v>
      </c>
      <c r="J955" s="236">
        <f t="shared" si="266"/>
        <v>0</v>
      </c>
      <c r="K955" s="212">
        <f t="shared" si="267"/>
        <v>0</v>
      </c>
      <c r="L955" s="309"/>
    </row>
    <row r="956" spans="1:12">
      <c r="A956" s="230"/>
      <c r="B956" s="230"/>
      <c r="C956" s="230"/>
      <c r="D956" s="230"/>
      <c r="E956" s="232"/>
      <c r="F956" s="233"/>
      <c r="G956" s="234"/>
      <c r="H956" s="331"/>
      <c r="I956" s="212"/>
      <c r="J956" s="212"/>
      <c r="K956" s="212"/>
      <c r="L956" s="242"/>
    </row>
    <row r="957" spans="1:12">
      <c r="A957" s="296" t="s">
        <v>3953</v>
      </c>
      <c r="B957" s="296"/>
      <c r="C957" s="296"/>
      <c r="D957" s="296"/>
      <c r="E957" s="297" t="s">
        <v>3807</v>
      </c>
      <c r="F957" s="298"/>
      <c r="G957" s="299"/>
      <c r="H957" s="334"/>
      <c r="I957" s="300"/>
      <c r="J957" s="300"/>
      <c r="K957" s="301"/>
      <c r="L957" s="315"/>
    </row>
    <row r="958" spans="1:12" ht="25.5">
      <c r="A958" s="230" t="s">
        <v>3954</v>
      </c>
      <c r="B958" s="230"/>
      <c r="C958" s="230" t="s">
        <v>221</v>
      </c>
      <c r="D958" s="231">
        <v>92984</v>
      </c>
      <c r="E958" s="232" t="s">
        <v>6599</v>
      </c>
      <c r="F958" s="233" t="s">
        <v>164</v>
      </c>
      <c r="G958" s="234">
        <v>204</v>
      </c>
      <c r="H958" s="330"/>
      <c r="I958" s="235">
        <f t="shared" ref="I958:I971" si="268">$H$3</f>
        <v>0</v>
      </c>
      <c r="J958" s="236">
        <f t="shared" ref="J958:J971" si="269">TRUNC(H958 * (1+I958), 2)</f>
        <v>0</v>
      </c>
      <c r="K958" s="212">
        <f t="shared" ref="K958:K971" si="270">TRUNC(G958*J958,2)</f>
        <v>0</v>
      </c>
      <c r="L958" s="312"/>
    </row>
    <row r="959" spans="1:12" ht="25.5">
      <c r="A959" s="230" t="s">
        <v>3955</v>
      </c>
      <c r="B959" s="230"/>
      <c r="C959" s="230" t="s">
        <v>221</v>
      </c>
      <c r="D959" s="231">
        <v>92984</v>
      </c>
      <c r="E959" s="232" t="s">
        <v>6599</v>
      </c>
      <c r="F959" s="233" t="s">
        <v>164</v>
      </c>
      <c r="G959" s="234">
        <v>68</v>
      </c>
      <c r="H959" s="330"/>
      <c r="I959" s="235">
        <f t="shared" si="268"/>
        <v>0</v>
      </c>
      <c r="J959" s="236">
        <f t="shared" si="269"/>
        <v>0</v>
      </c>
      <c r="K959" s="212">
        <f t="shared" si="270"/>
        <v>0</v>
      </c>
      <c r="L959" s="312"/>
    </row>
    <row r="960" spans="1:12" ht="25.5">
      <c r="A960" s="230" t="s">
        <v>3956</v>
      </c>
      <c r="B960" s="230"/>
      <c r="C960" s="230" t="s">
        <v>221</v>
      </c>
      <c r="D960" s="231">
        <v>91935</v>
      </c>
      <c r="E960" s="232" t="s">
        <v>6596</v>
      </c>
      <c r="F960" s="233" t="s">
        <v>164</v>
      </c>
      <c r="G960" s="234">
        <v>68</v>
      </c>
      <c r="H960" s="330"/>
      <c r="I960" s="235">
        <f t="shared" si="268"/>
        <v>0</v>
      </c>
      <c r="J960" s="236">
        <f t="shared" si="269"/>
        <v>0</v>
      </c>
      <c r="K960" s="212">
        <f t="shared" si="270"/>
        <v>0</v>
      </c>
      <c r="L960" s="312"/>
    </row>
    <row r="961" spans="1:12">
      <c r="A961" s="230" t="s">
        <v>3957</v>
      </c>
      <c r="B961" s="230" t="s">
        <v>5547</v>
      </c>
      <c r="C961" s="230" t="s">
        <v>313</v>
      </c>
      <c r="D961" s="230"/>
      <c r="E961" s="232" t="s">
        <v>3788</v>
      </c>
      <c r="F961" s="233" t="s">
        <v>171</v>
      </c>
      <c r="G961" s="234">
        <v>2</v>
      </c>
      <c r="H961" s="330"/>
      <c r="I961" s="235">
        <f t="shared" si="268"/>
        <v>0</v>
      </c>
      <c r="J961" s="236">
        <f t="shared" si="269"/>
        <v>0</v>
      </c>
      <c r="K961" s="212">
        <f t="shared" si="270"/>
        <v>0</v>
      </c>
      <c r="L961" s="309"/>
    </row>
    <row r="962" spans="1:12">
      <c r="A962" s="230" t="s">
        <v>3958</v>
      </c>
      <c r="B962" s="230" t="s">
        <v>5557</v>
      </c>
      <c r="C962" s="230" t="s">
        <v>313</v>
      </c>
      <c r="D962" s="230"/>
      <c r="E962" s="232" t="s">
        <v>3810</v>
      </c>
      <c r="F962" s="233" t="s">
        <v>171</v>
      </c>
      <c r="G962" s="234">
        <v>8</v>
      </c>
      <c r="H962" s="330"/>
      <c r="I962" s="235">
        <f t="shared" si="268"/>
        <v>0</v>
      </c>
      <c r="J962" s="236">
        <f t="shared" si="269"/>
        <v>0</v>
      </c>
      <c r="K962" s="212">
        <f t="shared" si="270"/>
        <v>0</v>
      </c>
      <c r="L962" s="309"/>
    </row>
    <row r="963" spans="1:12" ht="25.5">
      <c r="A963" s="230" t="s">
        <v>3959</v>
      </c>
      <c r="B963" s="230" t="s">
        <v>5559</v>
      </c>
      <c r="C963" s="230" t="s">
        <v>313</v>
      </c>
      <c r="D963" s="230"/>
      <c r="E963" s="232" t="s">
        <v>3801</v>
      </c>
      <c r="F963" s="233" t="s">
        <v>1273</v>
      </c>
      <c r="G963" s="234">
        <v>2</v>
      </c>
      <c r="H963" s="330"/>
      <c r="I963" s="235">
        <f t="shared" si="268"/>
        <v>0</v>
      </c>
      <c r="J963" s="236">
        <f t="shared" si="269"/>
        <v>0</v>
      </c>
      <c r="K963" s="212">
        <f t="shared" si="270"/>
        <v>0</v>
      </c>
      <c r="L963" s="309"/>
    </row>
    <row r="964" spans="1:12" ht="25.5">
      <c r="A964" s="230" t="s">
        <v>3960</v>
      </c>
      <c r="B964" s="230"/>
      <c r="C964" s="230" t="s">
        <v>221</v>
      </c>
      <c r="D964" s="231">
        <v>95752</v>
      </c>
      <c r="E964" s="232" t="s">
        <v>7175</v>
      </c>
      <c r="F964" s="233" t="s">
        <v>164</v>
      </c>
      <c r="G964" s="234">
        <v>9</v>
      </c>
      <c r="H964" s="330"/>
      <c r="I964" s="235">
        <f t="shared" si="268"/>
        <v>0</v>
      </c>
      <c r="J964" s="236">
        <f t="shared" si="269"/>
        <v>0</v>
      </c>
      <c r="K964" s="212">
        <f t="shared" si="270"/>
        <v>0</v>
      </c>
      <c r="L964" s="310"/>
    </row>
    <row r="965" spans="1:12" ht="25.5">
      <c r="A965" s="230" t="s">
        <v>3961</v>
      </c>
      <c r="B965" s="230" t="s">
        <v>5561</v>
      </c>
      <c r="C965" s="230" t="s">
        <v>313</v>
      </c>
      <c r="D965" s="230"/>
      <c r="E965" s="232" t="s">
        <v>3803</v>
      </c>
      <c r="F965" s="233" t="s">
        <v>171</v>
      </c>
      <c r="G965" s="234">
        <v>6</v>
      </c>
      <c r="H965" s="330"/>
      <c r="I965" s="235">
        <f t="shared" si="268"/>
        <v>0</v>
      </c>
      <c r="J965" s="236">
        <f t="shared" si="269"/>
        <v>0</v>
      </c>
      <c r="K965" s="212">
        <f t="shared" si="270"/>
        <v>0</v>
      </c>
      <c r="L965" s="309"/>
    </row>
    <row r="966" spans="1:12" ht="25.5">
      <c r="A966" s="230" t="s">
        <v>3962</v>
      </c>
      <c r="B966" s="230" t="s">
        <v>5508</v>
      </c>
      <c r="C966" s="230" t="s">
        <v>313</v>
      </c>
      <c r="D966" s="230"/>
      <c r="E966" s="232" t="s">
        <v>3792</v>
      </c>
      <c r="F966" s="233" t="s">
        <v>171</v>
      </c>
      <c r="G966" s="234">
        <v>6</v>
      </c>
      <c r="H966" s="330"/>
      <c r="I966" s="235">
        <f t="shared" si="268"/>
        <v>0</v>
      </c>
      <c r="J966" s="236">
        <f t="shared" si="269"/>
        <v>0</v>
      </c>
      <c r="K966" s="212">
        <f t="shared" si="270"/>
        <v>0</v>
      </c>
      <c r="L966" s="309"/>
    </row>
    <row r="967" spans="1:12" ht="25.5">
      <c r="A967" s="230" t="s">
        <v>3963</v>
      </c>
      <c r="B967" s="230" t="s">
        <v>5552</v>
      </c>
      <c r="C967" s="230" t="s">
        <v>313</v>
      </c>
      <c r="D967" s="230"/>
      <c r="E967" s="232" t="s">
        <v>3793</v>
      </c>
      <c r="F967" s="233" t="s">
        <v>1273</v>
      </c>
      <c r="G967" s="234">
        <v>18</v>
      </c>
      <c r="H967" s="330"/>
      <c r="I967" s="235">
        <f t="shared" si="268"/>
        <v>0</v>
      </c>
      <c r="J967" s="236">
        <f t="shared" si="269"/>
        <v>0</v>
      </c>
      <c r="K967" s="212">
        <f t="shared" si="270"/>
        <v>0</v>
      </c>
      <c r="L967" s="309"/>
    </row>
    <row r="968" spans="1:12" ht="25.5">
      <c r="A968" s="230" t="s">
        <v>3964</v>
      </c>
      <c r="B968" s="230" t="s">
        <v>5553</v>
      </c>
      <c r="C968" s="230" t="s">
        <v>313</v>
      </c>
      <c r="D968" s="230"/>
      <c r="E968" s="232" t="s">
        <v>3794</v>
      </c>
      <c r="F968" s="233" t="s">
        <v>171</v>
      </c>
      <c r="G968" s="234">
        <v>1</v>
      </c>
      <c r="H968" s="330"/>
      <c r="I968" s="235">
        <f t="shared" si="268"/>
        <v>0</v>
      </c>
      <c r="J968" s="236">
        <f t="shared" si="269"/>
        <v>0</v>
      </c>
      <c r="K968" s="212">
        <f t="shared" si="270"/>
        <v>0</v>
      </c>
      <c r="L968" s="309"/>
    </row>
    <row r="969" spans="1:12" ht="51">
      <c r="A969" s="230" t="s">
        <v>3965</v>
      </c>
      <c r="B969" s="230" t="s">
        <v>5562</v>
      </c>
      <c r="C969" s="230" t="s">
        <v>313</v>
      </c>
      <c r="D969" s="230"/>
      <c r="E969" s="232" t="s">
        <v>3804</v>
      </c>
      <c r="F969" s="233" t="s">
        <v>171</v>
      </c>
      <c r="G969" s="234">
        <v>1</v>
      </c>
      <c r="H969" s="330"/>
      <c r="I969" s="235">
        <f t="shared" si="268"/>
        <v>0</v>
      </c>
      <c r="J969" s="236">
        <f t="shared" si="269"/>
        <v>0</v>
      </c>
      <c r="K969" s="212">
        <f t="shared" si="270"/>
        <v>0</v>
      </c>
      <c r="L969" s="309"/>
    </row>
    <row r="970" spans="1:12" ht="38.25">
      <c r="A970" s="230" t="s">
        <v>3966</v>
      </c>
      <c r="B970" s="230" t="s">
        <v>5563</v>
      </c>
      <c r="C970" s="230" t="s">
        <v>313</v>
      </c>
      <c r="D970" s="230"/>
      <c r="E970" s="232" t="s">
        <v>6315</v>
      </c>
      <c r="F970" s="233" t="s">
        <v>171</v>
      </c>
      <c r="G970" s="234">
        <v>2</v>
      </c>
      <c r="H970" s="330"/>
      <c r="I970" s="235">
        <f t="shared" si="268"/>
        <v>0</v>
      </c>
      <c r="J970" s="236">
        <f t="shared" si="269"/>
        <v>0</v>
      </c>
      <c r="K970" s="212">
        <f t="shared" si="270"/>
        <v>0</v>
      </c>
      <c r="L970" s="309"/>
    </row>
    <row r="971" spans="1:12" ht="25.5">
      <c r="A971" s="230" t="s">
        <v>3967</v>
      </c>
      <c r="B971" s="230" t="s">
        <v>5564</v>
      </c>
      <c r="C971" s="230" t="s">
        <v>313</v>
      </c>
      <c r="D971" s="230"/>
      <c r="E971" s="232" t="s">
        <v>3806</v>
      </c>
      <c r="F971" s="233" t="s">
        <v>171</v>
      </c>
      <c r="G971" s="234">
        <v>2</v>
      </c>
      <c r="H971" s="330"/>
      <c r="I971" s="235">
        <f t="shared" si="268"/>
        <v>0</v>
      </c>
      <c r="J971" s="236">
        <f t="shared" si="269"/>
        <v>0</v>
      </c>
      <c r="K971" s="212">
        <f t="shared" si="270"/>
        <v>0</v>
      </c>
      <c r="L971" s="309"/>
    </row>
    <row r="972" spans="1:12">
      <c r="A972" s="230"/>
      <c r="B972" s="230"/>
      <c r="C972" s="230"/>
      <c r="D972" s="230"/>
      <c r="E972" s="232"/>
      <c r="F972" s="233"/>
      <c r="G972" s="234"/>
      <c r="H972" s="331"/>
      <c r="I972" s="212"/>
      <c r="J972" s="212"/>
      <c r="K972" s="212"/>
      <c r="L972" s="242"/>
    </row>
    <row r="973" spans="1:12">
      <c r="A973" s="296" t="s">
        <v>3968</v>
      </c>
      <c r="B973" s="296"/>
      <c r="C973" s="296"/>
      <c r="D973" s="296"/>
      <c r="E973" s="297" t="s">
        <v>3811</v>
      </c>
      <c r="F973" s="298"/>
      <c r="G973" s="299"/>
      <c r="H973" s="334"/>
      <c r="I973" s="300"/>
      <c r="J973" s="300"/>
      <c r="K973" s="301"/>
      <c r="L973" s="315"/>
    </row>
    <row r="974" spans="1:12" ht="25.5">
      <c r="A974" s="230" t="s">
        <v>3969</v>
      </c>
      <c r="B974" s="230"/>
      <c r="C974" s="230" t="s">
        <v>221</v>
      </c>
      <c r="D974" s="231">
        <v>92984</v>
      </c>
      <c r="E974" s="232" t="s">
        <v>6599</v>
      </c>
      <c r="F974" s="233" t="s">
        <v>164</v>
      </c>
      <c r="G974" s="234">
        <v>168</v>
      </c>
      <c r="H974" s="330"/>
      <c r="I974" s="235">
        <f t="shared" ref="I974:I987" si="271">$H$3</f>
        <v>0</v>
      </c>
      <c r="J974" s="236">
        <f t="shared" ref="J974:J987" si="272">TRUNC(H974 * (1+I974), 2)</f>
        <v>0</v>
      </c>
      <c r="K974" s="212">
        <f t="shared" ref="K974:K987" si="273">TRUNC(G974*J974,2)</f>
        <v>0</v>
      </c>
      <c r="L974" s="312"/>
    </row>
    <row r="975" spans="1:12" ht="25.5">
      <c r="A975" s="230" t="s">
        <v>3970</v>
      </c>
      <c r="B975" s="230"/>
      <c r="C975" s="230" t="s">
        <v>221</v>
      </c>
      <c r="D975" s="231">
        <v>92984</v>
      </c>
      <c r="E975" s="232" t="s">
        <v>6599</v>
      </c>
      <c r="F975" s="233" t="s">
        <v>164</v>
      </c>
      <c r="G975" s="234">
        <v>56</v>
      </c>
      <c r="H975" s="330"/>
      <c r="I975" s="235">
        <f t="shared" si="271"/>
        <v>0</v>
      </c>
      <c r="J975" s="236">
        <f t="shared" si="272"/>
        <v>0</v>
      </c>
      <c r="K975" s="212">
        <f t="shared" si="273"/>
        <v>0</v>
      </c>
      <c r="L975" s="312"/>
    </row>
    <row r="976" spans="1:12" ht="25.5">
      <c r="A976" s="230" t="s">
        <v>3971</v>
      </c>
      <c r="B976" s="230"/>
      <c r="C976" s="230" t="s">
        <v>221</v>
      </c>
      <c r="D976" s="231">
        <v>91935</v>
      </c>
      <c r="E976" s="232" t="s">
        <v>6596</v>
      </c>
      <c r="F976" s="233" t="s">
        <v>164</v>
      </c>
      <c r="G976" s="234">
        <v>56</v>
      </c>
      <c r="H976" s="330"/>
      <c r="I976" s="235">
        <f t="shared" si="271"/>
        <v>0</v>
      </c>
      <c r="J976" s="236">
        <f t="shared" si="272"/>
        <v>0</v>
      </c>
      <c r="K976" s="212">
        <f t="shared" si="273"/>
        <v>0</v>
      </c>
      <c r="L976" s="312"/>
    </row>
    <row r="977" spans="1:12">
      <c r="A977" s="230" t="s">
        <v>3972</v>
      </c>
      <c r="B977" s="230" t="s">
        <v>5547</v>
      </c>
      <c r="C977" s="230" t="s">
        <v>313</v>
      </c>
      <c r="D977" s="230"/>
      <c r="E977" s="232" t="s">
        <v>3788</v>
      </c>
      <c r="F977" s="233" t="s">
        <v>171</v>
      </c>
      <c r="G977" s="234">
        <v>2</v>
      </c>
      <c r="H977" s="330"/>
      <c r="I977" s="235">
        <f t="shared" si="271"/>
        <v>0</v>
      </c>
      <c r="J977" s="236">
        <f t="shared" si="272"/>
        <v>0</v>
      </c>
      <c r="K977" s="212">
        <f t="shared" si="273"/>
        <v>0</v>
      </c>
      <c r="L977" s="309"/>
    </row>
    <row r="978" spans="1:12">
      <c r="A978" s="230" t="s">
        <v>3973</v>
      </c>
      <c r="B978" s="230" t="s">
        <v>5557</v>
      </c>
      <c r="C978" s="230" t="s">
        <v>313</v>
      </c>
      <c r="D978" s="230"/>
      <c r="E978" s="232" t="s">
        <v>3810</v>
      </c>
      <c r="F978" s="233" t="s">
        <v>171</v>
      </c>
      <c r="G978" s="234">
        <v>8</v>
      </c>
      <c r="H978" s="330"/>
      <c r="I978" s="235">
        <f t="shared" si="271"/>
        <v>0</v>
      </c>
      <c r="J978" s="236">
        <f t="shared" si="272"/>
        <v>0</v>
      </c>
      <c r="K978" s="212">
        <f t="shared" si="273"/>
        <v>0</v>
      </c>
      <c r="L978" s="309"/>
    </row>
    <row r="979" spans="1:12" ht="25.5">
      <c r="A979" s="230" t="s">
        <v>3974</v>
      </c>
      <c r="B979" s="230" t="s">
        <v>5559</v>
      </c>
      <c r="C979" s="230" t="s">
        <v>313</v>
      </c>
      <c r="D979" s="230"/>
      <c r="E979" s="232" t="s">
        <v>3801</v>
      </c>
      <c r="F979" s="233" t="s">
        <v>1273</v>
      </c>
      <c r="G979" s="234">
        <v>2</v>
      </c>
      <c r="H979" s="330"/>
      <c r="I979" s="235">
        <f t="shared" si="271"/>
        <v>0</v>
      </c>
      <c r="J979" s="236">
        <f t="shared" si="272"/>
        <v>0</v>
      </c>
      <c r="K979" s="212">
        <f t="shared" si="273"/>
        <v>0</v>
      </c>
      <c r="L979" s="309"/>
    </row>
    <row r="980" spans="1:12" ht="25.5">
      <c r="A980" s="230" t="s">
        <v>3975</v>
      </c>
      <c r="B980" s="230"/>
      <c r="C980" s="230" t="s">
        <v>221</v>
      </c>
      <c r="D980" s="231">
        <v>95752</v>
      </c>
      <c r="E980" s="232" t="s">
        <v>7175</v>
      </c>
      <c r="F980" s="233" t="s">
        <v>164</v>
      </c>
      <c r="G980" s="234">
        <v>9</v>
      </c>
      <c r="H980" s="330"/>
      <c r="I980" s="235">
        <f t="shared" si="271"/>
        <v>0</v>
      </c>
      <c r="J980" s="236">
        <f t="shared" si="272"/>
        <v>0</v>
      </c>
      <c r="K980" s="212">
        <f t="shared" si="273"/>
        <v>0</v>
      </c>
      <c r="L980" s="310"/>
    </row>
    <row r="981" spans="1:12" ht="25.5">
      <c r="A981" s="230" t="s">
        <v>3976</v>
      </c>
      <c r="B981" s="230" t="s">
        <v>5561</v>
      </c>
      <c r="C981" s="230" t="s">
        <v>313</v>
      </c>
      <c r="D981" s="230"/>
      <c r="E981" s="232" t="s">
        <v>3803</v>
      </c>
      <c r="F981" s="233" t="s">
        <v>171</v>
      </c>
      <c r="G981" s="234">
        <v>6</v>
      </c>
      <c r="H981" s="330"/>
      <c r="I981" s="235">
        <f t="shared" si="271"/>
        <v>0</v>
      </c>
      <c r="J981" s="236">
        <f t="shared" si="272"/>
        <v>0</v>
      </c>
      <c r="K981" s="212">
        <f t="shared" si="273"/>
        <v>0</v>
      </c>
      <c r="L981" s="309"/>
    </row>
    <row r="982" spans="1:12" ht="25.5">
      <c r="A982" s="230" t="s">
        <v>3977</v>
      </c>
      <c r="B982" s="230" t="s">
        <v>5508</v>
      </c>
      <c r="C982" s="230" t="s">
        <v>313</v>
      </c>
      <c r="D982" s="230"/>
      <c r="E982" s="232" t="s">
        <v>3792</v>
      </c>
      <c r="F982" s="233" t="s">
        <v>171</v>
      </c>
      <c r="G982" s="234">
        <v>6</v>
      </c>
      <c r="H982" s="330"/>
      <c r="I982" s="235">
        <f t="shared" si="271"/>
        <v>0</v>
      </c>
      <c r="J982" s="236">
        <f t="shared" si="272"/>
        <v>0</v>
      </c>
      <c r="K982" s="212">
        <f t="shared" si="273"/>
        <v>0</v>
      </c>
      <c r="L982" s="309"/>
    </row>
    <row r="983" spans="1:12" ht="25.5">
      <c r="A983" s="230" t="s">
        <v>3978</v>
      </c>
      <c r="B983" s="230" t="s">
        <v>5552</v>
      </c>
      <c r="C983" s="230" t="s">
        <v>313</v>
      </c>
      <c r="D983" s="230"/>
      <c r="E983" s="232" t="s">
        <v>3793</v>
      </c>
      <c r="F983" s="233" t="s">
        <v>1273</v>
      </c>
      <c r="G983" s="234">
        <v>18</v>
      </c>
      <c r="H983" s="330"/>
      <c r="I983" s="235">
        <f t="shared" si="271"/>
        <v>0</v>
      </c>
      <c r="J983" s="236">
        <f t="shared" si="272"/>
        <v>0</v>
      </c>
      <c r="K983" s="212">
        <f t="shared" si="273"/>
        <v>0</v>
      </c>
      <c r="L983" s="309"/>
    </row>
    <row r="984" spans="1:12" ht="25.5">
      <c r="A984" s="230" t="s">
        <v>3979</v>
      </c>
      <c r="B984" s="230" t="s">
        <v>5553</v>
      </c>
      <c r="C984" s="230" t="s">
        <v>313</v>
      </c>
      <c r="D984" s="230"/>
      <c r="E984" s="232" t="s">
        <v>3794</v>
      </c>
      <c r="F984" s="233" t="s">
        <v>171</v>
      </c>
      <c r="G984" s="234">
        <v>1</v>
      </c>
      <c r="H984" s="330"/>
      <c r="I984" s="235">
        <f t="shared" si="271"/>
        <v>0</v>
      </c>
      <c r="J984" s="236">
        <f t="shared" si="272"/>
        <v>0</v>
      </c>
      <c r="K984" s="212">
        <f t="shared" si="273"/>
        <v>0</v>
      </c>
      <c r="L984" s="309"/>
    </row>
    <row r="985" spans="1:12" ht="51">
      <c r="A985" s="230" t="s">
        <v>3980</v>
      </c>
      <c r="B985" s="230" t="s">
        <v>5562</v>
      </c>
      <c r="C985" s="230" t="s">
        <v>313</v>
      </c>
      <c r="D985" s="230"/>
      <c r="E985" s="232" t="s">
        <v>3804</v>
      </c>
      <c r="F985" s="233" t="s">
        <v>171</v>
      </c>
      <c r="G985" s="234">
        <v>1</v>
      </c>
      <c r="H985" s="330"/>
      <c r="I985" s="235">
        <f t="shared" si="271"/>
        <v>0</v>
      </c>
      <c r="J985" s="236">
        <f t="shared" si="272"/>
        <v>0</v>
      </c>
      <c r="K985" s="212">
        <f t="shared" si="273"/>
        <v>0</v>
      </c>
      <c r="L985" s="309"/>
    </row>
    <row r="986" spans="1:12" ht="38.25">
      <c r="A986" s="230" t="s">
        <v>3981</v>
      </c>
      <c r="B986" s="230" t="s">
        <v>5563</v>
      </c>
      <c r="C986" s="230" t="s">
        <v>313</v>
      </c>
      <c r="D986" s="230"/>
      <c r="E986" s="232" t="s">
        <v>6315</v>
      </c>
      <c r="F986" s="233" t="s">
        <v>171</v>
      </c>
      <c r="G986" s="234">
        <v>2</v>
      </c>
      <c r="H986" s="330"/>
      <c r="I986" s="235">
        <f t="shared" si="271"/>
        <v>0</v>
      </c>
      <c r="J986" s="236">
        <f t="shared" si="272"/>
        <v>0</v>
      </c>
      <c r="K986" s="212">
        <f t="shared" si="273"/>
        <v>0</v>
      </c>
      <c r="L986" s="309"/>
    </row>
    <row r="987" spans="1:12" ht="25.5">
      <c r="A987" s="230" t="s">
        <v>3982</v>
      </c>
      <c r="B987" s="230" t="s">
        <v>5564</v>
      </c>
      <c r="C987" s="230" t="s">
        <v>313</v>
      </c>
      <c r="D987" s="230"/>
      <c r="E987" s="232" t="s">
        <v>3806</v>
      </c>
      <c r="F987" s="233" t="s">
        <v>171</v>
      </c>
      <c r="G987" s="234">
        <v>2</v>
      </c>
      <c r="H987" s="330"/>
      <c r="I987" s="235">
        <f t="shared" si="271"/>
        <v>0</v>
      </c>
      <c r="J987" s="236">
        <f t="shared" si="272"/>
        <v>0</v>
      </c>
      <c r="K987" s="212">
        <f t="shared" si="273"/>
        <v>0</v>
      </c>
      <c r="L987" s="309"/>
    </row>
    <row r="988" spans="1:12">
      <c r="A988" s="230"/>
      <c r="B988" s="230"/>
      <c r="C988" s="230"/>
      <c r="D988" s="230"/>
      <c r="E988" s="232"/>
      <c r="F988" s="233"/>
      <c r="G988" s="234"/>
      <c r="H988" s="331"/>
      <c r="I988" s="212"/>
      <c r="J988" s="212"/>
      <c r="K988" s="212"/>
      <c r="L988" s="242"/>
    </row>
    <row r="989" spans="1:12">
      <c r="A989" s="296" t="s">
        <v>3983</v>
      </c>
      <c r="B989" s="296"/>
      <c r="C989" s="296"/>
      <c r="D989" s="296"/>
      <c r="E989" s="297" t="s">
        <v>3812</v>
      </c>
      <c r="F989" s="298"/>
      <c r="G989" s="299"/>
      <c r="H989" s="334"/>
      <c r="I989" s="300"/>
      <c r="J989" s="300"/>
      <c r="K989" s="301"/>
      <c r="L989" s="315"/>
    </row>
    <row r="990" spans="1:12" ht="25.5">
      <c r="A990" s="230" t="s">
        <v>3984</v>
      </c>
      <c r="B990" s="230"/>
      <c r="C990" s="230" t="s">
        <v>221</v>
      </c>
      <c r="D990" s="231">
        <v>92984</v>
      </c>
      <c r="E990" s="232" t="s">
        <v>6599</v>
      </c>
      <c r="F990" s="233" t="s">
        <v>164</v>
      </c>
      <c r="G990" s="234">
        <v>219</v>
      </c>
      <c r="H990" s="330"/>
      <c r="I990" s="235">
        <f t="shared" ref="I990:I1003" si="274">$H$3</f>
        <v>0</v>
      </c>
      <c r="J990" s="236">
        <f t="shared" ref="J990:J1003" si="275">TRUNC(H990 * (1+I990), 2)</f>
        <v>0</v>
      </c>
      <c r="K990" s="212">
        <f t="shared" ref="K990:K1003" si="276">TRUNC(G990*J990,2)</f>
        <v>0</v>
      </c>
      <c r="L990" s="312"/>
    </row>
    <row r="991" spans="1:12" ht="25.5">
      <c r="A991" s="230" t="s">
        <v>3985</v>
      </c>
      <c r="B991" s="230"/>
      <c r="C991" s="230" t="s">
        <v>221</v>
      </c>
      <c r="D991" s="231">
        <v>92984</v>
      </c>
      <c r="E991" s="232" t="s">
        <v>6599</v>
      </c>
      <c r="F991" s="233" t="s">
        <v>164</v>
      </c>
      <c r="G991" s="234">
        <v>73</v>
      </c>
      <c r="H991" s="330"/>
      <c r="I991" s="235">
        <f t="shared" si="274"/>
        <v>0</v>
      </c>
      <c r="J991" s="236">
        <f t="shared" si="275"/>
        <v>0</v>
      </c>
      <c r="K991" s="212">
        <f t="shared" si="276"/>
        <v>0</v>
      </c>
      <c r="L991" s="312"/>
    </row>
    <row r="992" spans="1:12" ht="25.5">
      <c r="A992" s="230" t="s">
        <v>3986</v>
      </c>
      <c r="B992" s="230"/>
      <c r="C992" s="230" t="s">
        <v>221</v>
      </c>
      <c r="D992" s="231">
        <v>91935</v>
      </c>
      <c r="E992" s="232" t="s">
        <v>6596</v>
      </c>
      <c r="F992" s="233" t="s">
        <v>164</v>
      </c>
      <c r="G992" s="234">
        <v>73</v>
      </c>
      <c r="H992" s="330"/>
      <c r="I992" s="235">
        <f t="shared" si="274"/>
        <v>0</v>
      </c>
      <c r="J992" s="236">
        <f t="shared" si="275"/>
        <v>0</v>
      </c>
      <c r="K992" s="212">
        <f t="shared" si="276"/>
        <v>0</v>
      </c>
      <c r="L992" s="312"/>
    </row>
    <row r="993" spans="1:12">
      <c r="A993" s="230" t="s">
        <v>3987</v>
      </c>
      <c r="B993" s="230" t="s">
        <v>5568</v>
      </c>
      <c r="C993" s="230" t="s">
        <v>313</v>
      </c>
      <c r="D993" s="230"/>
      <c r="E993" s="232" t="s">
        <v>3813</v>
      </c>
      <c r="F993" s="233" t="s">
        <v>171</v>
      </c>
      <c r="G993" s="234">
        <v>2</v>
      </c>
      <c r="H993" s="330"/>
      <c r="I993" s="235">
        <f t="shared" si="274"/>
        <v>0</v>
      </c>
      <c r="J993" s="236">
        <f t="shared" si="275"/>
        <v>0</v>
      </c>
      <c r="K993" s="212">
        <f t="shared" si="276"/>
        <v>0</v>
      </c>
      <c r="L993" s="309"/>
    </row>
    <row r="994" spans="1:12">
      <c r="A994" s="230" t="s">
        <v>3988</v>
      </c>
      <c r="B994" s="230" t="s">
        <v>5557</v>
      </c>
      <c r="C994" s="230" t="s">
        <v>313</v>
      </c>
      <c r="D994" s="230"/>
      <c r="E994" s="232" t="s">
        <v>3810</v>
      </c>
      <c r="F994" s="233" t="s">
        <v>171</v>
      </c>
      <c r="G994" s="234">
        <v>8</v>
      </c>
      <c r="H994" s="330"/>
      <c r="I994" s="235">
        <f t="shared" si="274"/>
        <v>0</v>
      </c>
      <c r="J994" s="236">
        <f t="shared" si="275"/>
        <v>0</v>
      </c>
      <c r="K994" s="212">
        <f t="shared" si="276"/>
        <v>0</v>
      </c>
      <c r="L994" s="309"/>
    </row>
    <row r="995" spans="1:12" ht="25.5">
      <c r="A995" s="230" t="s">
        <v>3989</v>
      </c>
      <c r="B995" s="230" t="s">
        <v>5559</v>
      </c>
      <c r="C995" s="230" t="s">
        <v>313</v>
      </c>
      <c r="D995" s="230"/>
      <c r="E995" s="232" t="s">
        <v>3801</v>
      </c>
      <c r="F995" s="233" t="s">
        <v>1273</v>
      </c>
      <c r="G995" s="234">
        <v>2</v>
      </c>
      <c r="H995" s="330"/>
      <c r="I995" s="235">
        <f t="shared" si="274"/>
        <v>0</v>
      </c>
      <c r="J995" s="236">
        <f t="shared" si="275"/>
        <v>0</v>
      </c>
      <c r="K995" s="212">
        <f t="shared" si="276"/>
        <v>0</v>
      </c>
      <c r="L995" s="309"/>
    </row>
    <row r="996" spans="1:12" ht="25.5">
      <c r="A996" s="230" t="s">
        <v>3990</v>
      </c>
      <c r="B996" s="230"/>
      <c r="C996" s="230" t="s">
        <v>221</v>
      </c>
      <c r="D996" s="231">
        <v>95752</v>
      </c>
      <c r="E996" s="232" t="s">
        <v>7175</v>
      </c>
      <c r="F996" s="233" t="s">
        <v>164</v>
      </c>
      <c r="G996" s="234">
        <v>9</v>
      </c>
      <c r="H996" s="330"/>
      <c r="I996" s="235">
        <f t="shared" si="274"/>
        <v>0</v>
      </c>
      <c r="J996" s="236">
        <f t="shared" si="275"/>
        <v>0</v>
      </c>
      <c r="K996" s="212">
        <f t="shared" si="276"/>
        <v>0</v>
      </c>
      <c r="L996" s="310"/>
    </row>
    <row r="997" spans="1:12" ht="25.5">
      <c r="A997" s="230" t="s">
        <v>3991</v>
      </c>
      <c r="B997" s="230" t="s">
        <v>5561</v>
      </c>
      <c r="C997" s="230" t="s">
        <v>313</v>
      </c>
      <c r="D997" s="230"/>
      <c r="E997" s="232" t="s">
        <v>3803</v>
      </c>
      <c r="F997" s="233" t="s">
        <v>171</v>
      </c>
      <c r="G997" s="234">
        <v>6</v>
      </c>
      <c r="H997" s="330"/>
      <c r="I997" s="235">
        <f t="shared" si="274"/>
        <v>0</v>
      </c>
      <c r="J997" s="236">
        <f t="shared" si="275"/>
        <v>0</v>
      </c>
      <c r="K997" s="212">
        <f t="shared" si="276"/>
        <v>0</v>
      </c>
      <c r="L997" s="309"/>
    </row>
    <row r="998" spans="1:12" ht="25.5">
      <c r="A998" s="230" t="s">
        <v>3992</v>
      </c>
      <c r="B998" s="230" t="s">
        <v>5508</v>
      </c>
      <c r="C998" s="230" t="s">
        <v>313</v>
      </c>
      <c r="D998" s="230"/>
      <c r="E998" s="232" t="s">
        <v>3792</v>
      </c>
      <c r="F998" s="233" t="s">
        <v>171</v>
      </c>
      <c r="G998" s="234">
        <v>6</v>
      </c>
      <c r="H998" s="330"/>
      <c r="I998" s="235">
        <f t="shared" si="274"/>
        <v>0</v>
      </c>
      <c r="J998" s="236">
        <f t="shared" si="275"/>
        <v>0</v>
      </c>
      <c r="K998" s="212">
        <f t="shared" si="276"/>
        <v>0</v>
      </c>
      <c r="L998" s="309"/>
    </row>
    <row r="999" spans="1:12" ht="25.5">
      <c r="A999" s="230" t="s">
        <v>3993</v>
      </c>
      <c r="B999" s="230" t="s">
        <v>5552</v>
      </c>
      <c r="C999" s="230" t="s">
        <v>313</v>
      </c>
      <c r="D999" s="230"/>
      <c r="E999" s="232" t="s">
        <v>3793</v>
      </c>
      <c r="F999" s="233" t="s">
        <v>1273</v>
      </c>
      <c r="G999" s="234">
        <v>18</v>
      </c>
      <c r="H999" s="330"/>
      <c r="I999" s="235">
        <f t="shared" si="274"/>
        <v>0</v>
      </c>
      <c r="J999" s="236">
        <f t="shared" si="275"/>
        <v>0</v>
      </c>
      <c r="K999" s="212">
        <f t="shared" si="276"/>
        <v>0</v>
      </c>
      <c r="L999" s="309"/>
    </row>
    <row r="1000" spans="1:12" ht="25.5">
      <c r="A1000" s="230" t="s">
        <v>3994</v>
      </c>
      <c r="B1000" s="230" t="s">
        <v>5553</v>
      </c>
      <c r="C1000" s="230" t="s">
        <v>313</v>
      </c>
      <c r="D1000" s="230"/>
      <c r="E1000" s="232" t="s">
        <v>3794</v>
      </c>
      <c r="F1000" s="233" t="s">
        <v>171</v>
      </c>
      <c r="G1000" s="234">
        <v>1</v>
      </c>
      <c r="H1000" s="330"/>
      <c r="I1000" s="235">
        <f t="shared" si="274"/>
        <v>0</v>
      </c>
      <c r="J1000" s="236">
        <f t="shared" si="275"/>
        <v>0</v>
      </c>
      <c r="K1000" s="212">
        <f t="shared" si="276"/>
        <v>0</v>
      </c>
      <c r="L1000" s="309"/>
    </row>
    <row r="1001" spans="1:12" ht="51">
      <c r="A1001" s="230" t="s">
        <v>3995</v>
      </c>
      <c r="B1001" s="230" t="s">
        <v>5562</v>
      </c>
      <c r="C1001" s="230" t="s">
        <v>313</v>
      </c>
      <c r="D1001" s="230"/>
      <c r="E1001" s="232" t="s">
        <v>3804</v>
      </c>
      <c r="F1001" s="233" t="s">
        <v>171</v>
      </c>
      <c r="G1001" s="234">
        <v>1</v>
      </c>
      <c r="H1001" s="330"/>
      <c r="I1001" s="235">
        <f t="shared" si="274"/>
        <v>0</v>
      </c>
      <c r="J1001" s="236">
        <f t="shared" si="275"/>
        <v>0</v>
      </c>
      <c r="K1001" s="212">
        <f t="shared" si="276"/>
        <v>0</v>
      </c>
      <c r="L1001" s="309"/>
    </row>
    <row r="1002" spans="1:12" ht="38.25">
      <c r="A1002" s="230" t="s">
        <v>3996</v>
      </c>
      <c r="B1002" s="230" t="s">
        <v>5563</v>
      </c>
      <c r="C1002" s="230" t="s">
        <v>313</v>
      </c>
      <c r="D1002" s="230"/>
      <c r="E1002" s="232" t="s">
        <v>6315</v>
      </c>
      <c r="F1002" s="233" t="s">
        <v>171</v>
      </c>
      <c r="G1002" s="234">
        <v>2</v>
      </c>
      <c r="H1002" s="330"/>
      <c r="I1002" s="235">
        <f t="shared" si="274"/>
        <v>0</v>
      </c>
      <c r="J1002" s="236">
        <f t="shared" si="275"/>
        <v>0</v>
      </c>
      <c r="K1002" s="212">
        <f t="shared" si="276"/>
        <v>0</v>
      </c>
      <c r="L1002" s="309"/>
    </row>
    <row r="1003" spans="1:12" ht="25.5">
      <c r="A1003" s="230" t="s">
        <v>6810</v>
      </c>
      <c r="B1003" s="230" t="s">
        <v>5564</v>
      </c>
      <c r="C1003" s="230" t="s">
        <v>313</v>
      </c>
      <c r="D1003" s="230"/>
      <c r="E1003" s="232" t="s">
        <v>3806</v>
      </c>
      <c r="F1003" s="233" t="s">
        <v>171</v>
      </c>
      <c r="G1003" s="234">
        <v>2</v>
      </c>
      <c r="H1003" s="330"/>
      <c r="I1003" s="235">
        <f t="shared" si="274"/>
        <v>0</v>
      </c>
      <c r="J1003" s="236">
        <f t="shared" si="275"/>
        <v>0</v>
      </c>
      <c r="K1003" s="212">
        <f t="shared" si="276"/>
        <v>0</v>
      </c>
      <c r="L1003" s="309"/>
    </row>
    <row r="1004" spans="1:12">
      <c r="A1004" s="230"/>
      <c r="B1004" s="230"/>
      <c r="C1004" s="230"/>
      <c r="D1004" s="230"/>
      <c r="E1004" s="232"/>
      <c r="F1004" s="233"/>
      <c r="G1004" s="234"/>
      <c r="H1004" s="331"/>
      <c r="I1004" s="212"/>
      <c r="J1004" s="212"/>
      <c r="K1004" s="212"/>
      <c r="L1004" s="242"/>
    </row>
    <row r="1005" spans="1:12">
      <c r="A1005" s="296" t="s">
        <v>3997</v>
      </c>
      <c r="B1005" s="296"/>
      <c r="C1005" s="296"/>
      <c r="D1005" s="296"/>
      <c r="E1005" s="297" t="s">
        <v>3814</v>
      </c>
      <c r="F1005" s="298"/>
      <c r="G1005" s="299"/>
      <c r="H1005" s="334"/>
      <c r="I1005" s="300"/>
      <c r="J1005" s="300"/>
      <c r="K1005" s="301"/>
      <c r="L1005" s="315"/>
    </row>
    <row r="1006" spans="1:12" ht="25.5">
      <c r="A1006" s="230" t="s">
        <v>3998</v>
      </c>
      <c r="B1006" s="230"/>
      <c r="C1006" s="230" t="s">
        <v>221</v>
      </c>
      <c r="D1006" s="231">
        <v>92984</v>
      </c>
      <c r="E1006" s="232" t="s">
        <v>6599</v>
      </c>
      <c r="F1006" s="233" t="s">
        <v>164</v>
      </c>
      <c r="G1006" s="234">
        <v>180</v>
      </c>
      <c r="H1006" s="330"/>
      <c r="I1006" s="235">
        <f t="shared" ref="I1006:I1019" si="277">$H$3</f>
        <v>0</v>
      </c>
      <c r="J1006" s="236">
        <f t="shared" ref="J1006:J1019" si="278">TRUNC(H1006 * (1+I1006), 2)</f>
        <v>0</v>
      </c>
      <c r="K1006" s="212">
        <f t="shared" ref="K1006:K1019" si="279">TRUNC(G1006*J1006,2)</f>
        <v>0</v>
      </c>
      <c r="L1006" s="312"/>
    </row>
    <row r="1007" spans="1:12" ht="25.5">
      <c r="A1007" s="230" t="s">
        <v>3999</v>
      </c>
      <c r="B1007" s="230"/>
      <c r="C1007" s="230" t="s">
        <v>221</v>
      </c>
      <c r="D1007" s="231">
        <v>92984</v>
      </c>
      <c r="E1007" s="232" t="s">
        <v>6599</v>
      </c>
      <c r="F1007" s="233" t="s">
        <v>164</v>
      </c>
      <c r="G1007" s="234">
        <v>60</v>
      </c>
      <c r="H1007" s="330"/>
      <c r="I1007" s="235">
        <f t="shared" si="277"/>
        <v>0</v>
      </c>
      <c r="J1007" s="236">
        <f t="shared" si="278"/>
        <v>0</v>
      </c>
      <c r="K1007" s="212">
        <f t="shared" si="279"/>
        <v>0</v>
      </c>
      <c r="L1007" s="312"/>
    </row>
    <row r="1008" spans="1:12" ht="25.5">
      <c r="A1008" s="230" t="s">
        <v>4000</v>
      </c>
      <c r="B1008" s="230"/>
      <c r="C1008" s="230" t="s">
        <v>221</v>
      </c>
      <c r="D1008" s="231">
        <v>91935</v>
      </c>
      <c r="E1008" s="232" t="s">
        <v>6596</v>
      </c>
      <c r="F1008" s="233" t="s">
        <v>164</v>
      </c>
      <c r="G1008" s="234">
        <v>60</v>
      </c>
      <c r="H1008" s="330"/>
      <c r="I1008" s="235">
        <f t="shared" si="277"/>
        <v>0</v>
      </c>
      <c r="J1008" s="236">
        <f t="shared" si="278"/>
        <v>0</v>
      </c>
      <c r="K1008" s="212">
        <f t="shared" si="279"/>
        <v>0</v>
      </c>
      <c r="L1008" s="312"/>
    </row>
    <row r="1009" spans="1:12">
      <c r="A1009" s="230" t="s">
        <v>4001</v>
      </c>
      <c r="B1009" s="230" t="s">
        <v>5568</v>
      </c>
      <c r="C1009" s="230" t="s">
        <v>313</v>
      </c>
      <c r="D1009" s="230"/>
      <c r="E1009" s="232" t="s">
        <v>3813</v>
      </c>
      <c r="F1009" s="233" t="s">
        <v>171</v>
      </c>
      <c r="G1009" s="234">
        <v>2</v>
      </c>
      <c r="H1009" s="330"/>
      <c r="I1009" s="235">
        <f t="shared" si="277"/>
        <v>0</v>
      </c>
      <c r="J1009" s="236">
        <f t="shared" si="278"/>
        <v>0</v>
      </c>
      <c r="K1009" s="212">
        <f t="shared" si="279"/>
        <v>0</v>
      </c>
      <c r="L1009" s="309"/>
    </row>
    <row r="1010" spans="1:12">
      <c r="A1010" s="230" t="s">
        <v>4002</v>
      </c>
      <c r="B1010" s="230" t="s">
        <v>5557</v>
      </c>
      <c r="C1010" s="230" t="s">
        <v>313</v>
      </c>
      <c r="D1010" s="230"/>
      <c r="E1010" s="232" t="s">
        <v>3810</v>
      </c>
      <c r="F1010" s="233" t="s">
        <v>171</v>
      </c>
      <c r="G1010" s="234">
        <v>8</v>
      </c>
      <c r="H1010" s="330"/>
      <c r="I1010" s="235">
        <f t="shared" si="277"/>
        <v>0</v>
      </c>
      <c r="J1010" s="236">
        <f t="shared" si="278"/>
        <v>0</v>
      </c>
      <c r="K1010" s="212">
        <f t="shared" si="279"/>
        <v>0</v>
      </c>
      <c r="L1010" s="309"/>
    </row>
    <row r="1011" spans="1:12" ht="25.5">
      <c r="A1011" s="230" t="s">
        <v>4003</v>
      </c>
      <c r="B1011" s="230" t="s">
        <v>5559</v>
      </c>
      <c r="C1011" s="230" t="s">
        <v>313</v>
      </c>
      <c r="D1011" s="230"/>
      <c r="E1011" s="232" t="s">
        <v>3801</v>
      </c>
      <c r="F1011" s="233" t="s">
        <v>1273</v>
      </c>
      <c r="G1011" s="234">
        <v>2</v>
      </c>
      <c r="H1011" s="330"/>
      <c r="I1011" s="235">
        <f t="shared" si="277"/>
        <v>0</v>
      </c>
      <c r="J1011" s="236">
        <f t="shared" si="278"/>
        <v>0</v>
      </c>
      <c r="K1011" s="212">
        <f t="shared" si="279"/>
        <v>0</v>
      </c>
      <c r="L1011" s="309"/>
    </row>
    <row r="1012" spans="1:12" ht="25.5">
      <c r="A1012" s="230" t="s">
        <v>4004</v>
      </c>
      <c r="B1012" s="230"/>
      <c r="C1012" s="230" t="s">
        <v>221</v>
      </c>
      <c r="D1012" s="231">
        <v>95752</v>
      </c>
      <c r="E1012" s="232" t="s">
        <v>7175</v>
      </c>
      <c r="F1012" s="233" t="s">
        <v>164</v>
      </c>
      <c r="G1012" s="234">
        <v>9</v>
      </c>
      <c r="H1012" s="330"/>
      <c r="I1012" s="235">
        <f t="shared" si="277"/>
        <v>0</v>
      </c>
      <c r="J1012" s="236">
        <f t="shared" si="278"/>
        <v>0</v>
      </c>
      <c r="K1012" s="212">
        <f t="shared" si="279"/>
        <v>0</v>
      </c>
      <c r="L1012" s="310"/>
    </row>
    <row r="1013" spans="1:12" ht="25.5">
      <c r="A1013" s="230" t="s">
        <v>4005</v>
      </c>
      <c r="B1013" s="230" t="s">
        <v>5561</v>
      </c>
      <c r="C1013" s="230" t="s">
        <v>313</v>
      </c>
      <c r="D1013" s="230"/>
      <c r="E1013" s="232" t="s">
        <v>3803</v>
      </c>
      <c r="F1013" s="233" t="s">
        <v>171</v>
      </c>
      <c r="G1013" s="234">
        <v>6</v>
      </c>
      <c r="H1013" s="330"/>
      <c r="I1013" s="235">
        <f t="shared" si="277"/>
        <v>0</v>
      </c>
      <c r="J1013" s="236">
        <f t="shared" si="278"/>
        <v>0</v>
      </c>
      <c r="K1013" s="212">
        <f t="shared" si="279"/>
        <v>0</v>
      </c>
      <c r="L1013" s="309"/>
    </row>
    <row r="1014" spans="1:12" ht="25.5">
      <c r="A1014" s="230" t="s">
        <v>4006</v>
      </c>
      <c r="B1014" s="230" t="s">
        <v>5508</v>
      </c>
      <c r="C1014" s="230" t="s">
        <v>313</v>
      </c>
      <c r="D1014" s="230"/>
      <c r="E1014" s="232" t="s">
        <v>3792</v>
      </c>
      <c r="F1014" s="233" t="s">
        <v>171</v>
      </c>
      <c r="G1014" s="234">
        <v>6</v>
      </c>
      <c r="H1014" s="330"/>
      <c r="I1014" s="235">
        <f t="shared" si="277"/>
        <v>0</v>
      </c>
      <c r="J1014" s="236">
        <f t="shared" si="278"/>
        <v>0</v>
      </c>
      <c r="K1014" s="212">
        <f t="shared" si="279"/>
        <v>0</v>
      </c>
      <c r="L1014" s="309"/>
    </row>
    <row r="1015" spans="1:12" ht="25.5">
      <c r="A1015" s="230" t="s">
        <v>4007</v>
      </c>
      <c r="B1015" s="230" t="s">
        <v>5552</v>
      </c>
      <c r="C1015" s="230" t="s">
        <v>313</v>
      </c>
      <c r="D1015" s="230"/>
      <c r="E1015" s="232" t="s">
        <v>3793</v>
      </c>
      <c r="F1015" s="233" t="s">
        <v>1273</v>
      </c>
      <c r="G1015" s="234">
        <v>18</v>
      </c>
      <c r="H1015" s="330"/>
      <c r="I1015" s="235">
        <f t="shared" si="277"/>
        <v>0</v>
      </c>
      <c r="J1015" s="236">
        <f t="shared" si="278"/>
        <v>0</v>
      </c>
      <c r="K1015" s="212">
        <f t="shared" si="279"/>
        <v>0</v>
      </c>
      <c r="L1015" s="309"/>
    </row>
    <row r="1016" spans="1:12" ht="25.5">
      <c r="A1016" s="230" t="s">
        <v>4008</v>
      </c>
      <c r="B1016" s="230" t="s">
        <v>5553</v>
      </c>
      <c r="C1016" s="230" t="s">
        <v>313</v>
      </c>
      <c r="D1016" s="230"/>
      <c r="E1016" s="232" t="s">
        <v>3794</v>
      </c>
      <c r="F1016" s="233" t="s">
        <v>171</v>
      </c>
      <c r="G1016" s="234">
        <v>1</v>
      </c>
      <c r="H1016" s="330"/>
      <c r="I1016" s="235">
        <f t="shared" si="277"/>
        <v>0</v>
      </c>
      <c r="J1016" s="236">
        <f t="shared" si="278"/>
        <v>0</v>
      </c>
      <c r="K1016" s="212">
        <f t="shared" si="279"/>
        <v>0</v>
      </c>
      <c r="L1016" s="309"/>
    </row>
    <row r="1017" spans="1:12" ht="51">
      <c r="A1017" s="230" t="s">
        <v>4009</v>
      </c>
      <c r="B1017" s="230" t="s">
        <v>5562</v>
      </c>
      <c r="C1017" s="230" t="s">
        <v>313</v>
      </c>
      <c r="D1017" s="230"/>
      <c r="E1017" s="232" t="s">
        <v>3804</v>
      </c>
      <c r="F1017" s="233" t="s">
        <v>171</v>
      </c>
      <c r="G1017" s="234">
        <v>1</v>
      </c>
      <c r="H1017" s="330"/>
      <c r="I1017" s="235">
        <f t="shared" si="277"/>
        <v>0</v>
      </c>
      <c r="J1017" s="236">
        <f t="shared" si="278"/>
        <v>0</v>
      </c>
      <c r="K1017" s="212">
        <f t="shared" si="279"/>
        <v>0</v>
      </c>
      <c r="L1017" s="309"/>
    </row>
    <row r="1018" spans="1:12" ht="38.25">
      <c r="A1018" s="230" t="s">
        <v>4010</v>
      </c>
      <c r="B1018" s="230" t="s">
        <v>5563</v>
      </c>
      <c r="C1018" s="230" t="s">
        <v>313</v>
      </c>
      <c r="D1018" s="230"/>
      <c r="E1018" s="232" t="s">
        <v>6315</v>
      </c>
      <c r="F1018" s="233" t="s">
        <v>171</v>
      </c>
      <c r="G1018" s="234">
        <v>2</v>
      </c>
      <c r="H1018" s="330"/>
      <c r="I1018" s="235">
        <f t="shared" si="277"/>
        <v>0</v>
      </c>
      <c r="J1018" s="236">
        <f t="shared" si="278"/>
        <v>0</v>
      </c>
      <c r="K1018" s="212">
        <f t="shared" si="279"/>
        <v>0</v>
      </c>
      <c r="L1018" s="309"/>
    </row>
    <row r="1019" spans="1:12" ht="25.5">
      <c r="A1019" s="230" t="s">
        <v>4011</v>
      </c>
      <c r="B1019" s="230" t="s">
        <v>5564</v>
      </c>
      <c r="C1019" s="230" t="s">
        <v>313</v>
      </c>
      <c r="D1019" s="230"/>
      <c r="E1019" s="232" t="s">
        <v>3806</v>
      </c>
      <c r="F1019" s="233" t="s">
        <v>171</v>
      </c>
      <c r="G1019" s="234">
        <v>2</v>
      </c>
      <c r="H1019" s="330"/>
      <c r="I1019" s="235">
        <f t="shared" si="277"/>
        <v>0</v>
      </c>
      <c r="J1019" s="236">
        <f t="shared" si="278"/>
        <v>0</v>
      </c>
      <c r="K1019" s="212">
        <f t="shared" si="279"/>
        <v>0</v>
      </c>
      <c r="L1019" s="309"/>
    </row>
    <row r="1020" spans="1:12">
      <c r="A1020" s="230"/>
      <c r="B1020" s="230"/>
      <c r="C1020" s="230"/>
      <c r="D1020" s="230"/>
      <c r="E1020" s="232"/>
      <c r="F1020" s="233"/>
      <c r="G1020" s="234"/>
      <c r="H1020" s="331"/>
      <c r="I1020" s="212"/>
      <c r="J1020" s="212"/>
      <c r="K1020" s="212"/>
      <c r="L1020" s="242"/>
    </row>
    <row r="1021" spans="1:12">
      <c r="A1021" s="296" t="s">
        <v>4012</v>
      </c>
      <c r="B1021" s="296"/>
      <c r="C1021" s="296"/>
      <c r="D1021" s="296"/>
      <c r="E1021" s="297" t="s">
        <v>3815</v>
      </c>
      <c r="F1021" s="298"/>
      <c r="G1021" s="299"/>
      <c r="H1021" s="334"/>
      <c r="I1021" s="300"/>
      <c r="J1021" s="300"/>
      <c r="K1021" s="301"/>
      <c r="L1021" s="315"/>
    </row>
    <row r="1022" spans="1:12" ht="25.5">
      <c r="A1022" s="230" t="s">
        <v>4013</v>
      </c>
      <c r="B1022" s="230"/>
      <c r="C1022" s="230" t="s">
        <v>221</v>
      </c>
      <c r="D1022" s="231">
        <v>92984</v>
      </c>
      <c r="E1022" s="232" t="s">
        <v>6599</v>
      </c>
      <c r="F1022" s="233" t="s">
        <v>164</v>
      </c>
      <c r="G1022" s="234">
        <v>231</v>
      </c>
      <c r="H1022" s="330"/>
      <c r="I1022" s="235">
        <f t="shared" ref="I1022:I1035" si="280">$H$3</f>
        <v>0</v>
      </c>
      <c r="J1022" s="236">
        <f t="shared" ref="J1022:J1035" si="281">TRUNC(H1022 * (1+I1022), 2)</f>
        <v>0</v>
      </c>
      <c r="K1022" s="212">
        <f t="shared" ref="K1022:K1035" si="282">TRUNC(G1022*J1022,2)</f>
        <v>0</v>
      </c>
      <c r="L1022" s="312"/>
    </row>
    <row r="1023" spans="1:12" ht="25.5">
      <c r="A1023" s="230" t="s">
        <v>4014</v>
      </c>
      <c r="B1023" s="230"/>
      <c r="C1023" s="230" t="s">
        <v>221</v>
      </c>
      <c r="D1023" s="231">
        <v>92984</v>
      </c>
      <c r="E1023" s="232" t="s">
        <v>6599</v>
      </c>
      <c r="F1023" s="233" t="s">
        <v>164</v>
      </c>
      <c r="G1023" s="234">
        <v>77</v>
      </c>
      <c r="H1023" s="330"/>
      <c r="I1023" s="235">
        <f t="shared" si="280"/>
        <v>0</v>
      </c>
      <c r="J1023" s="236">
        <f t="shared" si="281"/>
        <v>0</v>
      </c>
      <c r="K1023" s="212">
        <f t="shared" si="282"/>
        <v>0</v>
      </c>
      <c r="L1023" s="312"/>
    </row>
    <row r="1024" spans="1:12" ht="25.5">
      <c r="A1024" s="230" t="s">
        <v>4015</v>
      </c>
      <c r="B1024" s="230"/>
      <c r="C1024" s="230" t="s">
        <v>221</v>
      </c>
      <c r="D1024" s="231">
        <v>91935</v>
      </c>
      <c r="E1024" s="232" t="s">
        <v>6596</v>
      </c>
      <c r="F1024" s="233" t="s">
        <v>164</v>
      </c>
      <c r="G1024" s="234">
        <v>77</v>
      </c>
      <c r="H1024" s="330"/>
      <c r="I1024" s="235">
        <f t="shared" si="280"/>
        <v>0</v>
      </c>
      <c r="J1024" s="236">
        <f t="shared" si="281"/>
        <v>0</v>
      </c>
      <c r="K1024" s="212">
        <f t="shared" si="282"/>
        <v>0</v>
      </c>
      <c r="L1024" s="312"/>
    </row>
    <row r="1025" spans="1:12">
      <c r="A1025" s="230" t="s">
        <v>4016</v>
      </c>
      <c r="B1025" s="230" t="s">
        <v>5568</v>
      </c>
      <c r="C1025" s="230" t="s">
        <v>313</v>
      </c>
      <c r="D1025" s="230"/>
      <c r="E1025" s="232" t="s">
        <v>3813</v>
      </c>
      <c r="F1025" s="233" t="s">
        <v>171</v>
      </c>
      <c r="G1025" s="234">
        <v>2</v>
      </c>
      <c r="H1025" s="330"/>
      <c r="I1025" s="235">
        <f t="shared" si="280"/>
        <v>0</v>
      </c>
      <c r="J1025" s="236">
        <f t="shared" si="281"/>
        <v>0</v>
      </c>
      <c r="K1025" s="212">
        <f t="shared" si="282"/>
        <v>0</v>
      </c>
      <c r="L1025" s="309"/>
    </row>
    <row r="1026" spans="1:12">
      <c r="A1026" s="230" t="s">
        <v>4017</v>
      </c>
      <c r="B1026" s="230" t="s">
        <v>5557</v>
      </c>
      <c r="C1026" s="230" t="s">
        <v>313</v>
      </c>
      <c r="D1026" s="230"/>
      <c r="E1026" s="232" t="s">
        <v>3810</v>
      </c>
      <c r="F1026" s="233" t="s">
        <v>171</v>
      </c>
      <c r="G1026" s="234">
        <v>8</v>
      </c>
      <c r="H1026" s="330"/>
      <c r="I1026" s="235">
        <f t="shared" si="280"/>
        <v>0</v>
      </c>
      <c r="J1026" s="236">
        <f t="shared" si="281"/>
        <v>0</v>
      </c>
      <c r="K1026" s="212">
        <f t="shared" si="282"/>
        <v>0</v>
      </c>
      <c r="L1026" s="309"/>
    </row>
    <row r="1027" spans="1:12" ht="25.5">
      <c r="A1027" s="230" t="s">
        <v>4018</v>
      </c>
      <c r="B1027" s="230" t="s">
        <v>5559</v>
      </c>
      <c r="C1027" s="230" t="s">
        <v>313</v>
      </c>
      <c r="D1027" s="230"/>
      <c r="E1027" s="232" t="s">
        <v>3801</v>
      </c>
      <c r="F1027" s="233" t="s">
        <v>1273</v>
      </c>
      <c r="G1027" s="234">
        <v>2</v>
      </c>
      <c r="H1027" s="330"/>
      <c r="I1027" s="235">
        <f t="shared" si="280"/>
        <v>0</v>
      </c>
      <c r="J1027" s="236">
        <f t="shared" si="281"/>
        <v>0</v>
      </c>
      <c r="K1027" s="212">
        <f t="shared" si="282"/>
        <v>0</v>
      </c>
      <c r="L1027" s="309"/>
    </row>
    <row r="1028" spans="1:12" ht="25.5">
      <c r="A1028" s="230" t="s">
        <v>4019</v>
      </c>
      <c r="B1028" s="230"/>
      <c r="C1028" s="230" t="s">
        <v>221</v>
      </c>
      <c r="D1028" s="231">
        <v>95752</v>
      </c>
      <c r="E1028" s="232" t="s">
        <v>7175</v>
      </c>
      <c r="F1028" s="233" t="s">
        <v>164</v>
      </c>
      <c r="G1028" s="234">
        <v>9</v>
      </c>
      <c r="H1028" s="330"/>
      <c r="I1028" s="235">
        <f t="shared" si="280"/>
        <v>0</v>
      </c>
      <c r="J1028" s="236">
        <f t="shared" si="281"/>
        <v>0</v>
      </c>
      <c r="K1028" s="212">
        <f t="shared" si="282"/>
        <v>0</v>
      </c>
      <c r="L1028" s="310"/>
    </row>
    <row r="1029" spans="1:12" ht="25.5">
      <c r="A1029" s="230" t="s">
        <v>4020</v>
      </c>
      <c r="B1029" s="230" t="s">
        <v>5561</v>
      </c>
      <c r="C1029" s="230" t="s">
        <v>313</v>
      </c>
      <c r="D1029" s="230"/>
      <c r="E1029" s="232" t="s">
        <v>3803</v>
      </c>
      <c r="F1029" s="233" t="s">
        <v>171</v>
      </c>
      <c r="G1029" s="234">
        <v>6</v>
      </c>
      <c r="H1029" s="330"/>
      <c r="I1029" s="235">
        <f t="shared" si="280"/>
        <v>0</v>
      </c>
      <c r="J1029" s="236">
        <f t="shared" si="281"/>
        <v>0</v>
      </c>
      <c r="K1029" s="212">
        <f t="shared" si="282"/>
        <v>0</v>
      </c>
      <c r="L1029" s="309"/>
    </row>
    <row r="1030" spans="1:12" ht="25.5">
      <c r="A1030" s="230" t="s">
        <v>4021</v>
      </c>
      <c r="B1030" s="230" t="s">
        <v>5508</v>
      </c>
      <c r="C1030" s="230" t="s">
        <v>313</v>
      </c>
      <c r="D1030" s="230"/>
      <c r="E1030" s="232" t="s">
        <v>3792</v>
      </c>
      <c r="F1030" s="233" t="s">
        <v>171</v>
      </c>
      <c r="G1030" s="234">
        <v>6</v>
      </c>
      <c r="H1030" s="330"/>
      <c r="I1030" s="235">
        <f t="shared" si="280"/>
        <v>0</v>
      </c>
      <c r="J1030" s="236">
        <f t="shared" si="281"/>
        <v>0</v>
      </c>
      <c r="K1030" s="212">
        <f t="shared" si="282"/>
        <v>0</v>
      </c>
      <c r="L1030" s="309"/>
    </row>
    <row r="1031" spans="1:12" ht="25.5">
      <c r="A1031" s="230" t="s">
        <v>4022</v>
      </c>
      <c r="B1031" s="230" t="s">
        <v>5552</v>
      </c>
      <c r="C1031" s="230" t="s">
        <v>313</v>
      </c>
      <c r="D1031" s="230"/>
      <c r="E1031" s="232" t="s">
        <v>3793</v>
      </c>
      <c r="F1031" s="233" t="s">
        <v>1273</v>
      </c>
      <c r="G1031" s="234">
        <v>18</v>
      </c>
      <c r="H1031" s="330"/>
      <c r="I1031" s="235">
        <f t="shared" si="280"/>
        <v>0</v>
      </c>
      <c r="J1031" s="236">
        <f t="shared" si="281"/>
        <v>0</v>
      </c>
      <c r="K1031" s="212">
        <f t="shared" si="282"/>
        <v>0</v>
      </c>
      <c r="L1031" s="309"/>
    </row>
    <row r="1032" spans="1:12" ht="25.5">
      <c r="A1032" s="230" t="s">
        <v>6811</v>
      </c>
      <c r="B1032" s="230" t="s">
        <v>5553</v>
      </c>
      <c r="C1032" s="230" t="s">
        <v>313</v>
      </c>
      <c r="D1032" s="230"/>
      <c r="E1032" s="232" t="s">
        <v>3794</v>
      </c>
      <c r="F1032" s="233" t="s">
        <v>171</v>
      </c>
      <c r="G1032" s="234">
        <v>1</v>
      </c>
      <c r="H1032" s="330"/>
      <c r="I1032" s="235">
        <f t="shared" si="280"/>
        <v>0</v>
      </c>
      <c r="J1032" s="236">
        <f t="shared" si="281"/>
        <v>0</v>
      </c>
      <c r="K1032" s="212">
        <f t="shared" si="282"/>
        <v>0</v>
      </c>
      <c r="L1032" s="309"/>
    </row>
    <row r="1033" spans="1:12" ht="51">
      <c r="A1033" s="230" t="s">
        <v>6812</v>
      </c>
      <c r="B1033" s="230" t="s">
        <v>5562</v>
      </c>
      <c r="C1033" s="230" t="s">
        <v>313</v>
      </c>
      <c r="D1033" s="230"/>
      <c r="E1033" s="232" t="s">
        <v>3804</v>
      </c>
      <c r="F1033" s="233" t="s">
        <v>171</v>
      </c>
      <c r="G1033" s="234">
        <v>1</v>
      </c>
      <c r="H1033" s="330"/>
      <c r="I1033" s="235">
        <f t="shared" si="280"/>
        <v>0</v>
      </c>
      <c r="J1033" s="236">
        <f t="shared" si="281"/>
        <v>0</v>
      </c>
      <c r="K1033" s="212">
        <f t="shared" si="282"/>
        <v>0</v>
      </c>
      <c r="L1033" s="309"/>
    </row>
    <row r="1034" spans="1:12" ht="38.25">
      <c r="A1034" s="230" t="s">
        <v>6813</v>
      </c>
      <c r="B1034" s="230" t="s">
        <v>5563</v>
      </c>
      <c r="C1034" s="230" t="s">
        <v>313</v>
      </c>
      <c r="D1034" s="230"/>
      <c r="E1034" s="232" t="s">
        <v>6315</v>
      </c>
      <c r="F1034" s="233" t="s">
        <v>171</v>
      </c>
      <c r="G1034" s="234">
        <v>2</v>
      </c>
      <c r="H1034" s="330"/>
      <c r="I1034" s="235">
        <f t="shared" si="280"/>
        <v>0</v>
      </c>
      <c r="J1034" s="236">
        <f t="shared" si="281"/>
        <v>0</v>
      </c>
      <c r="K1034" s="212">
        <f t="shared" si="282"/>
        <v>0</v>
      </c>
      <c r="L1034" s="309"/>
    </row>
    <row r="1035" spans="1:12" ht="25.5">
      <c r="A1035" s="230" t="s">
        <v>6814</v>
      </c>
      <c r="B1035" s="230" t="s">
        <v>5564</v>
      </c>
      <c r="C1035" s="230" t="s">
        <v>313</v>
      </c>
      <c r="D1035" s="230"/>
      <c r="E1035" s="232" t="s">
        <v>3806</v>
      </c>
      <c r="F1035" s="233" t="s">
        <v>171</v>
      </c>
      <c r="G1035" s="234">
        <v>2</v>
      </c>
      <c r="H1035" s="330"/>
      <c r="I1035" s="235">
        <f t="shared" si="280"/>
        <v>0</v>
      </c>
      <c r="J1035" s="236">
        <f t="shared" si="281"/>
        <v>0</v>
      </c>
      <c r="K1035" s="212">
        <f t="shared" si="282"/>
        <v>0</v>
      </c>
      <c r="L1035" s="309"/>
    </row>
    <row r="1036" spans="1:12">
      <c r="A1036" s="230"/>
      <c r="B1036" s="230"/>
      <c r="C1036" s="230"/>
      <c r="D1036" s="230"/>
      <c r="E1036" s="232"/>
      <c r="F1036" s="233"/>
      <c r="G1036" s="234"/>
      <c r="H1036" s="331"/>
      <c r="I1036" s="212"/>
      <c r="J1036" s="212"/>
      <c r="K1036" s="212"/>
      <c r="L1036" s="242"/>
    </row>
    <row r="1037" spans="1:12">
      <c r="A1037" s="296" t="s">
        <v>4023</v>
      </c>
      <c r="B1037" s="296"/>
      <c r="C1037" s="296"/>
      <c r="D1037" s="296"/>
      <c r="E1037" s="297" t="s">
        <v>3816</v>
      </c>
      <c r="F1037" s="298"/>
      <c r="G1037" s="299"/>
      <c r="H1037" s="334"/>
      <c r="I1037" s="300"/>
      <c r="J1037" s="300"/>
      <c r="K1037" s="301"/>
      <c r="L1037" s="315"/>
    </row>
    <row r="1038" spans="1:12" ht="25.5">
      <c r="A1038" s="230" t="s">
        <v>4024</v>
      </c>
      <c r="B1038" s="230"/>
      <c r="C1038" s="230" t="s">
        <v>221</v>
      </c>
      <c r="D1038" s="231">
        <v>92984</v>
      </c>
      <c r="E1038" s="232" t="s">
        <v>6599</v>
      </c>
      <c r="F1038" s="233" t="s">
        <v>164</v>
      </c>
      <c r="G1038" s="234">
        <v>189</v>
      </c>
      <c r="H1038" s="330"/>
      <c r="I1038" s="235">
        <f t="shared" ref="I1038:I1051" si="283">$H$3</f>
        <v>0</v>
      </c>
      <c r="J1038" s="236">
        <f t="shared" ref="J1038:J1051" si="284">TRUNC(H1038 * (1+I1038), 2)</f>
        <v>0</v>
      </c>
      <c r="K1038" s="212">
        <f t="shared" ref="K1038:K1051" si="285">TRUNC(G1038*J1038,2)</f>
        <v>0</v>
      </c>
      <c r="L1038" s="312"/>
    </row>
    <row r="1039" spans="1:12" ht="25.5">
      <c r="A1039" s="230" t="s">
        <v>4025</v>
      </c>
      <c r="B1039" s="230"/>
      <c r="C1039" s="230" t="s">
        <v>221</v>
      </c>
      <c r="D1039" s="231">
        <v>92984</v>
      </c>
      <c r="E1039" s="232" t="s">
        <v>6599</v>
      </c>
      <c r="F1039" s="233" t="s">
        <v>164</v>
      </c>
      <c r="G1039" s="234">
        <v>63</v>
      </c>
      <c r="H1039" s="330"/>
      <c r="I1039" s="235">
        <f t="shared" si="283"/>
        <v>0</v>
      </c>
      <c r="J1039" s="236">
        <f t="shared" si="284"/>
        <v>0</v>
      </c>
      <c r="K1039" s="212">
        <f t="shared" si="285"/>
        <v>0</v>
      </c>
      <c r="L1039" s="312"/>
    </row>
    <row r="1040" spans="1:12" ht="25.5">
      <c r="A1040" s="230" t="s">
        <v>4026</v>
      </c>
      <c r="B1040" s="230"/>
      <c r="C1040" s="230" t="s">
        <v>221</v>
      </c>
      <c r="D1040" s="231">
        <v>91935</v>
      </c>
      <c r="E1040" s="232" t="s">
        <v>6596</v>
      </c>
      <c r="F1040" s="233" t="s">
        <v>164</v>
      </c>
      <c r="G1040" s="234">
        <v>63</v>
      </c>
      <c r="H1040" s="330"/>
      <c r="I1040" s="235">
        <f t="shared" si="283"/>
        <v>0</v>
      </c>
      <c r="J1040" s="236">
        <f t="shared" si="284"/>
        <v>0</v>
      </c>
      <c r="K1040" s="212">
        <f t="shared" si="285"/>
        <v>0</v>
      </c>
      <c r="L1040" s="312"/>
    </row>
    <row r="1041" spans="1:12">
      <c r="A1041" s="230" t="s">
        <v>4027</v>
      </c>
      <c r="B1041" s="230" t="s">
        <v>5568</v>
      </c>
      <c r="C1041" s="230" t="s">
        <v>313</v>
      </c>
      <c r="D1041" s="230"/>
      <c r="E1041" s="232" t="s">
        <v>3813</v>
      </c>
      <c r="F1041" s="233" t="s">
        <v>171</v>
      </c>
      <c r="G1041" s="234">
        <v>2</v>
      </c>
      <c r="H1041" s="330"/>
      <c r="I1041" s="235">
        <f t="shared" si="283"/>
        <v>0</v>
      </c>
      <c r="J1041" s="236">
        <f t="shared" si="284"/>
        <v>0</v>
      </c>
      <c r="K1041" s="212">
        <f t="shared" si="285"/>
        <v>0</v>
      </c>
      <c r="L1041" s="309"/>
    </row>
    <row r="1042" spans="1:12">
      <c r="A1042" s="230" t="s">
        <v>4028</v>
      </c>
      <c r="B1042" s="230" t="s">
        <v>5557</v>
      </c>
      <c r="C1042" s="230" t="s">
        <v>313</v>
      </c>
      <c r="D1042" s="230"/>
      <c r="E1042" s="232" t="s">
        <v>3810</v>
      </c>
      <c r="F1042" s="233" t="s">
        <v>171</v>
      </c>
      <c r="G1042" s="234">
        <v>8</v>
      </c>
      <c r="H1042" s="330"/>
      <c r="I1042" s="235">
        <f t="shared" si="283"/>
        <v>0</v>
      </c>
      <c r="J1042" s="236">
        <f t="shared" si="284"/>
        <v>0</v>
      </c>
      <c r="K1042" s="212">
        <f t="shared" si="285"/>
        <v>0</v>
      </c>
      <c r="L1042" s="309"/>
    </row>
    <row r="1043" spans="1:12" ht="25.5">
      <c r="A1043" s="230" t="s">
        <v>4029</v>
      </c>
      <c r="B1043" s="230" t="s">
        <v>5559</v>
      </c>
      <c r="C1043" s="230" t="s">
        <v>313</v>
      </c>
      <c r="D1043" s="230"/>
      <c r="E1043" s="232" t="s">
        <v>3801</v>
      </c>
      <c r="F1043" s="233" t="s">
        <v>1273</v>
      </c>
      <c r="G1043" s="234">
        <v>2</v>
      </c>
      <c r="H1043" s="330"/>
      <c r="I1043" s="235">
        <f t="shared" si="283"/>
        <v>0</v>
      </c>
      <c r="J1043" s="236">
        <f t="shared" si="284"/>
        <v>0</v>
      </c>
      <c r="K1043" s="212">
        <f t="shared" si="285"/>
        <v>0</v>
      </c>
      <c r="L1043" s="309"/>
    </row>
    <row r="1044" spans="1:12" ht="25.5">
      <c r="A1044" s="230" t="s">
        <v>4030</v>
      </c>
      <c r="B1044" s="230"/>
      <c r="C1044" s="230" t="s">
        <v>221</v>
      </c>
      <c r="D1044" s="231">
        <v>95752</v>
      </c>
      <c r="E1044" s="232" t="s">
        <v>7175</v>
      </c>
      <c r="F1044" s="233" t="s">
        <v>164</v>
      </c>
      <c r="G1044" s="234">
        <v>9</v>
      </c>
      <c r="H1044" s="330"/>
      <c r="I1044" s="235">
        <f t="shared" si="283"/>
        <v>0</v>
      </c>
      <c r="J1044" s="236">
        <f t="shared" si="284"/>
        <v>0</v>
      </c>
      <c r="K1044" s="212">
        <f t="shared" si="285"/>
        <v>0</v>
      </c>
      <c r="L1044" s="310"/>
    </row>
    <row r="1045" spans="1:12" ht="25.5">
      <c r="A1045" s="230" t="s">
        <v>4031</v>
      </c>
      <c r="B1045" s="230" t="s">
        <v>5561</v>
      </c>
      <c r="C1045" s="230" t="s">
        <v>313</v>
      </c>
      <c r="D1045" s="230"/>
      <c r="E1045" s="232" t="s">
        <v>3803</v>
      </c>
      <c r="F1045" s="233" t="s">
        <v>171</v>
      </c>
      <c r="G1045" s="234">
        <v>6</v>
      </c>
      <c r="H1045" s="330"/>
      <c r="I1045" s="235">
        <f t="shared" si="283"/>
        <v>0</v>
      </c>
      <c r="J1045" s="236">
        <f t="shared" si="284"/>
        <v>0</v>
      </c>
      <c r="K1045" s="212">
        <f t="shared" si="285"/>
        <v>0</v>
      </c>
      <c r="L1045" s="309"/>
    </row>
    <row r="1046" spans="1:12" ht="25.5">
      <c r="A1046" s="230" t="s">
        <v>4032</v>
      </c>
      <c r="B1046" s="230" t="s">
        <v>5508</v>
      </c>
      <c r="C1046" s="230" t="s">
        <v>313</v>
      </c>
      <c r="D1046" s="230"/>
      <c r="E1046" s="232" t="s">
        <v>3792</v>
      </c>
      <c r="F1046" s="233" t="s">
        <v>171</v>
      </c>
      <c r="G1046" s="234">
        <v>6</v>
      </c>
      <c r="H1046" s="330"/>
      <c r="I1046" s="235">
        <f t="shared" si="283"/>
        <v>0</v>
      </c>
      <c r="J1046" s="236">
        <f t="shared" si="284"/>
        <v>0</v>
      </c>
      <c r="K1046" s="212">
        <f t="shared" si="285"/>
        <v>0</v>
      </c>
      <c r="L1046" s="309"/>
    </row>
    <row r="1047" spans="1:12" ht="25.5">
      <c r="A1047" s="230" t="s">
        <v>4033</v>
      </c>
      <c r="B1047" s="230" t="s">
        <v>5552</v>
      </c>
      <c r="C1047" s="230" t="s">
        <v>313</v>
      </c>
      <c r="D1047" s="230"/>
      <c r="E1047" s="232" t="s">
        <v>3793</v>
      </c>
      <c r="F1047" s="233" t="s">
        <v>1273</v>
      </c>
      <c r="G1047" s="234">
        <v>18</v>
      </c>
      <c r="H1047" s="330"/>
      <c r="I1047" s="235">
        <f t="shared" si="283"/>
        <v>0</v>
      </c>
      <c r="J1047" s="236">
        <f t="shared" si="284"/>
        <v>0</v>
      </c>
      <c r="K1047" s="212">
        <f t="shared" si="285"/>
        <v>0</v>
      </c>
      <c r="L1047" s="309"/>
    </row>
    <row r="1048" spans="1:12" ht="25.5">
      <c r="A1048" s="230" t="s">
        <v>4034</v>
      </c>
      <c r="B1048" s="230" t="s">
        <v>5553</v>
      </c>
      <c r="C1048" s="230" t="s">
        <v>313</v>
      </c>
      <c r="D1048" s="230"/>
      <c r="E1048" s="232" t="s">
        <v>3794</v>
      </c>
      <c r="F1048" s="233" t="s">
        <v>171</v>
      </c>
      <c r="G1048" s="234">
        <v>1</v>
      </c>
      <c r="H1048" s="330"/>
      <c r="I1048" s="235">
        <f t="shared" si="283"/>
        <v>0</v>
      </c>
      <c r="J1048" s="236">
        <f t="shared" si="284"/>
        <v>0</v>
      </c>
      <c r="K1048" s="212">
        <f t="shared" si="285"/>
        <v>0</v>
      </c>
      <c r="L1048" s="309"/>
    </row>
    <row r="1049" spans="1:12" ht="51">
      <c r="A1049" s="230" t="s">
        <v>4035</v>
      </c>
      <c r="B1049" s="230" t="s">
        <v>5562</v>
      </c>
      <c r="C1049" s="230" t="s">
        <v>313</v>
      </c>
      <c r="D1049" s="230"/>
      <c r="E1049" s="232" t="s">
        <v>3804</v>
      </c>
      <c r="F1049" s="233" t="s">
        <v>171</v>
      </c>
      <c r="G1049" s="234">
        <v>1</v>
      </c>
      <c r="H1049" s="330"/>
      <c r="I1049" s="235">
        <f t="shared" si="283"/>
        <v>0</v>
      </c>
      <c r="J1049" s="236">
        <f t="shared" si="284"/>
        <v>0</v>
      </c>
      <c r="K1049" s="212">
        <f t="shared" si="285"/>
        <v>0</v>
      </c>
      <c r="L1049" s="309"/>
    </row>
    <row r="1050" spans="1:12" ht="38.25">
      <c r="A1050" s="230" t="s">
        <v>6815</v>
      </c>
      <c r="B1050" s="230" t="s">
        <v>5563</v>
      </c>
      <c r="C1050" s="230" t="s">
        <v>313</v>
      </c>
      <c r="D1050" s="230"/>
      <c r="E1050" s="232" t="s">
        <v>6315</v>
      </c>
      <c r="F1050" s="233" t="s">
        <v>171</v>
      </c>
      <c r="G1050" s="234">
        <v>2</v>
      </c>
      <c r="H1050" s="330"/>
      <c r="I1050" s="235">
        <f t="shared" si="283"/>
        <v>0</v>
      </c>
      <c r="J1050" s="236">
        <f t="shared" si="284"/>
        <v>0</v>
      </c>
      <c r="K1050" s="212">
        <f t="shared" si="285"/>
        <v>0</v>
      </c>
      <c r="L1050" s="309"/>
    </row>
    <row r="1051" spans="1:12" ht="25.5">
      <c r="A1051" s="230" t="s">
        <v>6816</v>
      </c>
      <c r="B1051" s="230" t="s">
        <v>5564</v>
      </c>
      <c r="C1051" s="230" t="s">
        <v>313</v>
      </c>
      <c r="D1051" s="230"/>
      <c r="E1051" s="232" t="s">
        <v>3806</v>
      </c>
      <c r="F1051" s="233" t="s">
        <v>171</v>
      </c>
      <c r="G1051" s="234">
        <v>2</v>
      </c>
      <c r="H1051" s="330"/>
      <c r="I1051" s="235">
        <f t="shared" si="283"/>
        <v>0</v>
      </c>
      <c r="J1051" s="236">
        <f t="shared" si="284"/>
        <v>0</v>
      </c>
      <c r="K1051" s="212">
        <f t="shared" si="285"/>
        <v>0</v>
      </c>
      <c r="L1051" s="309"/>
    </row>
    <row r="1052" spans="1:12">
      <c r="A1052" s="230"/>
      <c r="B1052" s="230"/>
      <c r="C1052" s="230"/>
      <c r="D1052" s="230"/>
      <c r="E1052" s="232"/>
      <c r="F1052" s="233"/>
      <c r="G1052" s="234"/>
      <c r="H1052" s="331"/>
      <c r="I1052" s="212"/>
      <c r="J1052" s="212"/>
      <c r="K1052" s="212"/>
      <c r="L1052" s="242"/>
    </row>
    <row r="1053" spans="1:12">
      <c r="A1053" s="296" t="s">
        <v>4036</v>
      </c>
      <c r="B1053" s="296"/>
      <c r="C1053" s="296"/>
      <c r="D1053" s="296"/>
      <c r="E1053" s="297" t="s">
        <v>3817</v>
      </c>
      <c r="F1053" s="298"/>
      <c r="G1053" s="299"/>
      <c r="H1053" s="334"/>
      <c r="I1053" s="300"/>
      <c r="J1053" s="300"/>
      <c r="K1053" s="301"/>
      <c r="L1053" s="315"/>
    </row>
    <row r="1054" spans="1:12" ht="25.5">
      <c r="A1054" s="230" t="s">
        <v>4037</v>
      </c>
      <c r="B1054" s="230"/>
      <c r="C1054" s="230" t="s">
        <v>221</v>
      </c>
      <c r="D1054" s="231">
        <v>91933</v>
      </c>
      <c r="E1054" s="232" t="s">
        <v>6594</v>
      </c>
      <c r="F1054" s="233" t="s">
        <v>164</v>
      </c>
      <c r="G1054" s="234">
        <v>276</v>
      </c>
      <c r="H1054" s="330"/>
      <c r="I1054" s="235">
        <f t="shared" ref="I1054:I1066" si="286">$H$3</f>
        <v>0</v>
      </c>
      <c r="J1054" s="236">
        <f t="shared" ref="J1054:J1066" si="287">TRUNC(H1054 * (1+I1054), 2)</f>
        <v>0</v>
      </c>
      <c r="K1054" s="212">
        <f t="shared" ref="K1054:K1066" si="288">TRUNC(G1054*J1054,2)</f>
        <v>0</v>
      </c>
      <c r="L1054" s="312"/>
    </row>
    <row r="1055" spans="1:12" ht="25.5">
      <c r="A1055" s="230" t="s">
        <v>4038</v>
      </c>
      <c r="B1055" s="230"/>
      <c r="C1055" s="230" t="s">
        <v>221</v>
      </c>
      <c r="D1055" s="231">
        <v>91933</v>
      </c>
      <c r="E1055" s="232" t="s">
        <v>6594</v>
      </c>
      <c r="F1055" s="233" t="s">
        <v>164</v>
      </c>
      <c r="G1055" s="234">
        <v>92</v>
      </c>
      <c r="H1055" s="330"/>
      <c r="I1055" s="235">
        <f t="shared" si="286"/>
        <v>0</v>
      </c>
      <c r="J1055" s="236">
        <f t="shared" si="287"/>
        <v>0</v>
      </c>
      <c r="K1055" s="212">
        <f t="shared" si="288"/>
        <v>0</v>
      </c>
      <c r="L1055" s="312"/>
    </row>
    <row r="1056" spans="1:12" ht="25.5">
      <c r="A1056" s="230" t="s">
        <v>4039</v>
      </c>
      <c r="B1056" s="230"/>
      <c r="C1056" s="230" t="s">
        <v>221</v>
      </c>
      <c r="D1056" s="231">
        <v>92994</v>
      </c>
      <c r="E1056" s="232" t="s">
        <v>6602</v>
      </c>
      <c r="F1056" s="233" t="s">
        <v>164</v>
      </c>
      <c r="G1056" s="234">
        <v>92</v>
      </c>
      <c r="H1056" s="330"/>
      <c r="I1056" s="235">
        <f t="shared" si="286"/>
        <v>0</v>
      </c>
      <c r="J1056" s="236">
        <f t="shared" si="287"/>
        <v>0</v>
      </c>
      <c r="K1056" s="212">
        <f t="shared" si="288"/>
        <v>0</v>
      </c>
      <c r="L1056" s="312"/>
    </row>
    <row r="1057" spans="1:12">
      <c r="A1057" s="230" t="s">
        <v>4040</v>
      </c>
      <c r="B1057" s="230" t="s">
        <v>5568</v>
      </c>
      <c r="C1057" s="230" t="s">
        <v>313</v>
      </c>
      <c r="D1057" s="230"/>
      <c r="E1057" s="232" t="s">
        <v>3813</v>
      </c>
      <c r="F1057" s="233" t="s">
        <v>171</v>
      </c>
      <c r="G1057" s="234">
        <v>10</v>
      </c>
      <c r="H1057" s="330"/>
      <c r="I1057" s="235">
        <f t="shared" si="286"/>
        <v>0</v>
      </c>
      <c r="J1057" s="236">
        <f t="shared" si="287"/>
        <v>0</v>
      </c>
      <c r="K1057" s="212">
        <f t="shared" si="288"/>
        <v>0</v>
      </c>
      <c r="L1057" s="309"/>
    </row>
    <row r="1058" spans="1:12" ht="25.5">
      <c r="A1058" s="230" t="s">
        <v>4041</v>
      </c>
      <c r="B1058" s="230" t="s">
        <v>5548</v>
      </c>
      <c r="C1058" s="230" t="s">
        <v>313</v>
      </c>
      <c r="D1058" s="230"/>
      <c r="E1058" s="232" t="s">
        <v>3789</v>
      </c>
      <c r="F1058" s="233" t="s">
        <v>1273</v>
      </c>
      <c r="G1058" s="234">
        <v>2</v>
      </c>
      <c r="H1058" s="330"/>
      <c r="I1058" s="235">
        <f t="shared" si="286"/>
        <v>0</v>
      </c>
      <c r="J1058" s="236">
        <f t="shared" si="287"/>
        <v>0</v>
      </c>
      <c r="K1058" s="212">
        <f t="shared" si="288"/>
        <v>0</v>
      </c>
      <c r="L1058" s="309"/>
    </row>
    <row r="1059" spans="1:12" ht="25.5">
      <c r="A1059" s="230" t="s">
        <v>4042</v>
      </c>
      <c r="B1059" s="230"/>
      <c r="C1059" s="230" t="s">
        <v>221</v>
      </c>
      <c r="D1059" s="231">
        <v>95751</v>
      </c>
      <c r="E1059" s="232" t="s">
        <v>6590</v>
      </c>
      <c r="F1059" s="233" t="s">
        <v>164</v>
      </c>
      <c r="G1059" s="234">
        <v>18</v>
      </c>
      <c r="H1059" s="330"/>
      <c r="I1059" s="235">
        <f t="shared" si="286"/>
        <v>0</v>
      </c>
      <c r="J1059" s="236">
        <f t="shared" si="287"/>
        <v>0</v>
      </c>
      <c r="K1059" s="212">
        <f t="shared" si="288"/>
        <v>0</v>
      </c>
      <c r="L1059" s="310"/>
    </row>
    <row r="1060" spans="1:12" ht="25.5">
      <c r="A1060" s="230" t="s">
        <v>4043</v>
      </c>
      <c r="B1060" s="230" t="s">
        <v>5550</v>
      </c>
      <c r="C1060" s="230" t="s">
        <v>313</v>
      </c>
      <c r="D1060" s="230"/>
      <c r="E1060" s="232" t="s">
        <v>3791</v>
      </c>
      <c r="F1060" s="233" t="s">
        <v>171</v>
      </c>
      <c r="G1060" s="234">
        <v>12</v>
      </c>
      <c r="H1060" s="330"/>
      <c r="I1060" s="235">
        <f t="shared" si="286"/>
        <v>0</v>
      </c>
      <c r="J1060" s="236">
        <f t="shared" si="287"/>
        <v>0</v>
      </c>
      <c r="K1060" s="212">
        <f t="shared" si="288"/>
        <v>0</v>
      </c>
      <c r="L1060" s="309"/>
    </row>
    <row r="1061" spans="1:12" ht="25.5">
      <c r="A1061" s="230" t="s">
        <v>4044</v>
      </c>
      <c r="B1061" s="230" t="s">
        <v>5508</v>
      </c>
      <c r="C1061" s="230" t="s">
        <v>313</v>
      </c>
      <c r="D1061" s="230"/>
      <c r="E1061" s="232" t="s">
        <v>3792</v>
      </c>
      <c r="F1061" s="233" t="s">
        <v>171</v>
      </c>
      <c r="G1061" s="234">
        <v>12</v>
      </c>
      <c r="H1061" s="330"/>
      <c r="I1061" s="235">
        <f t="shared" si="286"/>
        <v>0</v>
      </c>
      <c r="J1061" s="236">
        <f t="shared" si="287"/>
        <v>0</v>
      </c>
      <c r="K1061" s="212">
        <f t="shared" si="288"/>
        <v>0</v>
      </c>
      <c r="L1061" s="309"/>
    </row>
    <row r="1062" spans="1:12" ht="25.5">
      <c r="A1062" s="230" t="s">
        <v>4045</v>
      </c>
      <c r="B1062" s="230" t="s">
        <v>5552</v>
      </c>
      <c r="C1062" s="230" t="s">
        <v>313</v>
      </c>
      <c r="D1062" s="230"/>
      <c r="E1062" s="232" t="s">
        <v>3793</v>
      </c>
      <c r="F1062" s="233" t="s">
        <v>1273</v>
      </c>
      <c r="G1062" s="234">
        <v>36</v>
      </c>
      <c r="H1062" s="330"/>
      <c r="I1062" s="235">
        <f t="shared" si="286"/>
        <v>0</v>
      </c>
      <c r="J1062" s="236">
        <f t="shared" si="287"/>
        <v>0</v>
      </c>
      <c r="K1062" s="212">
        <f t="shared" si="288"/>
        <v>0</v>
      </c>
      <c r="L1062" s="309"/>
    </row>
    <row r="1063" spans="1:12" ht="25.5">
      <c r="A1063" s="230" t="s">
        <v>4046</v>
      </c>
      <c r="B1063" s="230" t="s">
        <v>5553</v>
      </c>
      <c r="C1063" s="230" t="s">
        <v>313</v>
      </c>
      <c r="D1063" s="230"/>
      <c r="E1063" s="232" t="s">
        <v>3794</v>
      </c>
      <c r="F1063" s="233" t="s">
        <v>171</v>
      </c>
      <c r="G1063" s="234">
        <v>3</v>
      </c>
      <c r="H1063" s="330"/>
      <c r="I1063" s="235">
        <f t="shared" si="286"/>
        <v>0</v>
      </c>
      <c r="J1063" s="236">
        <f t="shared" si="287"/>
        <v>0</v>
      </c>
      <c r="K1063" s="212">
        <f t="shared" si="288"/>
        <v>0</v>
      </c>
      <c r="L1063" s="309"/>
    </row>
    <row r="1064" spans="1:12" ht="25.5">
      <c r="A1064" s="230" t="s">
        <v>6817</v>
      </c>
      <c r="B1064" s="230"/>
      <c r="C1064" s="230" t="s">
        <v>221</v>
      </c>
      <c r="D1064" s="231">
        <v>95803</v>
      </c>
      <c r="E1064" s="232" t="s">
        <v>6606</v>
      </c>
      <c r="F1064" s="233" t="s">
        <v>171</v>
      </c>
      <c r="G1064" s="234">
        <v>3</v>
      </c>
      <c r="H1064" s="330"/>
      <c r="I1064" s="235">
        <f t="shared" si="286"/>
        <v>0</v>
      </c>
      <c r="J1064" s="236">
        <f t="shared" si="287"/>
        <v>0</v>
      </c>
      <c r="K1064" s="212">
        <f t="shared" si="288"/>
        <v>0</v>
      </c>
      <c r="L1064" s="312"/>
    </row>
    <row r="1065" spans="1:12" ht="38.25">
      <c r="A1065" s="230" t="s">
        <v>6818</v>
      </c>
      <c r="B1065" s="230" t="s">
        <v>5496</v>
      </c>
      <c r="C1065" s="230" t="s">
        <v>313</v>
      </c>
      <c r="D1065" s="230"/>
      <c r="E1065" s="232" t="s">
        <v>3640</v>
      </c>
      <c r="F1065" s="233" t="s">
        <v>171</v>
      </c>
      <c r="G1065" s="234">
        <v>6</v>
      </c>
      <c r="H1065" s="330"/>
      <c r="I1065" s="235">
        <f t="shared" si="286"/>
        <v>0</v>
      </c>
      <c r="J1065" s="236">
        <f t="shared" si="287"/>
        <v>0</v>
      </c>
      <c r="K1065" s="212">
        <f t="shared" si="288"/>
        <v>0</v>
      </c>
      <c r="L1065" s="309"/>
    </row>
    <row r="1066" spans="1:12" ht="25.5">
      <c r="A1066" s="230" t="s">
        <v>6819</v>
      </c>
      <c r="B1066" s="230" t="s">
        <v>5574</v>
      </c>
      <c r="C1066" s="230" t="s">
        <v>313</v>
      </c>
      <c r="D1066" s="230"/>
      <c r="E1066" s="232" t="s">
        <v>3823</v>
      </c>
      <c r="F1066" s="233" t="s">
        <v>171</v>
      </c>
      <c r="G1066" s="234">
        <v>6</v>
      </c>
      <c r="H1066" s="330"/>
      <c r="I1066" s="235">
        <f t="shared" si="286"/>
        <v>0</v>
      </c>
      <c r="J1066" s="236">
        <f t="shared" si="287"/>
        <v>0</v>
      </c>
      <c r="K1066" s="212">
        <f t="shared" si="288"/>
        <v>0</v>
      </c>
      <c r="L1066" s="309"/>
    </row>
    <row r="1067" spans="1:12">
      <c r="A1067" s="230"/>
      <c r="B1067" s="230"/>
      <c r="C1067" s="230"/>
      <c r="D1067" s="230"/>
      <c r="E1067" s="232"/>
      <c r="F1067" s="233"/>
      <c r="G1067" s="234"/>
      <c r="H1067" s="331"/>
      <c r="I1067" s="212"/>
      <c r="J1067" s="212"/>
      <c r="K1067" s="212"/>
      <c r="L1067" s="242"/>
    </row>
    <row r="1068" spans="1:12">
      <c r="A1068" s="296" t="s">
        <v>4047</v>
      </c>
      <c r="B1068" s="296"/>
      <c r="C1068" s="296"/>
      <c r="D1068" s="296"/>
      <c r="E1068" s="297" t="s">
        <v>3824</v>
      </c>
      <c r="F1068" s="298"/>
      <c r="G1068" s="299"/>
      <c r="H1068" s="334"/>
      <c r="I1068" s="300"/>
      <c r="J1068" s="300"/>
      <c r="K1068" s="301"/>
      <c r="L1068" s="315"/>
    </row>
    <row r="1069" spans="1:12" ht="25.5">
      <c r="A1069" s="230" t="s">
        <v>4048</v>
      </c>
      <c r="B1069" s="230"/>
      <c r="C1069" s="230" t="s">
        <v>221</v>
      </c>
      <c r="D1069" s="231">
        <v>92994</v>
      </c>
      <c r="E1069" s="232" t="s">
        <v>6602</v>
      </c>
      <c r="F1069" s="233" t="s">
        <v>164</v>
      </c>
      <c r="G1069" s="234">
        <v>438</v>
      </c>
      <c r="H1069" s="330"/>
      <c r="I1069" s="235">
        <f t="shared" ref="I1069:I1082" si="289">$H$3</f>
        <v>0</v>
      </c>
      <c r="J1069" s="236">
        <f t="shared" ref="J1069:J1082" si="290">TRUNC(H1069 * (1+I1069), 2)</f>
        <v>0</v>
      </c>
      <c r="K1069" s="212">
        <f t="shared" ref="K1069:K1082" si="291">TRUNC(G1069*J1069,2)</f>
        <v>0</v>
      </c>
      <c r="L1069" s="312"/>
    </row>
    <row r="1070" spans="1:12" ht="25.5">
      <c r="A1070" s="230" t="s">
        <v>4049</v>
      </c>
      <c r="B1070" s="230"/>
      <c r="C1070" s="230" t="s">
        <v>221</v>
      </c>
      <c r="D1070" s="231">
        <v>92994</v>
      </c>
      <c r="E1070" s="232" t="s">
        <v>6602</v>
      </c>
      <c r="F1070" s="233" t="s">
        <v>164</v>
      </c>
      <c r="G1070" s="234">
        <v>146</v>
      </c>
      <c r="H1070" s="330"/>
      <c r="I1070" s="235">
        <f t="shared" si="289"/>
        <v>0</v>
      </c>
      <c r="J1070" s="236">
        <f t="shared" si="290"/>
        <v>0</v>
      </c>
      <c r="K1070" s="212">
        <f t="shared" si="291"/>
        <v>0</v>
      </c>
      <c r="L1070" s="312"/>
    </row>
    <row r="1071" spans="1:12" ht="25.5">
      <c r="A1071" s="230" t="s">
        <v>4050</v>
      </c>
      <c r="B1071" s="230"/>
      <c r="C1071" s="230" t="s">
        <v>221</v>
      </c>
      <c r="D1071" s="231">
        <v>92990</v>
      </c>
      <c r="E1071" s="232" t="s">
        <v>6601</v>
      </c>
      <c r="F1071" s="233" t="s">
        <v>164</v>
      </c>
      <c r="G1071" s="234">
        <v>146</v>
      </c>
      <c r="H1071" s="330"/>
      <c r="I1071" s="235">
        <f t="shared" si="289"/>
        <v>0</v>
      </c>
      <c r="J1071" s="236">
        <f t="shared" si="290"/>
        <v>0</v>
      </c>
      <c r="K1071" s="212">
        <f t="shared" si="291"/>
        <v>0</v>
      </c>
      <c r="L1071" s="312"/>
    </row>
    <row r="1072" spans="1:12">
      <c r="A1072" s="230" t="s">
        <v>4051</v>
      </c>
      <c r="B1072" s="230" t="s">
        <v>5578</v>
      </c>
      <c r="C1072" s="230" t="s">
        <v>313</v>
      </c>
      <c r="D1072" s="230"/>
      <c r="E1072" s="232" t="s">
        <v>3828</v>
      </c>
      <c r="F1072" s="233" t="s">
        <v>171</v>
      </c>
      <c r="G1072" s="234">
        <v>4</v>
      </c>
      <c r="H1072" s="330"/>
      <c r="I1072" s="235">
        <f t="shared" si="289"/>
        <v>0</v>
      </c>
      <c r="J1072" s="236">
        <f t="shared" si="290"/>
        <v>0</v>
      </c>
      <c r="K1072" s="212">
        <f t="shared" si="291"/>
        <v>0</v>
      </c>
      <c r="L1072" s="309"/>
    </row>
    <row r="1073" spans="1:12">
      <c r="A1073" s="230" t="s">
        <v>4052</v>
      </c>
      <c r="B1073" s="230" t="s">
        <v>5579</v>
      </c>
      <c r="C1073" s="230" t="s">
        <v>313</v>
      </c>
      <c r="D1073" s="230"/>
      <c r="E1073" s="232" t="s">
        <v>3829</v>
      </c>
      <c r="F1073" s="233" t="s">
        <v>171</v>
      </c>
      <c r="G1073" s="234">
        <v>16</v>
      </c>
      <c r="H1073" s="330"/>
      <c r="I1073" s="235">
        <f t="shared" si="289"/>
        <v>0</v>
      </c>
      <c r="J1073" s="236">
        <f t="shared" si="290"/>
        <v>0</v>
      </c>
      <c r="K1073" s="212">
        <f t="shared" si="291"/>
        <v>0</v>
      </c>
      <c r="L1073" s="309"/>
    </row>
    <row r="1074" spans="1:12">
      <c r="A1074" s="230" t="s">
        <v>4053</v>
      </c>
      <c r="B1074" s="230" t="s">
        <v>5580</v>
      </c>
      <c r="C1074" s="230" t="s">
        <v>313</v>
      </c>
      <c r="D1074" s="230"/>
      <c r="E1074" s="232" t="s">
        <v>3830</v>
      </c>
      <c r="F1074" s="233" t="s">
        <v>1273</v>
      </c>
      <c r="G1074" s="234">
        <v>4</v>
      </c>
      <c r="H1074" s="330"/>
      <c r="I1074" s="235">
        <f t="shared" si="289"/>
        <v>0</v>
      </c>
      <c r="J1074" s="236">
        <f t="shared" si="290"/>
        <v>0</v>
      </c>
      <c r="K1074" s="212">
        <f t="shared" si="291"/>
        <v>0</v>
      </c>
      <c r="L1074" s="309"/>
    </row>
    <row r="1075" spans="1:12" ht="25.5">
      <c r="A1075" s="230" t="s">
        <v>4054</v>
      </c>
      <c r="B1075" s="230" t="s">
        <v>5581</v>
      </c>
      <c r="C1075" s="230" t="s">
        <v>313</v>
      </c>
      <c r="D1075" s="230"/>
      <c r="E1075" s="232" t="s">
        <v>7038</v>
      </c>
      <c r="F1075" s="233" t="s">
        <v>164</v>
      </c>
      <c r="G1075" s="234">
        <v>12</v>
      </c>
      <c r="H1075" s="330"/>
      <c r="I1075" s="235">
        <f t="shared" si="289"/>
        <v>0</v>
      </c>
      <c r="J1075" s="236">
        <f t="shared" si="290"/>
        <v>0</v>
      </c>
      <c r="K1075" s="212">
        <f t="shared" si="291"/>
        <v>0</v>
      </c>
      <c r="L1075" s="311"/>
    </row>
    <row r="1076" spans="1:12" ht="25.5">
      <c r="A1076" s="230" t="s">
        <v>4055</v>
      </c>
      <c r="B1076" s="230" t="s">
        <v>5582</v>
      </c>
      <c r="C1076" s="230" t="s">
        <v>313</v>
      </c>
      <c r="D1076" s="230"/>
      <c r="E1076" s="232" t="s">
        <v>3832</v>
      </c>
      <c r="F1076" s="233" t="s">
        <v>171</v>
      </c>
      <c r="G1076" s="234">
        <v>8</v>
      </c>
      <c r="H1076" s="330"/>
      <c r="I1076" s="235">
        <f t="shared" si="289"/>
        <v>0</v>
      </c>
      <c r="J1076" s="236">
        <f t="shared" si="290"/>
        <v>0</v>
      </c>
      <c r="K1076" s="212">
        <f t="shared" si="291"/>
        <v>0</v>
      </c>
      <c r="L1076" s="309"/>
    </row>
    <row r="1077" spans="1:12" ht="25.5">
      <c r="A1077" s="230" t="s">
        <v>4056</v>
      </c>
      <c r="B1077" s="230" t="s">
        <v>5508</v>
      </c>
      <c r="C1077" s="230" t="s">
        <v>313</v>
      </c>
      <c r="D1077" s="230"/>
      <c r="E1077" s="232" t="s">
        <v>3792</v>
      </c>
      <c r="F1077" s="233" t="s">
        <v>171</v>
      </c>
      <c r="G1077" s="234">
        <v>8</v>
      </c>
      <c r="H1077" s="330"/>
      <c r="I1077" s="235">
        <f t="shared" si="289"/>
        <v>0</v>
      </c>
      <c r="J1077" s="236">
        <f t="shared" si="290"/>
        <v>0</v>
      </c>
      <c r="K1077" s="212">
        <f t="shared" si="291"/>
        <v>0</v>
      </c>
      <c r="L1077" s="309"/>
    </row>
    <row r="1078" spans="1:12" ht="25.5">
      <c r="A1078" s="230" t="s">
        <v>4057</v>
      </c>
      <c r="B1078" s="230" t="s">
        <v>5552</v>
      </c>
      <c r="C1078" s="230" t="s">
        <v>313</v>
      </c>
      <c r="D1078" s="230"/>
      <c r="E1078" s="232" t="s">
        <v>3793</v>
      </c>
      <c r="F1078" s="233" t="s">
        <v>1273</v>
      </c>
      <c r="G1078" s="234">
        <v>24</v>
      </c>
      <c r="H1078" s="330"/>
      <c r="I1078" s="235">
        <f t="shared" si="289"/>
        <v>0</v>
      </c>
      <c r="J1078" s="236">
        <f t="shared" si="290"/>
        <v>0</v>
      </c>
      <c r="K1078" s="212">
        <f t="shared" si="291"/>
        <v>0</v>
      </c>
      <c r="L1078" s="309"/>
    </row>
    <row r="1079" spans="1:12" ht="25.5">
      <c r="A1079" s="230" t="s">
        <v>4058</v>
      </c>
      <c r="B1079" s="230" t="s">
        <v>5553</v>
      </c>
      <c r="C1079" s="230" t="s">
        <v>313</v>
      </c>
      <c r="D1079" s="230"/>
      <c r="E1079" s="232" t="s">
        <v>3794</v>
      </c>
      <c r="F1079" s="233" t="s">
        <v>171</v>
      </c>
      <c r="G1079" s="234">
        <v>2</v>
      </c>
      <c r="H1079" s="330"/>
      <c r="I1079" s="235">
        <f t="shared" si="289"/>
        <v>0</v>
      </c>
      <c r="J1079" s="236">
        <f t="shared" si="290"/>
        <v>0</v>
      </c>
      <c r="K1079" s="212">
        <f t="shared" si="291"/>
        <v>0</v>
      </c>
      <c r="L1079" s="309"/>
    </row>
    <row r="1080" spans="1:12" ht="51">
      <c r="A1080" s="230" t="s">
        <v>4059</v>
      </c>
      <c r="B1080" s="230" t="s">
        <v>5583</v>
      </c>
      <c r="C1080" s="230" t="s">
        <v>313</v>
      </c>
      <c r="D1080" s="230"/>
      <c r="E1080" s="232" t="s">
        <v>3833</v>
      </c>
      <c r="F1080" s="233" t="s">
        <v>171</v>
      </c>
      <c r="G1080" s="234">
        <v>4</v>
      </c>
      <c r="H1080" s="330"/>
      <c r="I1080" s="235">
        <f t="shared" si="289"/>
        <v>0</v>
      </c>
      <c r="J1080" s="236">
        <f t="shared" si="290"/>
        <v>0</v>
      </c>
      <c r="K1080" s="212">
        <f t="shared" si="291"/>
        <v>0</v>
      </c>
      <c r="L1080" s="309"/>
    </row>
    <row r="1081" spans="1:12" ht="38.25">
      <c r="A1081" s="230" t="s">
        <v>4060</v>
      </c>
      <c r="B1081" s="230" t="s">
        <v>5584</v>
      </c>
      <c r="C1081" s="230" t="s">
        <v>313</v>
      </c>
      <c r="D1081" s="230"/>
      <c r="E1081" s="232" t="s">
        <v>6317</v>
      </c>
      <c r="F1081" s="233" t="s">
        <v>171</v>
      </c>
      <c r="G1081" s="234">
        <v>8</v>
      </c>
      <c r="H1081" s="330"/>
      <c r="I1081" s="235">
        <f t="shared" si="289"/>
        <v>0</v>
      </c>
      <c r="J1081" s="236">
        <f t="shared" si="290"/>
        <v>0</v>
      </c>
      <c r="K1081" s="212">
        <f t="shared" si="291"/>
        <v>0</v>
      </c>
      <c r="L1081" s="309"/>
    </row>
    <row r="1082" spans="1:12" ht="25.5">
      <c r="A1082" s="230" t="s">
        <v>6820</v>
      </c>
      <c r="B1082" s="230" t="s">
        <v>5585</v>
      </c>
      <c r="C1082" s="230" t="s">
        <v>313</v>
      </c>
      <c r="D1082" s="230"/>
      <c r="E1082" s="232" t="s">
        <v>3835</v>
      </c>
      <c r="F1082" s="233" t="s">
        <v>171</v>
      </c>
      <c r="G1082" s="234">
        <v>8</v>
      </c>
      <c r="H1082" s="330"/>
      <c r="I1082" s="235">
        <f t="shared" si="289"/>
        <v>0</v>
      </c>
      <c r="J1082" s="236">
        <f t="shared" si="290"/>
        <v>0</v>
      </c>
      <c r="K1082" s="212">
        <f t="shared" si="291"/>
        <v>0</v>
      </c>
      <c r="L1082" s="309"/>
    </row>
    <row r="1083" spans="1:12">
      <c r="A1083" s="230"/>
      <c r="B1083" s="230"/>
      <c r="C1083" s="230"/>
      <c r="D1083" s="230"/>
      <c r="E1083" s="232"/>
      <c r="F1083" s="233"/>
      <c r="G1083" s="234"/>
      <c r="H1083" s="331"/>
      <c r="I1083" s="212"/>
      <c r="J1083" s="212"/>
      <c r="K1083" s="212"/>
      <c r="L1083" s="242"/>
    </row>
    <row r="1084" spans="1:12">
      <c r="A1084" s="296" t="s">
        <v>4061</v>
      </c>
      <c r="B1084" s="296"/>
      <c r="C1084" s="296"/>
      <c r="D1084" s="296"/>
      <c r="E1084" s="297" t="s">
        <v>3836</v>
      </c>
      <c r="F1084" s="298"/>
      <c r="G1084" s="299"/>
      <c r="H1084" s="334"/>
      <c r="I1084" s="300"/>
      <c r="J1084" s="300"/>
      <c r="K1084" s="301"/>
      <c r="L1084" s="315"/>
    </row>
    <row r="1085" spans="1:12" ht="25.5">
      <c r="A1085" s="230" t="s">
        <v>4062</v>
      </c>
      <c r="B1085" s="230"/>
      <c r="C1085" s="230" t="s">
        <v>221</v>
      </c>
      <c r="D1085" s="231">
        <v>91935</v>
      </c>
      <c r="E1085" s="232" t="s">
        <v>6596</v>
      </c>
      <c r="F1085" s="233" t="s">
        <v>164</v>
      </c>
      <c r="G1085" s="234">
        <v>78</v>
      </c>
      <c r="H1085" s="330"/>
      <c r="I1085" s="235">
        <f t="shared" ref="I1085:I1094" si="292">$H$3</f>
        <v>0</v>
      </c>
      <c r="J1085" s="236">
        <f t="shared" ref="J1085:J1094" si="293">TRUNC(H1085 * (1+I1085), 2)</f>
        <v>0</v>
      </c>
      <c r="K1085" s="212">
        <f t="shared" ref="K1085:K1094" si="294">TRUNC(G1085*J1085,2)</f>
        <v>0</v>
      </c>
      <c r="L1085" s="312"/>
    </row>
    <row r="1086" spans="1:12" ht="25.5">
      <c r="A1086" s="230" t="s">
        <v>4063</v>
      </c>
      <c r="B1086" s="230"/>
      <c r="C1086" s="230" t="s">
        <v>221</v>
      </c>
      <c r="D1086" s="231">
        <v>91935</v>
      </c>
      <c r="E1086" s="232" t="s">
        <v>6596</v>
      </c>
      <c r="F1086" s="233" t="s">
        <v>164</v>
      </c>
      <c r="G1086" s="234">
        <v>26</v>
      </c>
      <c r="H1086" s="330"/>
      <c r="I1086" s="235">
        <f t="shared" si="292"/>
        <v>0</v>
      </c>
      <c r="J1086" s="236">
        <f t="shared" si="293"/>
        <v>0</v>
      </c>
      <c r="K1086" s="212">
        <f t="shared" si="294"/>
        <v>0</v>
      </c>
      <c r="L1086" s="312"/>
    </row>
    <row r="1087" spans="1:12" ht="25.5">
      <c r="A1087" s="230" t="s">
        <v>4064</v>
      </c>
      <c r="B1087" s="230"/>
      <c r="C1087" s="230" t="s">
        <v>221</v>
      </c>
      <c r="D1087" s="231">
        <v>91935</v>
      </c>
      <c r="E1087" s="232" t="s">
        <v>6596</v>
      </c>
      <c r="F1087" s="233" t="s">
        <v>164</v>
      </c>
      <c r="G1087" s="234">
        <v>26</v>
      </c>
      <c r="H1087" s="330"/>
      <c r="I1087" s="235">
        <f t="shared" si="292"/>
        <v>0</v>
      </c>
      <c r="J1087" s="236">
        <f t="shared" si="293"/>
        <v>0</v>
      </c>
      <c r="K1087" s="212">
        <f t="shared" si="294"/>
        <v>0</v>
      </c>
      <c r="L1087" s="312"/>
    </row>
    <row r="1088" spans="1:12">
      <c r="A1088" s="230" t="s">
        <v>4065</v>
      </c>
      <c r="B1088" s="230" t="s">
        <v>5547</v>
      </c>
      <c r="C1088" s="230" t="s">
        <v>313</v>
      </c>
      <c r="D1088" s="230"/>
      <c r="E1088" s="232" t="s">
        <v>3788</v>
      </c>
      <c r="F1088" s="233" t="s">
        <v>171</v>
      </c>
      <c r="G1088" s="234">
        <v>10</v>
      </c>
      <c r="H1088" s="330"/>
      <c r="I1088" s="235">
        <f t="shared" si="292"/>
        <v>0</v>
      </c>
      <c r="J1088" s="236">
        <f t="shared" si="293"/>
        <v>0</v>
      </c>
      <c r="K1088" s="212">
        <f t="shared" si="294"/>
        <v>0</v>
      </c>
      <c r="L1088" s="309"/>
    </row>
    <row r="1089" spans="1:12" ht="25.5">
      <c r="A1089" s="230" t="s">
        <v>4066</v>
      </c>
      <c r="B1089" s="230" t="s">
        <v>5548</v>
      </c>
      <c r="C1089" s="230" t="s">
        <v>313</v>
      </c>
      <c r="D1089" s="230"/>
      <c r="E1089" s="232" t="s">
        <v>3789</v>
      </c>
      <c r="F1089" s="233" t="s">
        <v>1273</v>
      </c>
      <c r="G1089" s="234">
        <v>2</v>
      </c>
      <c r="H1089" s="330"/>
      <c r="I1089" s="235">
        <f t="shared" si="292"/>
        <v>0</v>
      </c>
      <c r="J1089" s="236">
        <f t="shared" si="293"/>
        <v>0</v>
      </c>
      <c r="K1089" s="212">
        <f t="shared" si="294"/>
        <v>0</v>
      </c>
      <c r="L1089" s="309"/>
    </row>
    <row r="1090" spans="1:12" ht="25.5">
      <c r="A1090" s="230" t="s">
        <v>4067</v>
      </c>
      <c r="B1090" s="230"/>
      <c r="C1090" s="230" t="s">
        <v>221</v>
      </c>
      <c r="D1090" s="231">
        <v>95751</v>
      </c>
      <c r="E1090" s="232" t="s">
        <v>6590</v>
      </c>
      <c r="F1090" s="233" t="s">
        <v>164</v>
      </c>
      <c r="G1090" s="234">
        <v>24</v>
      </c>
      <c r="H1090" s="330"/>
      <c r="I1090" s="235">
        <f t="shared" si="292"/>
        <v>0</v>
      </c>
      <c r="J1090" s="236">
        <f t="shared" si="293"/>
        <v>0</v>
      </c>
      <c r="K1090" s="212">
        <f t="shared" si="294"/>
        <v>0</v>
      </c>
      <c r="L1090" s="310"/>
    </row>
    <row r="1091" spans="1:12" ht="25.5">
      <c r="A1091" s="230" t="s">
        <v>4068</v>
      </c>
      <c r="B1091" s="230" t="s">
        <v>5550</v>
      </c>
      <c r="C1091" s="230" t="s">
        <v>313</v>
      </c>
      <c r="D1091" s="230"/>
      <c r="E1091" s="232" t="s">
        <v>3791</v>
      </c>
      <c r="F1091" s="233" t="s">
        <v>171</v>
      </c>
      <c r="G1091" s="234">
        <v>16</v>
      </c>
      <c r="H1091" s="330"/>
      <c r="I1091" s="235">
        <f t="shared" si="292"/>
        <v>0</v>
      </c>
      <c r="J1091" s="236">
        <f t="shared" si="293"/>
        <v>0</v>
      </c>
      <c r="K1091" s="212">
        <f t="shared" si="294"/>
        <v>0</v>
      </c>
      <c r="L1091" s="309"/>
    </row>
    <row r="1092" spans="1:12" ht="25.5">
      <c r="A1092" s="230" t="s">
        <v>4069</v>
      </c>
      <c r="B1092" s="230" t="s">
        <v>5508</v>
      </c>
      <c r="C1092" s="230" t="s">
        <v>313</v>
      </c>
      <c r="D1092" s="230"/>
      <c r="E1092" s="232" t="s">
        <v>3792</v>
      </c>
      <c r="F1092" s="233" t="s">
        <v>171</v>
      </c>
      <c r="G1092" s="234">
        <v>16</v>
      </c>
      <c r="H1092" s="330"/>
      <c r="I1092" s="235">
        <f t="shared" si="292"/>
        <v>0</v>
      </c>
      <c r="J1092" s="236">
        <f t="shared" si="293"/>
        <v>0</v>
      </c>
      <c r="K1092" s="212">
        <f t="shared" si="294"/>
        <v>0</v>
      </c>
      <c r="L1092" s="309"/>
    </row>
    <row r="1093" spans="1:12" ht="25.5">
      <c r="A1093" s="230" t="s">
        <v>4070</v>
      </c>
      <c r="B1093" s="230" t="s">
        <v>5552</v>
      </c>
      <c r="C1093" s="230" t="s">
        <v>313</v>
      </c>
      <c r="D1093" s="230"/>
      <c r="E1093" s="232" t="s">
        <v>3793</v>
      </c>
      <c r="F1093" s="233" t="s">
        <v>1273</v>
      </c>
      <c r="G1093" s="234">
        <v>48</v>
      </c>
      <c r="H1093" s="330"/>
      <c r="I1093" s="235">
        <f t="shared" si="292"/>
        <v>0</v>
      </c>
      <c r="J1093" s="236">
        <f t="shared" si="293"/>
        <v>0</v>
      </c>
      <c r="K1093" s="212">
        <f t="shared" si="294"/>
        <v>0</v>
      </c>
      <c r="L1093" s="309"/>
    </row>
    <row r="1094" spans="1:12" ht="25.5">
      <c r="A1094" s="230" t="s">
        <v>4071</v>
      </c>
      <c r="B1094" s="230" t="s">
        <v>5553</v>
      </c>
      <c r="C1094" s="230" t="s">
        <v>313</v>
      </c>
      <c r="D1094" s="230"/>
      <c r="E1094" s="232" t="s">
        <v>3794</v>
      </c>
      <c r="F1094" s="233" t="s">
        <v>171</v>
      </c>
      <c r="G1094" s="234">
        <v>1</v>
      </c>
      <c r="H1094" s="330"/>
      <c r="I1094" s="235">
        <f t="shared" si="292"/>
        <v>0</v>
      </c>
      <c r="J1094" s="236">
        <f t="shared" si="293"/>
        <v>0</v>
      </c>
      <c r="K1094" s="212">
        <f t="shared" si="294"/>
        <v>0</v>
      </c>
      <c r="L1094" s="309"/>
    </row>
    <row r="1095" spans="1:12">
      <c r="A1095" s="230"/>
      <c r="B1095" s="230"/>
      <c r="C1095" s="230"/>
      <c r="D1095" s="230"/>
      <c r="E1095" s="232"/>
      <c r="F1095" s="233"/>
      <c r="G1095" s="234"/>
      <c r="H1095" s="331"/>
      <c r="I1095" s="212"/>
      <c r="J1095" s="212"/>
      <c r="K1095" s="212"/>
      <c r="L1095" s="242"/>
    </row>
    <row r="1096" spans="1:12">
      <c r="A1096" s="296" t="s">
        <v>4072</v>
      </c>
      <c r="B1096" s="296"/>
      <c r="C1096" s="296"/>
      <c r="D1096" s="296"/>
      <c r="E1096" s="297" t="s">
        <v>7324</v>
      </c>
      <c r="F1096" s="298"/>
      <c r="G1096" s="314"/>
      <c r="H1096" s="334"/>
      <c r="I1096" s="300"/>
      <c r="J1096" s="300"/>
      <c r="K1096" s="300"/>
      <c r="L1096" s="315"/>
    </row>
    <row r="1097" spans="1:12" ht="25.5">
      <c r="A1097" s="230" t="s">
        <v>4073</v>
      </c>
      <c r="B1097" s="230"/>
      <c r="C1097" s="230" t="s">
        <v>221</v>
      </c>
      <c r="D1097" s="231">
        <v>91935</v>
      </c>
      <c r="E1097" s="232" t="s">
        <v>6596</v>
      </c>
      <c r="F1097" s="233" t="s">
        <v>164</v>
      </c>
      <c r="G1097" s="234">
        <v>69</v>
      </c>
      <c r="H1097" s="330"/>
      <c r="I1097" s="235">
        <f t="shared" ref="I1097:I1106" si="295">$H$3</f>
        <v>0</v>
      </c>
      <c r="J1097" s="236">
        <f t="shared" ref="J1097:J1106" si="296">TRUNC(H1097 * (1+I1097), 2)</f>
        <v>0</v>
      </c>
      <c r="K1097" s="212">
        <f t="shared" ref="K1097:K1106" si="297">TRUNC(G1097*J1097,2)</f>
        <v>0</v>
      </c>
      <c r="L1097" s="291"/>
    </row>
    <row r="1098" spans="1:12" ht="25.5">
      <c r="A1098" s="230" t="s">
        <v>4074</v>
      </c>
      <c r="B1098" s="230"/>
      <c r="C1098" s="230" t="s">
        <v>221</v>
      </c>
      <c r="D1098" s="231">
        <v>91935</v>
      </c>
      <c r="E1098" s="232" t="s">
        <v>6596</v>
      </c>
      <c r="F1098" s="233" t="s">
        <v>164</v>
      </c>
      <c r="G1098" s="234">
        <v>23</v>
      </c>
      <c r="H1098" s="330"/>
      <c r="I1098" s="235">
        <f t="shared" si="295"/>
        <v>0</v>
      </c>
      <c r="J1098" s="236">
        <f t="shared" si="296"/>
        <v>0</v>
      </c>
      <c r="K1098" s="212">
        <f t="shared" si="297"/>
        <v>0</v>
      </c>
      <c r="L1098" s="291"/>
    </row>
    <row r="1099" spans="1:12">
      <c r="A1099" s="230" t="s">
        <v>4075</v>
      </c>
      <c r="B1099" s="230" t="s">
        <v>5547</v>
      </c>
      <c r="C1099" s="230" t="s">
        <v>313</v>
      </c>
      <c r="D1099" s="230"/>
      <c r="E1099" s="232" t="s">
        <v>3788</v>
      </c>
      <c r="F1099" s="233" t="s">
        <v>171</v>
      </c>
      <c r="G1099" s="234">
        <v>8</v>
      </c>
      <c r="H1099" s="330"/>
      <c r="I1099" s="235">
        <f t="shared" si="295"/>
        <v>0</v>
      </c>
      <c r="J1099" s="236">
        <f t="shared" si="296"/>
        <v>0</v>
      </c>
      <c r="K1099" s="212">
        <f t="shared" si="297"/>
        <v>0</v>
      </c>
      <c r="L1099" s="291"/>
    </row>
    <row r="1100" spans="1:12" ht="25.5">
      <c r="A1100" s="230" t="s">
        <v>4076</v>
      </c>
      <c r="B1100" s="230" t="s">
        <v>5548</v>
      </c>
      <c r="C1100" s="230" t="s">
        <v>313</v>
      </c>
      <c r="D1100" s="230"/>
      <c r="E1100" s="232" t="s">
        <v>3789</v>
      </c>
      <c r="F1100" s="233" t="s">
        <v>1273</v>
      </c>
      <c r="G1100" s="234">
        <v>10</v>
      </c>
      <c r="H1100" s="330"/>
      <c r="I1100" s="235">
        <f t="shared" si="295"/>
        <v>0</v>
      </c>
      <c r="J1100" s="236">
        <f t="shared" si="296"/>
        <v>0</v>
      </c>
      <c r="K1100" s="212">
        <f t="shared" si="297"/>
        <v>0</v>
      </c>
      <c r="L1100" s="291"/>
    </row>
    <row r="1101" spans="1:12" ht="25.5">
      <c r="A1101" s="230" t="s">
        <v>4077</v>
      </c>
      <c r="B1101" s="230"/>
      <c r="C1101" s="230" t="s">
        <v>221</v>
      </c>
      <c r="D1101" s="231">
        <v>95751</v>
      </c>
      <c r="E1101" s="232" t="s">
        <v>6590</v>
      </c>
      <c r="F1101" s="233" t="s">
        <v>164</v>
      </c>
      <c r="G1101" s="234">
        <v>11</v>
      </c>
      <c r="H1101" s="330"/>
      <c r="I1101" s="235">
        <f t="shared" si="295"/>
        <v>0</v>
      </c>
      <c r="J1101" s="236">
        <f t="shared" si="296"/>
        <v>0</v>
      </c>
      <c r="K1101" s="212">
        <f t="shared" si="297"/>
        <v>0</v>
      </c>
      <c r="L1101" s="291"/>
    </row>
    <row r="1102" spans="1:12" ht="25.5">
      <c r="A1102" s="230" t="s">
        <v>4078</v>
      </c>
      <c r="B1102" s="230"/>
      <c r="C1102" s="230" t="s">
        <v>221</v>
      </c>
      <c r="D1102" s="231">
        <v>91873</v>
      </c>
      <c r="E1102" s="232" t="s">
        <v>6587</v>
      </c>
      <c r="F1102" s="233" t="s">
        <v>164</v>
      </c>
      <c r="G1102" s="234">
        <v>7</v>
      </c>
      <c r="H1102" s="330"/>
      <c r="I1102" s="235">
        <f t="shared" si="295"/>
        <v>0</v>
      </c>
      <c r="J1102" s="236">
        <f t="shared" si="296"/>
        <v>0</v>
      </c>
      <c r="K1102" s="212">
        <f t="shared" si="297"/>
        <v>0</v>
      </c>
      <c r="L1102" s="291"/>
    </row>
    <row r="1103" spans="1:12" ht="25.5">
      <c r="A1103" s="230" t="s">
        <v>4079</v>
      </c>
      <c r="B1103" s="230" t="s">
        <v>5550</v>
      </c>
      <c r="C1103" s="230" t="s">
        <v>313</v>
      </c>
      <c r="D1103" s="230"/>
      <c r="E1103" s="232" t="s">
        <v>3791</v>
      </c>
      <c r="F1103" s="233" t="s">
        <v>171</v>
      </c>
      <c r="G1103" s="234">
        <v>8</v>
      </c>
      <c r="H1103" s="330"/>
      <c r="I1103" s="235">
        <f t="shared" si="295"/>
        <v>0</v>
      </c>
      <c r="J1103" s="236">
        <f t="shared" si="296"/>
        <v>0</v>
      </c>
      <c r="K1103" s="212">
        <f t="shared" si="297"/>
        <v>0</v>
      </c>
      <c r="L1103" s="291"/>
    </row>
    <row r="1104" spans="1:12" ht="25.5">
      <c r="A1104" s="230" t="s">
        <v>4080</v>
      </c>
      <c r="B1104" s="230" t="s">
        <v>5508</v>
      </c>
      <c r="C1104" s="230" t="s">
        <v>313</v>
      </c>
      <c r="D1104" s="230"/>
      <c r="E1104" s="232" t="s">
        <v>3792</v>
      </c>
      <c r="F1104" s="233" t="s">
        <v>171</v>
      </c>
      <c r="G1104" s="234">
        <v>8</v>
      </c>
      <c r="H1104" s="330"/>
      <c r="I1104" s="235">
        <f t="shared" si="295"/>
        <v>0</v>
      </c>
      <c r="J1104" s="236">
        <f t="shared" si="296"/>
        <v>0</v>
      </c>
      <c r="K1104" s="212">
        <f t="shared" si="297"/>
        <v>0</v>
      </c>
      <c r="L1104" s="291"/>
    </row>
    <row r="1105" spans="1:12" ht="25.5">
      <c r="A1105" s="230" t="s">
        <v>4081</v>
      </c>
      <c r="B1105" s="230" t="s">
        <v>5552</v>
      </c>
      <c r="C1105" s="230" t="s">
        <v>313</v>
      </c>
      <c r="D1105" s="230"/>
      <c r="E1105" s="232" t="s">
        <v>3793</v>
      </c>
      <c r="F1105" s="233" t="s">
        <v>1273</v>
      </c>
      <c r="G1105" s="234">
        <v>24</v>
      </c>
      <c r="H1105" s="330"/>
      <c r="I1105" s="235">
        <f t="shared" si="295"/>
        <v>0</v>
      </c>
      <c r="J1105" s="236">
        <f t="shared" si="296"/>
        <v>0</v>
      </c>
      <c r="K1105" s="212">
        <f t="shared" si="297"/>
        <v>0</v>
      </c>
      <c r="L1105" s="291"/>
    </row>
    <row r="1106" spans="1:12" ht="25.5">
      <c r="A1106" s="230" t="s">
        <v>4082</v>
      </c>
      <c r="B1106" s="230" t="s">
        <v>5553</v>
      </c>
      <c r="C1106" s="230" t="s">
        <v>313</v>
      </c>
      <c r="D1106" s="230"/>
      <c r="E1106" s="232" t="s">
        <v>3794</v>
      </c>
      <c r="F1106" s="233" t="s">
        <v>171</v>
      </c>
      <c r="G1106" s="234">
        <v>1</v>
      </c>
      <c r="H1106" s="330"/>
      <c r="I1106" s="235">
        <f t="shared" si="295"/>
        <v>0</v>
      </c>
      <c r="J1106" s="236">
        <f t="shared" si="296"/>
        <v>0</v>
      </c>
      <c r="K1106" s="212">
        <f t="shared" si="297"/>
        <v>0</v>
      </c>
      <c r="L1106" s="291"/>
    </row>
    <row r="1107" spans="1:12">
      <c r="A1107" s="230"/>
      <c r="B1107" s="230"/>
      <c r="C1107" s="230"/>
      <c r="D1107" s="230"/>
      <c r="E1107" s="232"/>
      <c r="F1107" s="233"/>
      <c r="G1107" s="234"/>
      <c r="H1107" s="331"/>
      <c r="I1107" s="212"/>
      <c r="J1107" s="212"/>
      <c r="K1107" s="212"/>
      <c r="L1107" s="242"/>
    </row>
    <row r="1108" spans="1:12">
      <c r="A1108" s="296" t="s">
        <v>4083</v>
      </c>
      <c r="B1108" s="296"/>
      <c r="C1108" s="296"/>
      <c r="D1108" s="296"/>
      <c r="E1108" s="297" t="s">
        <v>3840</v>
      </c>
      <c r="F1108" s="298"/>
      <c r="G1108" s="299"/>
      <c r="H1108" s="334"/>
      <c r="I1108" s="300"/>
      <c r="J1108" s="300"/>
      <c r="K1108" s="301"/>
      <c r="L1108" s="315"/>
    </row>
    <row r="1109" spans="1:12" ht="25.5">
      <c r="A1109" s="230" t="s">
        <v>4084</v>
      </c>
      <c r="B1109" s="230"/>
      <c r="C1109" s="230" t="s">
        <v>221</v>
      </c>
      <c r="D1109" s="231">
        <v>91931</v>
      </c>
      <c r="E1109" s="232" t="s">
        <v>6593</v>
      </c>
      <c r="F1109" s="233" t="s">
        <v>164</v>
      </c>
      <c r="G1109" s="234">
        <v>66</v>
      </c>
      <c r="H1109" s="330"/>
      <c r="I1109" s="235">
        <f t="shared" ref="I1109:I1118" si="298">$H$3</f>
        <v>0</v>
      </c>
      <c r="J1109" s="236">
        <f t="shared" ref="J1109:J1118" si="299">TRUNC(H1109 * (1+I1109), 2)</f>
        <v>0</v>
      </c>
      <c r="K1109" s="212">
        <f t="shared" ref="K1109:K1118" si="300">TRUNC(G1109*J1109,2)</f>
        <v>0</v>
      </c>
      <c r="L1109" s="312"/>
    </row>
    <row r="1110" spans="1:12" ht="25.5">
      <c r="A1110" s="230" t="s">
        <v>4085</v>
      </c>
      <c r="B1110" s="230"/>
      <c r="C1110" s="230" t="s">
        <v>221</v>
      </c>
      <c r="D1110" s="231">
        <v>91931</v>
      </c>
      <c r="E1110" s="232" t="s">
        <v>6593</v>
      </c>
      <c r="F1110" s="233" t="s">
        <v>164</v>
      </c>
      <c r="G1110" s="234">
        <v>22</v>
      </c>
      <c r="H1110" s="330"/>
      <c r="I1110" s="235">
        <f t="shared" si="298"/>
        <v>0</v>
      </c>
      <c r="J1110" s="236">
        <f t="shared" si="299"/>
        <v>0</v>
      </c>
      <c r="K1110" s="212">
        <f t="shared" si="300"/>
        <v>0</v>
      </c>
      <c r="L1110" s="312"/>
    </row>
    <row r="1111" spans="1:12">
      <c r="A1111" s="230" t="s">
        <v>4086</v>
      </c>
      <c r="B1111" s="230" t="s">
        <v>5588</v>
      </c>
      <c r="C1111" s="230" t="s">
        <v>313</v>
      </c>
      <c r="D1111" s="230"/>
      <c r="E1111" s="232" t="s">
        <v>3839</v>
      </c>
      <c r="F1111" s="233" t="s">
        <v>171</v>
      </c>
      <c r="G1111" s="234">
        <v>8</v>
      </c>
      <c r="H1111" s="330"/>
      <c r="I1111" s="235">
        <f t="shared" si="298"/>
        <v>0</v>
      </c>
      <c r="J1111" s="236">
        <f t="shared" si="299"/>
        <v>0</v>
      </c>
      <c r="K1111" s="212">
        <f t="shared" si="300"/>
        <v>0</v>
      </c>
      <c r="L1111" s="309"/>
    </row>
    <row r="1112" spans="1:12" ht="25.5">
      <c r="A1112" s="230" t="s">
        <v>4087</v>
      </c>
      <c r="B1112" s="230" t="s">
        <v>5548</v>
      </c>
      <c r="C1112" s="230" t="s">
        <v>313</v>
      </c>
      <c r="D1112" s="230"/>
      <c r="E1112" s="232" t="s">
        <v>3789</v>
      </c>
      <c r="F1112" s="233" t="s">
        <v>1273</v>
      </c>
      <c r="G1112" s="234">
        <v>4</v>
      </c>
      <c r="H1112" s="330"/>
      <c r="I1112" s="235">
        <f t="shared" si="298"/>
        <v>0</v>
      </c>
      <c r="J1112" s="236">
        <f t="shared" si="299"/>
        <v>0</v>
      </c>
      <c r="K1112" s="212">
        <f t="shared" si="300"/>
        <v>0</v>
      </c>
      <c r="L1112" s="309"/>
    </row>
    <row r="1113" spans="1:12" ht="25.5">
      <c r="A1113" s="230" t="s">
        <v>4088</v>
      </c>
      <c r="B1113" s="230"/>
      <c r="C1113" s="230" t="s">
        <v>221</v>
      </c>
      <c r="D1113" s="231">
        <v>95751</v>
      </c>
      <c r="E1113" s="232" t="s">
        <v>6590</v>
      </c>
      <c r="F1113" s="233" t="s">
        <v>164</v>
      </c>
      <c r="G1113" s="234">
        <v>5</v>
      </c>
      <c r="H1113" s="330"/>
      <c r="I1113" s="235">
        <f t="shared" si="298"/>
        <v>0</v>
      </c>
      <c r="J1113" s="236">
        <f t="shared" si="299"/>
        <v>0</v>
      </c>
      <c r="K1113" s="212">
        <f t="shared" si="300"/>
        <v>0</v>
      </c>
      <c r="L1113" s="310"/>
    </row>
    <row r="1114" spans="1:12" ht="25.5">
      <c r="A1114" s="230" t="s">
        <v>4089</v>
      </c>
      <c r="B1114" s="230"/>
      <c r="C1114" s="230" t="s">
        <v>221</v>
      </c>
      <c r="D1114" s="231">
        <v>91873</v>
      </c>
      <c r="E1114" s="232" t="s">
        <v>6587</v>
      </c>
      <c r="F1114" s="233" t="s">
        <v>164</v>
      </c>
      <c r="G1114" s="234">
        <v>15</v>
      </c>
      <c r="H1114" s="330"/>
      <c r="I1114" s="235">
        <f t="shared" si="298"/>
        <v>0</v>
      </c>
      <c r="J1114" s="236">
        <f t="shared" si="299"/>
        <v>0</v>
      </c>
      <c r="K1114" s="212">
        <f t="shared" si="300"/>
        <v>0</v>
      </c>
      <c r="L1114" s="312"/>
    </row>
    <row r="1115" spans="1:12" ht="25.5">
      <c r="A1115" s="230" t="s">
        <v>4090</v>
      </c>
      <c r="B1115" s="230" t="s">
        <v>5550</v>
      </c>
      <c r="C1115" s="230" t="s">
        <v>313</v>
      </c>
      <c r="D1115" s="230"/>
      <c r="E1115" s="232" t="s">
        <v>3791</v>
      </c>
      <c r="F1115" s="233" t="s">
        <v>171</v>
      </c>
      <c r="G1115" s="234">
        <v>3</v>
      </c>
      <c r="H1115" s="330"/>
      <c r="I1115" s="235">
        <f t="shared" si="298"/>
        <v>0</v>
      </c>
      <c r="J1115" s="236">
        <f t="shared" si="299"/>
        <v>0</v>
      </c>
      <c r="K1115" s="212">
        <f t="shared" si="300"/>
        <v>0</v>
      </c>
      <c r="L1115" s="309"/>
    </row>
    <row r="1116" spans="1:12" ht="25.5">
      <c r="A1116" s="230" t="s">
        <v>4091</v>
      </c>
      <c r="B1116" s="230" t="s">
        <v>5508</v>
      </c>
      <c r="C1116" s="230" t="s">
        <v>313</v>
      </c>
      <c r="D1116" s="230"/>
      <c r="E1116" s="232" t="s">
        <v>3792</v>
      </c>
      <c r="F1116" s="233" t="s">
        <v>171</v>
      </c>
      <c r="G1116" s="234">
        <v>3</v>
      </c>
      <c r="H1116" s="330"/>
      <c r="I1116" s="235">
        <f t="shared" si="298"/>
        <v>0</v>
      </c>
      <c r="J1116" s="236">
        <f t="shared" si="299"/>
        <v>0</v>
      </c>
      <c r="K1116" s="212">
        <f t="shared" si="300"/>
        <v>0</v>
      </c>
      <c r="L1116" s="309"/>
    </row>
    <row r="1117" spans="1:12" ht="25.5">
      <c r="A1117" s="230" t="s">
        <v>4092</v>
      </c>
      <c r="B1117" s="230" t="s">
        <v>5552</v>
      </c>
      <c r="C1117" s="230" t="s">
        <v>313</v>
      </c>
      <c r="D1117" s="230"/>
      <c r="E1117" s="232" t="s">
        <v>3793</v>
      </c>
      <c r="F1117" s="233" t="s">
        <v>1273</v>
      </c>
      <c r="G1117" s="234">
        <v>9</v>
      </c>
      <c r="H1117" s="330"/>
      <c r="I1117" s="235">
        <f t="shared" si="298"/>
        <v>0</v>
      </c>
      <c r="J1117" s="236">
        <f t="shared" si="299"/>
        <v>0</v>
      </c>
      <c r="K1117" s="212">
        <f t="shared" si="300"/>
        <v>0</v>
      </c>
      <c r="L1117" s="309"/>
    </row>
    <row r="1118" spans="1:12" ht="25.5">
      <c r="A1118" s="230" t="s">
        <v>4093</v>
      </c>
      <c r="B1118" s="230" t="s">
        <v>5553</v>
      </c>
      <c r="C1118" s="230" t="s">
        <v>313</v>
      </c>
      <c r="D1118" s="230"/>
      <c r="E1118" s="232" t="s">
        <v>3794</v>
      </c>
      <c r="F1118" s="233" t="s">
        <v>171</v>
      </c>
      <c r="G1118" s="234">
        <v>1</v>
      </c>
      <c r="H1118" s="330"/>
      <c r="I1118" s="235">
        <f t="shared" si="298"/>
        <v>0</v>
      </c>
      <c r="J1118" s="236">
        <f t="shared" si="299"/>
        <v>0</v>
      </c>
      <c r="K1118" s="212">
        <f t="shared" si="300"/>
        <v>0</v>
      </c>
      <c r="L1118" s="309"/>
    </row>
    <row r="1119" spans="1:12">
      <c r="A1119" s="230"/>
      <c r="B1119" s="230"/>
      <c r="C1119" s="230"/>
      <c r="D1119" s="230"/>
      <c r="E1119" s="232"/>
      <c r="F1119" s="233"/>
      <c r="G1119" s="234"/>
      <c r="H1119" s="331"/>
      <c r="I1119" s="212"/>
      <c r="J1119" s="212"/>
      <c r="K1119" s="212"/>
      <c r="L1119" s="242"/>
    </row>
    <row r="1120" spans="1:12">
      <c r="A1120" s="296" t="s">
        <v>4094</v>
      </c>
      <c r="B1120" s="230"/>
      <c r="C1120" s="230"/>
      <c r="D1120" s="230"/>
      <c r="E1120" s="232" t="s">
        <v>6798</v>
      </c>
      <c r="F1120" s="233"/>
      <c r="G1120" s="234"/>
      <c r="H1120" s="331"/>
      <c r="I1120" s="212"/>
      <c r="J1120" s="212"/>
      <c r="K1120" s="212"/>
      <c r="L1120" s="294"/>
    </row>
    <row r="1121" spans="1:12" ht="25.5">
      <c r="A1121" s="230" t="s">
        <v>4095</v>
      </c>
      <c r="B1121" s="230"/>
      <c r="C1121" s="230" t="s">
        <v>221</v>
      </c>
      <c r="D1121" s="231">
        <v>91931</v>
      </c>
      <c r="E1121" s="232" t="s">
        <v>6593</v>
      </c>
      <c r="F1121" s="233" t="s">
        <v>164</v>
      </c>
      <c r="G1121" s="234">
        <v>60</v>
      </c>
      <c r="H1121" s="330"/>
      <c r="I1121" s="235">
        <f t="shared" ref="I1121:I1130" si="301">$H$3</f>
        <v>0</v>
      </c>
      <c r="J1121" s="236">
        <f t="shared" ref="J1121:J1130" si="302">TRUNC(H1121 * (1+I1121), 2)</f>
        <v>0</v>
      </c>
      <c r="K1121" s="212">
        <f t="shared" ref="K1121:K1130" si="303">TRUNC(G1121*J1121,2)</f>
        <v>0</v>
      </c>
      <c r="L1121" s="312"/>
    </row>
    <row r="1122" spans="1:12" ht="25.5">
      <c r="A1122" s="230" t="s">
        <v>4096</v>
      </c>
      <c r="B1122" s="230"/>
      <c r="C1122" s="230" t="s">
        <v>221</v>
      </c>
      <c r="D1122" s="231">
        <v>91931</v>
      </c>
      <c r="E1122" s="232" t="s">
        <v>6593</v>
      </c>
      <c r="F1122" s="233" t="s">
        <v>164</v>
      </c>
      <c r="G1122" s="234">
        <v>20</v>
      </c>
      <c r="H1122" s="330"/>
      <c r="I1122" s="235">
        <f t="shared" si="301"/>
        <v>0</v>
      </c>
      <c r="J1122" s="236">
        <f t="shared" si="302"/>
        <v>0</v>
      </c>
      <c r="K1122" s="212">
        <f t="shared" si="303"/>
        <v>0</v>
      </c>
      <c r="L1122" s="312"/>
    </row>
    <row r="1123" spans="1:12">
      <c r="A1123" s="230" t="s">
        <v>4097</v>
      </c>
      <c r="B1123" s="230" t="s">
        <v>5588</v>
      </c>
      <c r="C1123" s="230" t="s">
        <v>313</v>
      </c>
      <c r="D1123" s="230"/>
      <c r="E1123" s="232" t="s">
        <v>3839</v>
      </c>
      <c r="F1123" s="233" t="s">
        <v>171</v>
      </c>
      <c r="G1123" s="234">
        <v>8</v>
      </c>
      <c r="H1123" s="330"/>
      <c r="I1123" s="235">
        <f t="shared" si="301"/>
        <v>0</v>
      </c>
      <c r="J1123" s="236">
        <f t="shared" si="302"/>
        <v>0</v>
      </c>
      <c r="K1123" s="212">
        <f t="shared" si="303"/>
        <v>0</v>
      </c>
      <c r="L1123" s="309"/>
    </row>
    <row r="1124" spans="1:12" ht="25.5">
      <c r="A1124" s="230" t="s">
        <v>4098</v>
      </c>
      <c r="B1124" s="230" t="s">
        <v>5548</v>
      </c>
      <c r="C1124" s="230" t="s">
        <v>313</v>
      </c>
      <c r="D1124" s="230"/>
      <c r="E1124" s="232" t="s">
        <v>3789</v>
      </c>
      <c r="F1124" s="233" t="s">
        <v>1273</v>
      </c>
      <c r="G1124" s="234">
        <v>2</v>
      </c>
      <c r="H1124" s="330"/>
      <c r="I1124" s="235">
        <f t="shared" si="301"/>
        <v>0</v>
      </c>
      <c r="J1124" s="236">
        <f t="shared" si="302"/>
        <v>0</v>
      </c>
      <c r="K1124" s="212">
        <f t="shared" si="303"/>
        <v>0</v>
      </c>
      <c r="L1124" s="309"/>
    </row>
    <row r="1125" spans="1:12" ht="25.5">
      <c r="A1125" s="230" t="s">
        <v>4099</v>
      </c>
      <c r="B1125" s="230"/>
      <c r="C1125" s="230" t="s">
        <v>221</v>
      </c>
      <c r="D1125" s="231">
        <v>95751</v>
      </c>
      <c r="E1125" s="232" t="s">
        <v>6590</v>
      </c>
      <c r="F1125" s="233" t="s">
        <v>164</v>
      </c>
      <c r="G1125" s="234">
        <v>2</v>
      </c>
      <c r="H1125" s="330"/>
      <c r="I1125" s="235">
        <f t="shared" si="301"/>
        <v>0</v>
      </c>
      <c r="J1125" s="236">
        <f t="shared" si="302"/>
        <v>0</v>
      </c>
      <c r="K1125" s="212">
        <f t="shared" si="303"/>
        <v>0</v>
      </c>
      <c r="L1125" s="310"/>
    </row>
    <row r="1126" spans="1:12" ht="25.5">
      <c r="A1126" s="230" t="s">
        <v>4100</v>
      </c>
      <c r="B1126" s="230"/>
      <c r="C1126" s="230" t="s">
        <v>221</v>
      </c>
      <c r="D1126" s="231">
        <v>91873</v>
      </c>
      <c r="E1126" s="232" t="s">
        <v>6587</v>
      </c>
      <c r="F1126" s="233" t="s">
        <v>164</v>
      </c>
      <c r="G1126" s="234">
        <v>1</v>
      </c>
      <c r="H1126" s="330"/>
      <c r="I1126" s="235">
        <f t="shared" si="301"/>
        <v>0</v>
      </c>
      <c r="J1126" s="236">
        <f t="shared" si="302"/>
        <v>0</v>
      </c>
      <c r="K1126" s="212">
        <f t="shared" si="303"/>
        <v>0</v>
      </c>
      <c r="L1126" s="312"/>
    </row>
    <row r="1127" spans="1:12" ht="25.5">
      <c r="A1127" s="230" t="s">
        <v>4101</v>
      </c>
      <c r="B1127" s="230" t="s">
        <v>5550</v>
      </c>
      <c r="C1127" s="230" t="s">
        <v>313</v>
      </c>
      <c r="D1127" s="230"/>
      <c r="E1127" s="232" t="s">
        <v>3791</v>
      </c>
      <c r="F1127" s="233" t="s">
        <v>171</v>
      </c>
      <c r="G1127" s="234">
        <v>3</v>
      </c>
      <c r="H1127" s="330"/>
      <c r="I1127" s="235">
        <f t="shared" si="301"/>
        <v>0</v>
      </c>
      <c r="J1127" s="236">
        <f t="shared" si="302"/>
        <v>0</v>
      </c>
      <c r="K1127" s="212">
        <f t="shared" si="303"/>
        <v>0</v>
      </c>
      <c r="L1127" s="309"/>
    </row>
    <row r="1128" spans="1:12" ht="25.5">
      <c r="A1128" s="230" t="s">
        <v>4102</v>
      </c>
      <c r="B1128" s="230" t="s">
        <v>5508</v>
      </c>
      <c r="C1128" s="230" t="s">
        <v>313</v>
      </c>
      <c r="D1128" s="230"/>
      <c r="E1128" s="232" t="s">
        <v>3792</v>
      </c>
      <c r="F1128" s="233" t="s">
        <v>171</v>
      </c>
      <c r="G1128" s="234">
        <v>3</v>
      </c>
      <c r="H1128" s="330"/>
      <c r="I1128" s="235">
        <f t="shared" si="301"/>
        <v>0</v>
      </c>
      <c r="J1128" s="236">
        <f t="shared" si="302"/>
        <v>0</v>
      </c>
      <c r="K1128" s="212">
        <f t="shared" si="303"/>
        <v>0</v>
      </c>
      <c r="L1128" s="309"/>
    </row>
    <row r="1129" spans="1:12" ht="25.5">
      <c r="A1129" s="230" t="s">
        <v>4103</v>
      </c>
      <c r="B1129" s="230" t="s">
        <v>5552</v>
      </c>
      <c r="C1129" s="230" t="s">
        <v>313</v>
      </c>
      <c r="D1129" s="230"/>
      <c r="E1129" s="232" t="s">
        <v>3793</v>
      </c>
      <c r="F1129" s="233" t="s">
        <v>1273</v>
      </c>
      <c r="G1129" s="234">
        <v>9</v>
      </c>
      <c r="H1129" s="330"/>
      <c r="I1129" s="235">
        <f t="shared" si="301"/>
        <v>0</v>
      </c>
      <c r="J1129" s="236">
        <f t="shared" si="302"/>
        <v>0</v>
      </c>
      <c r="K1129" s="212">
        <f t="shared" si="303"/>
        <v>0</v>
      </c>
      <c r="L1129" s="309"/>
    </row>
    <row r="1130" spans="1:12" ht="25.5">
      <c r="A1130" s="230" t="s">
        <v>4104</v>
      </c>
      <c r="B1130" s="230" t="s">
        <v>5553</v>
      </c>
      <c r="C1130" s="230" t="s">
        <v>313</v>
      </c>
      <c r="D1130" s="230"/>
      <c r="E1130" s="232" t="s">
        <v>3794</v>
      </c>
      <c r="F1130" s="233" t="s">
        <v>171</v>
      </c>
      <c r="G1130" s="234">
        <v>1</v>
      </c>
      <c r="H1130" s="330"/>
      <c r="I1130" s="235">
        <f t="shared" si="301"/>
        <v>0</v>
      </c>
      <c r="J1130" s="236">
        <f t="shared" si="302"/>
        <v>0</v>
      </c>
      <c r="K1130" s="212">
        <f t="shared" si="303"/>
        <v>0</v>
      </c>
      <c r="L1130" s="309"/>
    </row>
    <row r="1131" spans="1:12">
      <c r="A1131" s="230"/>
      <c r="B1131" s="230"/>
      <c r="C1131" s="230"/>
      <c r="D1131" s="230"/>
      <c r="E1131" s="232"/>
      <c r="F1131" s="233"/>
      <c r="G1131" s="234"/>
      <c r="H1131" s="331"/>
      <c r="I1131" s="212"/>
      <c r="J1131" s="212"/>
      <c r="K1131" s="212"/>
      <c r="L1131" s="242"/>
    </row>
    <row r="1132" spans="1:12">
      <c r="A1132" s="296" t="s">
        <v>4113</v>
      </c>
      <c r="B1132" s="296"/>
      <c r="C1132" s="296"/>
      <c r="D1132" s="296"/>
      <c r="E1132" s="297" t="s">
        <v>3852</v>
      </c>
      <c r="F1132" s="298"/>
      <c r="G1132" s="299"/>
      <c r="H1132" s="334"/>
      <c r="I1132" s="300"/>
      <c r="J1132" s="300"/>
      <c r="K1132" s="301"/>
      <c r="L1132" s="315"/>
    </row>
    <row r="1133" spans="1:12" ht="25.5">
      <c r="A1133" s="230" t="s">
        <v>4114</v>
      </c>
      <c r="B1133" s="230"/>
      <c r="C1133" s="230" t="s">
        <v>221</v>
      </c>
      <c r="D1133" s="231">
        <v>91931</v>
      </c>
      <c r="E1133" s="232" t="s">
        <v>6593</v>
      </c>
      <c r="F1133" s="233" t="s">
        <v>164</v>
      </c>
      <c r="G1133" s="234">
        <v>138</v>
      </c>
      <c r="H1133" s="330"/>
      <c r="I1133" s="235">
        <f t="shared" ref="I1133:I1148" si="304">$H$3</f>
        <v>0</v>
      </c>
      <c r="J1133" s="236">
        <f t="shared" ref="J1133:J1148" si="305">TRUNC(H1133 * (1+I1133), 2)</f>
        <v>0</v>
      </c>
      <c r="K1133" s="212">
        <f t="shared" ref="K1133:K1148" si="306">TRUNC(G1133*J1133,2)</f>
        <v>0</v>
      </c>
      <c r="L1133" s="312"/>
    </row>
    <row r="1134" spans="1:12" ht="25.5">
      <c r="A1134" s="230" t="s">
        <v>4115</v>
      </c>
      <c r="B1134" s="230"/>
      <c r="C1134" s="230" t="s">
        <v>221</v>
      </c>
      <c r="D1134" s="231">
        <v>91931</v>
      </c>
      <c r="E1134" s="232" t="s">
        <v>6593</v>
      </c>
      <c r="F1134" s="233" t="s">
        <v>164</v>
      </c>
      <c r="G1134" s="234">
        <v>46</v>
      </c>
      <c r="H1134" s="330"/>
      <c r="I1134" s="235">
        <f t="shared" si="304"/>
        <v>0</v>
      </c>
      <c r="J1134" s="236">
        <f t="shared" si="305"/>
        <v>0</v>
      </c>
      <c r="K1134" s="212">
        <f t="shared" si="306"/>
        <v>0</v>
      </c>
      <c r="L1134" s="312"/>
    </row>
    <row r="1135" spans="1:12" ht="25.5">
      <c r="A1135" s="230" t="s">
        <v>4116</v>
      </c>
      <c r="B1135" s="230"/>
      <c r="C1135" s="230" t="s">
        <v>221</v>
      </c>
      <c r="D1135" s="231">
        <v>91933</v>
      </c>
      <c r="E1135" s="232" t="s">
        <v>6594</v>
      </c>
      <c r="F1135" s="233" t="s">
        <v>164</v>
      </c>
      <c r="G1135" s="234">
        <v>162</v>
      </c>
      <c r="H1135" s="330"/>
      <c r="I1135" s="235">
        <f t="shared" si="304"/>
        <v>0</v>
      </c>
      <c r="J1135" s="236">
        <f t="shared" si="305"/>
        <v>0</v>
      </c>
      <c r="K1135" s="212">
        <f t="shared" si="306"/>
        <v>0</v>
      </c>
      <c r="L1135" s="312"/>
    </row>
    <row r="1136" spans="1:12" ht="25.5">
      <c r="A1136" s="230" t="s">
        <v>4117</v>
      </c>
      <c r="B1136" s="230"/>
      <c r="C1136" s="230" t="s">
        <v>221</v>
      </c>
      <c r="D1136" s="231">
        <v>91933</v>
      </c>
      <c r="E1136" s="232" t="s">
        <v>6594</v>
      </c>
      <c r="F1136" s="233" t="s">
        <v>164</v>
      </c>
      <c r="G1136" s="234">
        <v>54</v>
      </c>
      <c r="H1136" s="330"/>
      <c r="I1136" s="235">
        <f t="shared" si="304"/>
        <v>0</v>
      </c>
      <c r="J1136" s="236">
        <f t="shared" si="305"/>
        <v>0</v>
      </c>
      <c r="K1136" s="212">
        <f t="shared" si="306"/>
        <v>0</v>
      </c>
      <c r="L1136" s="312"/>
    </row>
    <row r="1137" spans="1:12" ht="25.5">
      <c r="A1137" s="230" t="s">
        <v>4118</v>
      </c>
      <c r="B1137" s="230"/>
      <c r="C1137" s="230" t="s">
        <v>221</v>
      </c>
      <c r="D1137" s="231">
        <v>91935</v>
      </c>
      <c r="E1137" s="232" t="s">
        <v>6596</v>
      </c>
      <c r="F1137" s="233" t="s">
        <v>164</v>
      </c>
      <c r="G1137" s="234">
        <v>285</v>
      </c>
      <c r="H1137" s="330"/>
      <c r="I1137" s="235">
        <f t="shared" si="304"/>
        <v>0</v>
      </c>
      <c r="J1137" s="236">
        <f t="shared" si="305"/>
        <v>0</v>
      </c>
      <c r="K1137" s="212">
        <f t="shared" si="306"/>
        <v>0</v>
      </c>
      <c r="L1137" s="312"/>
    </row>
    <row r="1138" spans="1:12" ht="25.5">
      <c r="A1138" s="230" t="s">
        <v>4119</v>
      </c>
      <c r="B1138" s="230"/>
      <c r="C1138" s="230" t="s">
        <v>221</v>
      </c>
      <c r="D1138" s="231">
        <v>91935</v>
      </c>
      <c r="E1138" s="232" t="s">
        <v>6596</v>
      </c>
      <c r="F1138" s="233" t="s">
        <v>164</v>
      </c>
      <c r="G1138" s="234">
        <v>95</v>
      </c>
      <c r="H1138" s="330"/>
      <c r="I1138" s="235">
        <f t="shared" si="304"/>
        <v>0</v>
      </c>
      <c r="J1138" s="236">
        <f t="shared" si="305"/>
        <v>0</v>
      </c>
      <c r="K1138" s="212">
        <f t="shared" si="306"/>
        <v>0</v>
      </c>
      <c r="L1138" s="312"/>
    </row>
    <row r="1139" spans="1:12">
      <c r="A1139" s="230" t="s">
        <v>4120</v>
      </c>
      <c r="B1139" s="230" t="s">
        <v>5600</v>
      </c>
      <c r="C1139" s="230" t="s">
        <v>313</v>
      </c>
      <c r="D1139" s="230"/>
      <c r="E1139" s="232" t="s">
        <v>3853</v>
      </c>
      <c r="F1139" s="233" t="s">
        <v>1273</v>
      </c>
      <c r="G1139" s="234">
        <v>6</v>
      </c>
      <c r="H1139" s="330"/>
      <c r="I1139" s="235">
        <f t="shared" si="304"/>
        <v>0</v>
      </c>
      <c r="J1139" s="236">
        <f t="shared" si="305"/>
        <v>0</v>
      </c>
      <c r="K1139" s="212">
        <f t="shared" si="306"/>
        <v>0</v>
      </c>
      <c r="L1139" s="309"/>
    </row>
    <row r="1140" spans="1:12" ht="25.5">
      <c r="A1140" s="230" t="s">
        <v>4121</v>
      </c>
      <c r="B1140" s="230" t="s">
        <v>5840</v>
      </c>
      <c r="C1140" s="230" t="s">
        <v>313</v>
      </c>
      <c r="D1140" s="230"/>
      <c r="E1140" s="232" t="s">
        <v>7037</v>
      </c>
      <c r="F1140" s="233" t="s">
        <v>164</v>
      </c>
      <c r="G1140" s="234">
        <v>65</v>
      </c>
      <c r="H1140" s="330"/>
      <c r="I1140" s="235">
        <f t="shared" si="304"/>
        <v>0</v>
      </c>
      <c r="J1140" s="236">
        <f t="shared" si="305"/>
        <v>0</v>
      </c>
      <c r="K1140" s="212">
        <f t="shared" si="306"/>
        <v>0</v>
      </c>
      <c r="L1140" s="311"/>
    </row>
    <row r="1141" spans="1:12" ht="25.5">
      <c r="A1141" s="230" t="s">
        <v>4122</v>
      </c>
      <c r="B1141" s="230" t="s">
        <v>5602</v>
      </c>
      <c r="C1141" s="230" t="s">
        <v>313</v>
      </c>
      <c r="D1141" s="230"/>
      <c r="E1141" s="232" t="s">
        <v>3855</v>
      </c>
      <c r="F1141" s="233" t="s">
        <v>171</v>
      </c>
      <c r="G1141" s="234">
        <v>43</v>
      </c>
      <c r="H1141" s="330"/>
      <c r="I1141" s="235">
        <f t="shared" si="304"/>
        <v>0</v>
      </c>
      <c r="J1141" s="236">
        <f t="shared" si="305"/>
        <v>0</v>
      </c>
      <c r="K1141" s="212">
        <f t="shared" si="306"/>
        <v>0</v>
      </c>
      <c r="L1141" s="309"/>
    </row>
    <row r="1142" spans="1:12" ht="63.75">
      <c r="A1142" s="230" t="s">
        <v>4123</v>
      </c>
      <c r="B1142" s="230" t="s">
        <v>5604</v>
      </c>
      <c r="C1142" s="230" t="s">
        <v>313</v>
      </c>
      <c r="D1142" s="230"/>
      <c r="E1142" s="232" t="s">
        <v>3857</v>
      </c>
      <c r="F1142" s="233" t="s">
        <v>171</v>
      </c>
      <c r="G1142" s="234">
        <v>9</v>
      </c>
      <c r="H1142" s="330"/>
      <c r="I1142" s="235">
        <f t="shared" si="304"/>
        <v>0</v>
      </c>
      <c r="J1142" s="236">
        <f t="shared" si="305"/>
        <v>0</v>
      </c>
      <c r="K1142" s="212">
        <f t="shared" si="306"/>
        <v>0</v>
      </c>
      <c r="L1142" s="309"/>
    </row>
    <row r="1143" spans="1:12" ht="63.75">
      <c r="A1143" s="230" t="s">
        <v>4124</v>
      </c>
      <c r="B1143" s="230" t="s">
        <v>5604</v>
      </c>
      <c r="C1143" s="230" t="s">
        <v>313</v>
      </c>
      <c r="D1143" s="230"/>
      <c r="E1143" s="232" t="s">
        <v>3857</v>
      </c>
      <c r="F1143" s="233" t="s">
        <v>171</v>
      </c>
      <c r="G1143" s="234">
        <v>10</v>
      </c>
      <c r="H1143" s="330"/>
      <c r="I1143" s="235">
        <f t="shared" si="304"/>
        <v>0</v>
      </c>
      <c r="J1143" s="236">
        <f t="shared" si="305"/>
        <v>0</v>
      </c>
      <c r="K1143" s="212">
        <f t="shared" si="306"/>
        <v>0</v>
      </c>
      <c r="L1143" s="309"/>
    </row>
    <row r="1144" spans="1:12" ht="25.5">
      <c r="A1144" s="230" t="s">
        <v>4125</v>
      </c>
      <c r="B1144" s="230" t="s">
        <v>5605</v>
      </c>
      <c r="C1144" s="230" t="s">
        <v>313</v>
      </c>
      <c r="D1144" s="230"/>
      <c r="E1144" s="232" t="s">
        <v>6316</v>
      </c>
      <c r="F1144" s="233" t="s">
        <v>171</v>
      </c>
      <c r="G1144" s="234">
        <v>30</v>
      </c>
      <c r="H1144" s="330"/>
      <c r="I1144" s="235">
        <f t="shared" si="304"/>
        <v>0</v>
      </c>
      <c r="J1144" s="236">
        <f t="shared" si="305"/>
        <v>0</v>
      </c>
      <c r="K1144" s="212">
        <f t="shared" si="306"/>
        <v>0</v>
      </c>
      <c r="L1144" s="309"/>
    </row>
    <row r="1145" spans="1:12" ht="25.5">
      <c r="A1145" s="230" t="s">
        <v>4126</v>
      </c>
      <c r="B1145" s="230" t="s">
        <v>5606</v>
      </c>
      <c r="C1145" s="230" t="s">
        <v>313</v>
      </c>
      <c r="D1145" s="230"/>
      <c r="E1145" s="232" t="s">
        <v>3859</v>
      </c>
      <c r="F1145" s="233" t="s">
        <v>171</v>
      </c>
      <c r="G1145" s="234">
        <v>46</v>
      </c>
      <c r="H1145" s="330"/>
      <c r="I1145" s="235">
        <f t="shared" si="304"/>
        <v>0</v>
      </c>
      <c r="J1145" s="236">
        <f t="shared" si="305"/>
        <v>0</v>
      </c>
      <c r="K1145" s="212">
        <f t="shared" si="306"/>
        <v>0</v>
      </c>
      <c r="L1145" s="309"/>
    </row>
    <row r="1146" spans="1:12" ht="38.25">
      <c r="A1146" s="230" t="s">
        <v>4127</v>
      </c>
      <c r="B1146" s="230" t="s">
        <v>5607</v>
      </c>
      <c r="C1146" s="230" t="s">
        <v>313</v>
      </c>
      <c r="D1146" s="230"/>
      <c r="E1146" s="232" t="s">
        <v>3860</v>
      </c>
      <c r="F1146" s="233" t="s">
        <v>171</v>
      </c>
      <c r="G1146" s="234">
        <v>5</v>
      </c>
      <c r="H1146" s="330"/>
      <c r="I1146" s="235">
        <f t="shared" si="304"/>
        <v>0</v>
      </c>
      <c r="J1146" s="236">
        <f t="shared" si="305"/>
        <v>0</v>
      </c>
      <c r="K1146" s="212">
        <f t="shared" si="306"/>
        <v>0</v>
      </c>
      <c r="L1146" s="309"/>
    </row>
    <row r="1147" spans="1:12" ht="38.25">
      <c r="A1147" s="230" t="s">
        <v>4128</v>
      </c>
      <c r="B1147" s="230" t="s">
        <v>5608</v>
      </c>
      <c r="C1147" s="230" t="s">
        <v>313</v>
      </c>
      <c r="D1147" s="230"/>
      <c r="E1147" s="232" t="s">
        <v>3861</v>
      </c>
      <c r="F1147" s="233" t="s">
        <v>171</v>
      </c>
      <c r="G1147" s="234">
        <v>3</v>
      </c>
      <c r="H1147" s="330"/>
      <c r="I1147" s="235">
        <f t="shared" si="304"/>
        <v>0</v>
      </c>
      <c r="J1147" s="236">
        <f t="shared" si="305"/>
        <v>0</v>
      </c>
      <c r="K1147" s="212">
        <f t="shared" si="306"/>
        <v>0</v>
      </c>
      <c r="L1147" s="309"/>
    </row>
    <row r="1148" spans="1:12" ht="38.25">
      <c r="A1148" s="230" t="s">
        <v>4129</v>
      </c>
      <c r="B1148" s="230" t="s">
        <v>5609</v>
      </c>
      <c r="C1148" s="230" t="s">
        <v>313</v>
      </c>
      <c r="D1148" s="230"/>
      <c r="E1148" s="232" t="s">
        <v>3862</v>
      </c>
      <c r="F1148" s="233" t="s">
        <v>171</v>
      </c>
      <c r="G1148" s="234">
        <v>18</v>
      </c>
      <c r="H1148" s="330"/>
      <c r="I1148" s="235">
        <f t="shared" si="304"/>
        <v>0</v>
      </c>
      <c r="J1148" s="236">
        <f t="shared" si="305"/>
        <v>0</v>
      </c>
      <c r="K1148" s="212">
        <f t="shared" si="306"/>
        <v>0</v>
      </c>
      <c r="L1148" s="309"/>
    </row>
    <row r="1149" spans="1:12">
      <c r="A1149" s="230"/>
      <c r="B1149" s="230"/>
      <c r="C1149" s="230"/>
      <c r="D1149" s="230"/>
      <c r="E1149" s="232"/>
      <c r="F1149" s="233"/>
      <c r="G1149" s="234"/>
      <c r="H1149" s="331"/>
      <c r="I1149" s="212"/>
      <c r="J1149" s="212"/>
      <c r="K1149" s="212"/>
      <c r="L1149" s="242"/>
    </row>
    <row r="1150" spans="1:12">
      <c r="A1150" s="296" t="s">
        <v>4130</v>
      </c>
      <c r="B1150" s="296"/>
      <c r="C1150" s="296"/>
      <c r="D1150" s="296"/>
      <c r="E1150" s="297" t="s">
        <v>3863</v>
      </c>
      <c r="F1150" s="298"/>
      <c r="G1150" s="299"/>
      <c r="H1150" s="334"/>
      <c r="I1150" s="300"/>
      <c r="J1150" s="300"/>
      <c r="K1150" s="301"/>
      <c r="L1150" s="315"/>
    </row>
    <row r="1151" spans="1:12" ht="25.5">
      <c r="A1151" s="230" t="s">
        <v>4131</v>
      </c>
      <c r="B1151" s="230"/>
      <c r="C1151" s="230" t="s">
        <v>221</v>
      </c>
      <c r="D1151" s="231">
        <v>91926</v>
      </c>
      <c r="E1151" s="232" t="s">
        <v>6591</v>
      </c>
      <c r="F1151" s="233" t="s">
        <v>164</v>
      </c>
      <c r="G1151" s="234">
        <v>9270</v>
      </c>
      <c r="H1151" s="330"/>
      <c r="I1151" s="235">
        <f t="shared" ref="I1151:I1163" si="307">$H$3</f>
        <v>0</v>
      </c>
      <c r="J1151" s="236">
        <f t="shared" ref="J1151:J1163" si="308">TRUNC(H1151 * (1+I1151), 2)</f>
        <v>0</v>
      </c>
      <c r="K1151" s="212">
        <f t="shared" ref="K1151:K1163" si="309">TRUNC(G1151*J1151,2)</f>
        <v>0</v>
      </c>
      <c r="L1151" s="312"/>
    </row>
    <row r="1152" spans="1:12" ht="25.5">
      <c r="A1152" s="230" t="s">
        <v>4132</v>
      </c>
      <c r="B1152" s="230"/>
      <c r="C1152" s="230" t="s">
        <v>221</v>
      </c>
      <c r="D1152" s="231">
        <v>91926</v>
      </c>
      <c r="E1152" s="232" t="s">
        <v>6591</v>
      </c>
      <c r="F1152" s="233" t="s">
        <v>164</v>
      </c>
      <c r="G1152" s="234">
        <v>9380</v>
      </c>
      <c r="H1152" s="330"/>
      <c r="I1152" s="235">
        <f t="shared" si="307"/>
        <v>0</v>
      </c>
      <c r="J1152" s="236">
        <f t="shared" si="308"/>
        <v>0</v>
      </c>
      <c r="K1152" s="212">
        <f t="shared" si="309"/>
        <v>0</v>
      </c>
      <c r="L1152" s="312"/>
    </row>
    <row r="1153" spans="1:12" ht="25.5">
      <c r="A1153" s="230" t="s">
        <v>4133</v>
      </c>
      <c r="B1153" s="230"/>
      <c r="C1153" s="230" t="s">
        <v>221</v>
      </c>
      <c r="D1153" s="231">
        <v>91926</v>
      </c>
      <c r="E1153" s="232" t="s">
        <v>6591</v>
      </c>
      <c r="F1153" s="233" t="s">
        <v>164</v>
      </c>
      <c r="G1153" s="234">
        <v>2610</v>
      </c>
      <c r="H1153" s="330"/>
      <c r="I1153" s="235">
        <f t="shared" si="307"/>
        <v>0</v>
      </c>
      <c r="J1153" s="236">
        <f t="shared" si="308"/>
        <v>0</v>
      </c>
      <c r="K1153" s="212">
        <f t="shared" si="309"/>
        <v>0</v>
      </c>
      <c r="L1153" s="312"/>
    </row>
    <row r="1154" spans="1:12" ht="25.5">
      <c r="A1154" s="230" t="s">
        <v>4134</v>
      </c>
      <c r="B1154" s="230"/>
      <c r="C1154" s="230" t="s">
        <v>221</v>
      </c>
      <c r="D1154" s="231">
        <v>91926</v>
      </c>
      <c r="E1154" s="232" t="s">
        <v>6591</v>
      </c>
      <c r="F1154" s="233" t="s">
        <v>164</v>
      </c>
      <c r="G1154" s="234">
        <v>2860</v>
      </c>
      <c r="H1154" s="330"/>
      <c r="I1154" s="235">
        <f t="shared" si="307"/>
        <v>0</v>
      </c>
      <c r="J1154" s="236">
        <f t="shared" si="308"/>
        <v>0</v>
      </c>
      <c r="K1154" s="212">
        <f t="shared" si="309"/>
        <v>0</v>
      </c>
      <c r="L1154" s="312"/>
    </row>
    <row r="1155" spans="1:12" ht="25.5">
      <c r="A1155" s="230" t="s">
        <v>4135</v>
      </c>
      <c r="B1155" s="230"/>
      <c r="C1155" s="230" t="s">
        <v>221</v>
      </c>
      <c r="D1155" s="231">
        <v>91930</v>
      </c>
      <c r="E1155" s="232" t="s">
        <v>6592</v>
      </c>
      <c r="F1155" s="233" t="s">
        <v>164</v>
      </c>
      <c r="G1155" s="234">
        <v>105</v>
      </c>
      <c r="H1155" s="330"/>
      <c r="I1155" s="235">
        <f t="shared" si="307"/>
        <v>0</v>
      </c>
      <c r="J1155" s="236">
        <f t="shared" si="308"/>
        <v>0</v>
      </c>
      <c r="K1155" s="212">
        <f t="shared" si="309"/>
        <v>0</v>
      </c>
      <c r="L1155" s="312"/>
    </row>
    <row r="1156" spans="1:12" ht="25.5">
      <c r="A1156" s="230" t="s">
        <v>4136</v>
      </c>
      <c r="B1156" s="230"/>
      <c r="C1156" s="230" t="s">
        <v>221</v>
      </c>
      <c r="D1156" s="231">
        <v>91930</v>
      </c>
      <c r="E1156" s="232" t="s">
        <v>6592</v>
      </c>
      <c r="F1156" s="233" t="s">
        <v>164</v>
      </c>
      <c r="G1156" s="234">
        <v>105</v>
      </c>
      <c r="H1156" s="330"/>
      <c r="I1156" s="235">
        <f t="shared" si="307"/>
        <v>0</v>
      </c>
      <c r="J1156" s="236">
        <f t="shared" si="308"/>
        <v>0</v>
      </c>
      <c r="K1156" s="212">
        <f t="shared" si="309"/>
        <v>0</v>
      </c>
      <c r="L1156" s="312"/>
    </row>
    <row r="1157" spans="1:12" ht="25.5">
      <c r="A1157" s="230" t="s">
        <v>4137</v>
      </c>
      <c r="B1157" s="230"/>
      <c r="C1157" s="230" t="s">
        <v>221</v>
      </c>
      <c r="D1157" s="231">
        <v>91930</v>
      </c>
      <c r="E1157" s="232" t="s">
        <v>6592</v>
      </c>
      <c r="F1157" s="233" t="s">
        <v>164</v>
      </c>
      <c r="G1157" s="234">
        <v>23</v>
      </c>
      <c r="H1157" s="330"/>
      <c r="I1157" s="235">
        <f t="shared" si="307"/>
        <v>0</v>
      </c>
      <c r="J1157" s="236">
        <f t="shared" si="308"/>
        <v>0</v>
      </c>
      <c r="K1157" s="212">
        <f t="shared" si="309"/>
        <v>0</v>
      </c>
      <c r="L1157" s="312"/>
    </row>
    <row r="1158" spans="1:12">
      <c r="A1158" s="230" t="s">
        <v>4138</v>
      </c>
      <c r="B1158" s="230" t="s">
        <v>5617</v>
      </c>
      <c r="C1158" s="230" t="s">
        <v>313</v>
      </c>
      <c r="D1158" s="230"/>
      <c r="E1158" s="232" t="s">
        <v>3864</v>
      </c>
      <c r="F1158" s="233" t="s">
        <v>171</v>
      </c>
      <c r="G1158" s="234">
        <v>4</v>
      </c>
      <c r="H1158" s="330"/>
      <c r="I1158" s="235">
        <f t="shared" si="307"/>
        <v>0</v>
      </c>
      <c r="J1158" s="236">
        <f t="shared" si="308"/>
        <v>0</v>
      </c>
      <c r="K1158" s="212">
        <f t="shared" si="309"/>
        <v>0</v>
      </c>
      <c r="L1158" s="309"/>
    </row>
    <row r="1159" spans="1:12">
      <c r="A1159" s="230" t="s">
        <v>4139</v>
      </c>
      <c r="B1159" s="230" t="s">
        <v>5618</v>
      </c>
      <c r="C1159" s="230" t="s">
        <v>313</v>
      </c>
      <c r="D1159" s="230"/>
      <c r="E1159" s="232" t="s">
        <v>3865</v>
      </c>
      <c r="F1159" s="233" t="s">
        <v>3265</v>
      </c>
      <c r="G1159" s="234">
        <v>23</v>
      </c>
      <c r="H1159" s="330"/>
      <c r="I1159" s="235">
        <f t="shared" si="307"/>
        <v>0</v>
      </c>
      <c r="J1159" s="236">
        <f t="shared" si="308"/>
        <v>0</v>
      </c>
      <c r="K1159" s="212">
        <f t="shared" si="309"/>
        <v>0</v>
      </c>
      <c r="L1159" s="309"/>
    </row>
    <row r="1160" spans="1:12">
      <c r="A1160" s="230" t="s">
        <v>4140</v>
      </c>
      <c r="B1160" s="230" t="s">
        <v>5619</v>
      </c>
      <c r="C1160" s="230" t="s">
        <v>313</v>
      </c>
      <c r="D1160" s="230"/>
      <c r="E1160" s="232" t="s">
        <v>3866</v>
      </c>
      <c r="F1160" s="233" t="s">
        <v>3265</v>
      </c>
      <c r="G1160" s="234">
        <v>12</v>
      </c>
      <c r="H1160" s="330"/>
      <c r="I1160" s="235">
        <f t="shared" si="307"/>
        <v>0</v>
      </c>
      <c r="J1160" s="236">
        <f t="shared" si="308"/>
        <v>0</v>
      </c>
      <c r="K1160" s="212">
        <f t="shared" si="309"/>
        <v>0</v>
      </c>
      <c r="L1160" s="309"/>
    </row>
    <row r="1161" spans="1:12">
      <c r="A1161" s="230" t="s">
        <v>4141</v>
      </c>
      <c r="B1161" s="230" t="s">
        <v>5620</v>
      </c>
      <c r="C1161" s="230" t="s">
        <v>313</v>
      </c>
      <c r="D1161" s="230"/>
      <c r="E1161" s="232" t="s">
        <v>5412</v>
      </c>
      <c r="F1161" s="233" t="s">
        <v>171</v>
      </c>
      <c r="G1161" s="234">
        <v>35</v>
      </c>
      <c r="H1161" s="330"/>
      <c r="I1161" s="235">
        <f t="shared" si="307"/>
        <v>0</v>
      </c>
      <c r="J1161" s="236">
        <f t="shared" si="308"/>
        <v>0</v>
      </c>
      <c r="K1161" s="212">
        <f t="shared" si="309"/>
        <v>0</v>
      </c>
      <c r="L1161" s="309"/>
    </row>
    <row r="1162" spans="1:12" ht="25.5">
      <c r="A1162" s="230" t="s">
        <v>4142</v>
      </c>
      <c r="B1162" s="230" t="s">
        <v>5621</v>
      </c>
      <c r="C1162" s="230" t="s">
        <v>313</v>
      </c>
      <c r="D1162" s="230"/>
      <c r="E1162" s="232" t="s">
        <v>3867</v>
      </c>
      <c r="F1162" s="233" t="s">
        <v>164</v>
      </c>
      <c r="G1162" s="234">
        <v>65</v>
      </c>
      <c r="H1162" s="330"/>
      <c r="I1162" s="235">
        <f t="shared" si="307"/>
        <v>0</v>
      </c>
      <c r="J1162" s="236">
        <f t="shared" si="308"/>
        <v>0</v>
      </c>
      <c r="K1162" s="212">
        <f t="shared" si="309"/>
        <v>0</v>
      </c>
      <c r="L1162" s="309"/>
    </row>
    <row r="1163" spans="1:12">
      <c r="A1163" s="230" t="s">
        <v>4143</v>
      </c>
      <c r="B1163" s="230" t="s">
        <v>5622</v>
      </c>
      <c r="C1163" s="230" t="s">
        <v>313</v>
      </c>
      <c r="D1163" s="230"/>
      <c r="E1163" s="232" t="s">
        <v>3868</v>
      </c>
      <c r="F1163" s="233" t="s">
        <v>171</v>
      </c>
      <c r="G1163" s="234">
        <v>23</v>
      </c>
      <c r="H1163" s="330"/>
      <c r="I1163" s="235">
        <f t="shared" si="307"/>
        <v>0</v>
      </c>
      <c r="J1163" s="236">
        <f t="shared" si="308"/>
        <v>0</v>
      </c>
      <c r="K1163" s="212">
        <f t="shared" si="309"/>
        <v>0</v>
      </c>
      <c r="L1163" s="309"/>
    </row>
    <row r="1164" spans="1:12">
      <c r="A1164" s="230"/>
      <c r="B1164" s="230"/>
      <c r="C1164" s="230"/>
      <c r="D1164" s="230"/>
      <c r="E1164" s="232"/>
      <c r="F1164" s="233"/>
      <c r="G1164" s="234"/>
      <c r="H1164" s="331"/>
      <c r="I1164" s="212"/>
      <c r="J1164" s="212"/>
      <c r="K1164" s="212"/>
      <c r="L1164" s="242"/>
    </row>
    <row r="1165" spans="1:12">
      <c r="A1165" s="296" t="s">
        <v>4144</v>
      </c>
      <c r="B1165" s="296"/>
      <c r="C1165" s="296"/>
      <c r="D1165" s="296"/>
      <c r="E1165" s="297" t="s">
        <v>3869</v>
      </c>
      <c r="F1165" s="298"/>
      <c r="G1165" s="299"/>
      <c r="H1165" s="334"/>
      <c r="I1165" s="300"/>
      <c r="J1165" s="300"/>
      <c r="K1165" s="301"/>
      <c r="L1165" s="315"/>
    </row>
    <row r="1166" spans="1:12" ht="38.25">
      <c r="A1166" s="230" t="s">
        <v>4145</v>
      </c>
      <c r="B1166" s="230" t="s">
        <v>5623</v>
      </c>
      <c r="C1166" s="230" t="s">
        <v>313</v>
      </c>
      <c r="D1166" s="230"/>
      <c r="E1166" s="232" t="s">
        <v>4146</v>
      </c>
      <c r="F1166" s="233" t="s">
        <v>171</v>
      </c>
      <c r="G1166" s="234">
        <v>144</v>
      </c>
      <c r="H1166" s="330"/>
      <c r="I1166" s="235">
        <f t="shared" ref="I1166:I1191" si="310">$H$3</f>
        <v>0</v>
      </c>
      <c r="J1166" s="236">
        <f t="shared" ref="J1166:J1191" si="311">TRUNC(H1166 * (1+I1166), 2)</f>
        <v>0</v>
      </c>
      <c r="K1166" s="212">
        <f t="shared" ref="K1166:K1191" si="312">TRUNC(G1166*J1166,2)</f>
        <v>0</v>
      </c>
      <c r="L1166" s="309"/>
    </row>
    <row r="1167" spans="1:12" ht="38.25">
      <c r="A1167" s="230" t="s">
        <v>4181</v>
      </c>
      <c r="B1167" s="230" t="s">
        <v>5624</v>
      </c>
      <c r="C1167" s="230" t="s">
        <v>313</v>
      </c>
      <c r="D1167" s="230"/>
      <c r="E1167" s="232" t="s">
        <v>4147</v>
      </c>
      <c r="F1167" s="233" t="s">
        <v>171</v>
      </c>
      <c r="G1167" s="234">
        <v>24</v>
      </c>
      <c r="H1167" s="330"/>
      <c r="I1167" s="235">
        <f t="shared" si="310"/>
        <v>0</v>
      </c>
      <c r="J1167" s="236">
        <f t="shared" si="311"/>
        <v>0</v>
      </c>
      <c r="K1167" s="212">
        <f t="shared" si="312"/>
        <v>0</v>
      </c>
      <c r="L1167" s="309"/>
    </row>
    <row r="1168" spans="1:12" ht="25.5">
      <c r="A1168" s="230" t="s">
        <v>4182</v>
      </c>
      <c r="B1168" s="230" t="s">
        <v>5625</v>
      </c>
      <c r="C1168" s="230" t="s">
        <v>313</v>
      </c>
      <c r="D1168" s="230"/>
      <c r="E1168" s="232" t="s">
        <v>4148</v>
      </c>
      <c r="F1168" s="233" t="s">
        <v>171</v>
      </c>
      <c r="G1168" s="234">
        <v>12</v>
      </c>
      <c r="H1168" s="330"/>
      <c r="I1168" s="235">
        <f t="shared" si="310"/>
        <v>0</v>
      </c>
      <c r="J1168" s="236">
        <f t="shared" si="311"/>
        <v>0</v>
      </c>
      <c r="K1168" s="212">
        <f t="shared" si="312"/>
        <v>0</v>
      </c>
      <c r="L1168" s="309"/>
    </row>
    <row r="1169" spans="1:12" ht="25.5">
      <c r="A1169" s="230" t="s">
        <v>4183</v>
      </c>
      <c r="B1169" s="230" t="s">
        <v>5626</v>
      </c>
      <c r="C1169" s="230" t="s">
        <v>313</v>
      </c>
      <c r="D1169" s="230"/>
      <c r="E1169" s="232" t="s">
        <v>4149</v>
      </c>
      <c r="F1169" s="233" t="s">
        <v>171</v>
      </c>
      <c r="G1169" s="234">
        <v>8</v>
      </c>
      <c r="H1169" s="330"/>
      <c r="I1169" s="235">
        <f t="shared" si="310"/>
        <v>0</v>
      </c>
      <c r="J1169" s="236">
        <f t="shared" si="311"/>
        <v>0</v>
      </c>
      <c r="K1169" s="212">
        <f t="shared" si="312"/>
        <v>0</v>
      </c>
      <c r="L1169" s="309"/>
    </row>
    <row r="1170" spans="1:12" ht="25.5">
      <c r="A1170" s="230" t="s">
        <v>4184</v>
      </c>
      <c r="B1170" s="230" t="s">
        <v>5627</v>
      </c>
      <c r="C1170" s="230" t="s">
        <v>313</v>
      </c>
      <c r="D1170" s="230"/>
      <c r="E1170" s="232" t="s">
        <v>4150</v>
      </c>
      <c r="F1170" s="233" t="s">
        <v>171</v>
      </c>
      <c r="G1170" s="234">
        <v>1</v>
      </c>
      <c r="H1170" s="330"/>
      <c r="I1170" s="235">
        <f t="shared" si="310"/>
        <v>0</v>
      </c>
      <c r="J1170" s="236">
        <f t="shared" si="311"/>
        <v>0</v>
      </c>
      <c r="K1170" s="212">
        <f t="shared" si="312"/>
        <v>0</v>
      </c>
      <c r="L1170" s="309"/>
    </row>
    <row r="1171" spans="1:12" ht="25.5">
      <c r="A1171" s="230" t="s">
        <v>4185</v>
      </c>
      <c r="B1171" s="230" t="s">
        <v>5628</v>
      </c>
      <c r="C1171" s="230" t="s">
        <v>313</v>
      </c>
      <c r="D1171" s="230"/>
      <c r="E1171" s="232" t="s">
        <v>4151</v>
      </c>
      <c r="F1171" s="233" t="s">
        <v>171</v>
      </c>
      <c r="G1171" s="234">
        <v>17</v>
      </c>
      <c r="H1171" s="330"/>
      <c r="I1171" s="235">
        <f t="shared" si="310"/>
        <v>0</v>
      </c>
      <c r="J1171" s="236">
        <f t="shared" si="311"/>
        <v>0</v>
      </c>
      <c r="K1171" s="212">
        <f t="shared" si="312"/>
        <v>0</v>
      </c>
      <c r="L1171" s="309"/>
    </row>
    <row r="1172" spans="1:12" ht="25.5">
      <c r="A1172" s="230" t="s">
        <v>4186</v>
      </c>
      <c r="B1172" s="230" t="s">
        <v>5629</v>
      </c>
      <c r="C1172" s="230" t="s">
        <v>313</v>
      </c>
      <c r="D1172" s="230"/>
      <c r="E1172" s="232" t="s">
        <v>4152</v>
      </c>
      <c r="F1172" s="233" t="s">
        <v>171</v>
      </c>
      <c r="G1172" s="234">
        <v>5</v>
      </c>
      <c r="H1172" s="330"/>
      <c r="I1172" s="235">
        <f t="shared" si="310"/>
        <v>0</v>
      </c>
      <c r="J1172" s="236">
        <f t="shared" si="311"/>
        <v>0</v>
      </c>
      <c r="K1172" s="212">
        <f t="shared" si="312"/>
        <v>0</v>
      </c>
      <c r="L1172" s="309"/>
    </row>
    <row r="1173" spans="1:12" ht="25.5">
      <c r="A1173" s="230" t="s">
        <v>4187</v>
      </c>
      <c r="B1173" s="230" t="s">
        <v>5630</v>
      </c>
      <c r="C1173" s="230" t="s">
        <v>313</v>
      </c>
      <c r="D1173" s="230"/>
      <c r="E1173" s="232" t="s">
        <v>4153</v>
      </c>
      <c r="F1173" s="233" t="s">
        <v>171</v>
      </c>
      <c r="G1173" s="234">
        <v>3</v>
      </c>
      <c r="H1173" s="330"/>
      <c r="I1173" s="235">
        <f t="shared" si="310"/>
        <v>0</v>
      </c>
      <c r="J1173" s="236">
        <f t="shared" si="311"/>
        <v>0</v>
      </c>
      <c r="K1173" s="212">
        <f t="shared" si="312"/>
        <v>0</v>
      </c>
      <c r="L1173" s="309"/>
    </row>
    <row r="1174" spans="1:12" ht="25.5">
      <c r="A1174" s="230" t="s">
        <v>4188</v>
      </c>
      <c r="B1174" s="230" t="s">
        <v>5631</v>
      </c>
      <c r="C1174" s="230" t="s">
        <v>313</v>
      </c>
      <c r="D1174" s="230"/>
      <c r="E1174" s="232" t="s">
        <v>4154</v>
      </c>
      <c r="F1174" s="233" t="s">
        <v>171</v>
      </c>
      <c r="G1174" s="234">
        <v>2</v>
      </c>
      <c r="H1174" s="330"/>
      <c r="I1174" s="235">
        <f t="shared" si="310"/>
        <v>0</v>
      </c>
      <c r="J1174" s="236">
        <f t="shared" si="311"/>
        <v>0</v>
      </c>
      <c r="K1174" s="212">
        <f t="shared" si="312"/>
        <v>0</v>
      </c>
      <c r="L1174" s="309"/>
    </row>
    <row r="1175" spans="1:12" ht="25.5">
      <c r="A1175" s="230" t="s">
        <v>4189</v>
      </c>
      <c r="B1175" s="230" t="s">
        <v>5632</v>
      </c>
      <c r="C1175" s="230" t="s">
        <v>313</v>
      </c>
      <c r="D1175" s="230"/>
      <c r="E1175" s="232" t="s">
        <v>4155</v>
      </c>
      <c r="F1175" s="233" t="s">
        <v>171</v>
      </c>
      <c r="G1175" s="234">
        <v>5</v>
      </c>
      <c r="H1175" s="330"/>
      <c r="I1175" s="235">
        <f t="shared" si="310"/>
        <v>0</v>
      </c>
      <c r="J1175" s="236">
        <f t="shared" si="311"/>
        <v>0</v>
      </c>
      <c r="K1175" s="212">
        <f t="shared" si="312"/>
        <v>0</v>
      </c>
      <c r="L1175" s="309"/>
    </row>
    <row r="1176" spans="1:12" ht="25.5">
      <c r="A1176" s="230" t="s">
        <v>4190</v>
      </c>
      <c r="B1176" s="230" t="s">
        <v>5633</v>
      </c>
      <c r="C1176" s="230" t="s">
        <v>313</v>
      </c>
      <c r="D1176" s="230"/>
      <c r="E1176" s="232" t="s">
        <v>4156</v>
      </c>
      <c r="F1176" s="233" t="s">
        <v>171</v>
      </c>
      <c r="G1176" s="234">
        <v>2</v>
      </c>
      <c r="H1176" s="330"/>
      <c r="I1176" s="235">
        <f t="shared" si="310"/>
        <v>0</v>
      </c>
      <c r="J1176" s="236">
        <f t="shared" si="311"/>
        <v>0</v>
      </c>
      <c r="K1176" s="212">
        <f t="shared" si="312"/>
        <v>0</v>
      </c>
      <c r="L1176" s="309"/>
    </row>
    <row r="1177" spans="1:12" ht="25.5">
      <c r="A1177" s="230" t="s">
        <v>4191</v>
      </c>
      <c r="B1177" s="230" t="s">
        <v>5634</v>
      </c>
      <c r="C1177" s="230" t="s">
        <v>313</v>
      </c>
      <c r="D1177" s="230"/>
      <c r="E1177" s="232" t="s">
        <v>4157</v>
      </c>
      <c r="F1177" s="233" t="s">
        <v>171</v>
      </c>
      <c r="G1177" s="234">
        <v>1</v>
      </c>
      <c r="H1177" s="330"/>
      <c r="I1177" s="235">
        <f t="shared" si="310"/>
        <v>0</v>
      </c>
      <c r="J1177" s="236">
        <f t="shared" si="311"/>
        <v>0</v>
      </c>
      <c r="K1177" s="212">
        <f t="shared" si="312"/>
        <v>0</v>
      </c>
      <c r="L1177" s="309"/>
    </row>
    <row r="1178" spans="1:12" ht="25.5">
      <c r="A1178" s="230" t="s">
        <v>4192</v>
      </c>
      <c r="B1178" s="230" t="s">
        <v>5635</v>
      </c>
      <c r="C1178" s="230" t="s">
        <v>313</v>
      </c>
      <c r="D1178" s="230"/>
      <c r="E1178" s="232" t="s">
        <v>4158</v>
      </c>
      <c r="F1178" s="233" t="s">
        <v>171</v>
      </c>
      <c r="G1178" s="234">
        <v>1</v>
      </c>
      <c r="H1178" s="330"/>
      <c r="I1178" s="235">
        <f t="shared" si="310"/>
        <v>0</v>
      </c>
      <c r="J1178" s="236">
        <f t="shared" si="311"/>
        <v>0</v>
      </c>
      <c r="K1178" s="212">
        <f t="shared" si="312"/>
        <v>0</v>
      </c>
      <c r="L1178" s="309"/>
    </row>
    <row r="1179" spans="1:12" ht="25.5">
      <c r="A1179" s="230" t="s">
        <v>4193</v>
      </c>
      <c r="B1179" s="230" t="s">
        <v>5636</v>
      </c>
      <c r="C1179" s="230" t="s">
        <v>313</v>
      </c>
      <c r="D1179" s="230"/>
      <c r="E1179" s="232" t="s">
        <v>4159</v>
      </c>
      <c r="F1179" s="233" t="s">
        <v>171</v>
      </c>
      <c r="G1179" s="234">
        <v>6</v>
      </c>
      <c r="H1179" s="330"/>
      <c r="I1179" s="235">
        <f t="shared" si="310"/>
        <v>0</v>
      </c>
      <c r="J1179" s="236">
        <f t="shared" si="311"/>
        <v>0</v>
      </c>
      <c r="K1179" s="212">
        <f t="shared" si="312"/>
        <v>0</v>
      </c>
      <c r="L1179" s="309"/>
    </row>
    <row r="1180" spans="1:12" ht="25.5">
      <c r="A1180" s="230" t="s">
        <v>4194</v>
      </c>
      <c r="B1180" s="230" t="s">
        <v>5637</v>
      </c>
      <c r="C1180" s="230" t="s">
        <v>313</v>
      </c>
      <c r="D1180" s="230"/>
      <c r="E1180" s="232" t="s">
        <v>4160</v>
      </c>
      <c r="F1180" s="233" t="s">
        <v>171</v>
      </c>
      <c r="G1180" s="234">
        <v>2</v>
      </c>
      <c r="H1180" s="330"/>
      <c r="I1180" s="235">
        <f t="shared" si="310"/>
        <v>0</v>
      </c>
      <c r="J1180" s="236">
        <f t="shared" si="311"/>
        <v>0</v>
      </c>
      <c r="K1180" s="212">
        <f t="shared" si="312"/>
        <v>0</v>
      </c>
      <c r="L1180" s="309"/>
    </row>
    <row r="1181" spans="1:12" ht="25.5">
      <c r="A1181" s="230" t="s">
        <v>4195</v>
      </c>
      <c r="B1181" s="230" t="s">
        <v>5638</v>
      </c>
      <c r="C1181" s="230" t="s">
        <v>313</v>
      </c>
      <c r="D1181" s="230"/>
      <c r="E1181" s="232" t="s">
        <v>4161</v>
      </c>
      <c r="F1181" s="233" t="s">
        <v>171</v>
      </c>
      <c r="G1181" s="234">
        <v>381</v>
      </c>
      <c r="H1181" s="330"/>
      <c r="I1181" s="235">
        <f t="shared" si="310"/>
        <v>0</v>
      </c>
      <c r="J1181" s="236">
        <f t="shared" si="311"/>
        <v>0</v>
      </c>
      <c r="K1181" s="212">
        <f t="shared" si="312"/>
        <v>0</v>
      </c>
      <c r="L1181" s="309"/>
    </row>
    <row r="1182" spans="1:12" ht="25.5">
      <c r="A1182" s="230" t="s">
        <v>4196</v>
      </c>
      <c r="B1182" s="230" t="s">
        <v>5639</v>
      </c>
      <c r="C1182" s="230" t="s">
        <v>313</v>
      </c>
      <c r="D1182" s="230"/>
      <c r="E1182" s="232" t="s">
        <v>4162</v>
      </c>
      <c r="F1182" s="233" t="s">
        <v>171</v>
      </c>
      <c r="G1182" s="234">
        <v>83</v>
      </c>
      <c r="H1182" s="330"/>
      <c r="I1182" s="235">
        <f t="shared" si="310"/>
        <v>0</v>
      </c>
      <c r="J1182" s="236">
        <f t="shared" si="311"/>
        <v>0</v>
      </c>
      <c r="K1182" s="212">
        <f t="shared" si="312"/>
        <v>0</v>
      </c>
      <c r="L1182" s="309"/>
    </row>
    <row r="1183" spans="1:12" ht="25.5">
      <c r="A1183" s="230" t="s">
        <v>4197</v>
      </c>
      <c r="B1183" s="230" t="s">
        <v>5640</v>
      </c>
      <c r="C1183" s="230" t="s">
        <v>313</v>
      </c>
      <c r="D1183" s="230"/>
      <c r="E1183" s="232" t="s">
        <v>4163</v>
      </c>
      <c r="F1183" s="233" t="s">
        <v>171</v>
      </c>
      <c r="G1183" s="234">
        <v>4</v>
      </c>
      <c r="H1183" s="330"/>
      <c r="I1183" s="235">
        <f t="shared" si="310"/>
        <v>0</v>
      </c>
      <c r="J1183" s="236">
        <f t="shared" si="311"/>
        <v>0</v>
      </c>
      <c r="K1183" s="212">
        <f t="shared" si="312"/>
        <v>0</v>
      </c>
      <c r="L1183" s="309"/>
    </row>
    <row r="1184" spans="1:12" ht="25.5">
      <c r="A1184" s="230" t="s">
        <v>4198</v>
      </c>
      <c r="B1184" s="230" t="s">
        <v>5641</v>
      </c>
      <c r="C1184" s="230" t="s">
        <v>313</v>
      </c>
      <c r="D1184" s="230"/>
      <c r="E1184" s="232" t="s">
        <v>4164</v>
      </c>
      <c r="F1184" s="233" t="s">
        <v>171</v>
      </c>
      <c r="G1184" s="234">
        <v>1</v>
      </c>
      <c r="H1184" s="330"/>
      <c r="I1184" s="235">
        <f t="shared" si="310"/>
        <v>0</v>
      </c>
      <c r="J1184" s="236">
        <f t="shared" si="311"/>
        <v>0</v>
      </c>
      <c r="K1184" s="212">
        <f t="shared" si="312"/>
        <v>0</v>
      </c>
      <c r="L1184" s="309"/>
    </row>
    <row r="1185" spans="1:12" ht="25.5">
      <c r="A1185" s="230" t="s">
        <v>4199</v>
      </c>
      <c r="B1185" s="230" t="s">
        <v>5642</v>
      </c>
      <c r="C1185" s="230" t="s">
        <v>313</v>
      </c>
      <c r="D1185" s="230"/>
      <c r="E1185" s="232" t="s">
        <v>4165</v>
      </c>
      <c r="F1185" s="233" t="s">
        <v>171</v>
      </c>
      <c r="G1185" s="234">
        <v>217</v>
      </c>
      <c r="H1185" s="330"/>
      <c r="I1185" s="235">
        <f t="shared" si="310"/>
        <v>0</v>
      </c>
      <c r="J1185" s="236">
        <f t="shared" si="311"/>
        <v>0</v>
      </c>
      <c r="K1185" s="212">
        <f t="shared" si="312"/>
        <v>0</v>
      </c>
      <c r="L1185" s="309"/>
    </row>
    <row r="1186" spans="1:12" ht="25.5">
      <c r="A1186" s="230" t="s">
        <v>4200</v>
      </c>
      <c r="B1186" s="230" t="s">
        <v>5643</v>
      </c>
      <c r="C1186" s="230" t="s">
        <v>313</v>
      </c>
      <c r="D1186" s="230"/>
      <c r="E1186" s="232" t="s">
        <v>4166</v>
      </c>
      <c r="F1186" s="233" t="s">
        <v>171</v>
      </c>
      <c r="G1186" s="234">
        <v>36</v>
      </c>
      <c r="H1186" s="330"/>
      <c r="I1186" s="235">
        <f t="shared" si="310"/>
        <v>0</v>
      </c>
      <c r="J1186" s="236">
        <f t="shared" si="311"/>
        <v>0</v>
      </c>
      <c r="K1186" s="212">
        <f t="shared" si="312"/>
        <v>0</v>
      </c>
      <c r="L1186" s="309"/>
    </row>
    <row r="1187" spans="1:12" ht="25.5">
      <c r="A1187" s="230" t="s">
        <v>4201</v>
      </c>
      <c r="B1187" s="230" t="s">
        <v>5508</v>
      </c>
      <c r="C1187" s="230" t="s">
        <v>313</v>
      </c>
      <c r="D1187" s="230"/>
      <c r="E1187" s="232" t="s">
        <v>3792</v>
      </c>
      <c r="F1187" s="233" t="s">
        <v>171</v>
      </c>
      <c r="G1187" s="234">
        <v>506</v>
      </c>
      <c r="H1187" s="330"/>
      <c r="I1187" s="235">
        <f t="shared" si="310"/>
        <v>0</v>
      </c>
      <c r="J1187" s="236">
        <f t="shared" si="311"/>
        <v>0</v>
      </c>
      <c r="K1187" s="212">
        <f t="shared" si="312"/>
        <v>0</v>
      </c>
      <c r="L1187" s="309"/>
    </row>
    <row r="1188" spans="1:12" ht="25.5">
      <c r="A1188" s="230" t="s">
        <v>4202</v>
      </c>
      <c r="B1188" s="230" t="s">
        <v>5552</v>
      </c>
      <c r="C1188" s="230" t="s">
        <v>313</v>
      </c>
      <c r="D1188" s="230"/>
      <c r="E1188" s="232" t="s">
        <v>3793</v>
      </c>
      <c r="F1188" s="233" t="s">
        <v>1273</v>
      </c>
      <c r="G1188" s="234">
        <v>1518</v>
      </c>
      <c r="H1188" s="330"/>
      <c r="I1188" s="235">
        <f t="shared" si="310"/>
        <v>0</v>
      </c>
      <c r="J1188" s="236">
        <f t="shared" si="311"/>
        <v>0</v>
      </c>
      <c r="K1188" s="212">
        <f t="shared" si="312"/>
        <v>0</v>
      </c>
      <c r="L1188" s="309"/>
    </row>
    <row r="1189" spans="1:12" ht="25.5">
      <c r="A1189" s="230" t="s">
        <v>4203</v>
      </c>
      <c r="B1189" s="230" t="s">
        <v>5553</v>
      </c>
      <c r="C1189" s="230" t="s">
        <v>313</v>
      </c>
      <c r="D1189" s="230"/>
      <c r="E1189" s="232" t="s">
        <v>3794</v>
      </c>
      <c r="F1189" s="233" t="s">
        <v>171</v>
      </c>
      <c r="G1189" s="234">
        <v>93</v>
      </c>
      <c r="H1189" s="330"/>
      <c r="I1189" s="235">
        <f t="shared" si="310"/>
        <v>0</v>
      </c>
      <c r="J1189" s="236">
        <f t="shared" si="311"/>
        <v>0</v>
      </c>
      <c r="K1189" s="212">
        <f t="shared" si="312"/>
        <v>0</v>
      </c>
      <c r="L1189" s="309"/>
    </row>
    <row r="1190" spans="1:12" ht="25.5">
      <c r="A1190" s="230" t="s">
        <v>4204</v>
      </c>
      <c r="B1190" s="230" t="s">
        <v>5645</v>
      </c>
      <c r="C1190" s="230" t="s">
        <v>313</v>
      </c>
      <c r="D1190" s="230"/>
      <c r="E1190" s="232" t="s">
        <v>4168</v>
      </c>
      <c r="F1190" s="233" t="s">
        <v>171</v>
      </c>
      <c r="G1190" s="234">
        <v>351</v>
      </c>
      <c r="H1190" s="330"/>
      <c r="I1190" s="235">
        <f t="shared" si="310"/>
        <v>0</v>
      </c>
      <c r="J1190" s="236">
        <f t="shared" si="311"/>
        <v>0</v>
      </c>
      <c r="K1190" s="212">
        <f t="shared" si="312"/>
        <v>0</v>
      </c>
      <c r="L1190" s="309"/>
    </row>
    <row r="1191" spans="1:12">
      <c r="A1191" s="230" t="s">
        <v>4205</v>
      </c>
      <c r="B1191" s="230" t="s">
        <v>5646</v>
      </c>
      <c r="C1191" s="230" t="s">
        <v>313</v>
      </c>
      <c r="D1191" s="230"/>
      <c r="E1191" s="232" t="s">
        <v>4169</v>
      </c>
      <c r="F1191" s="233" t="s">
        <v>171</v>
      </c>
      <c r="G1191" s="234">
        <v>93</v>
      </c>
      <c r="H1191" s="330"/>
      <c r="I1191" s="235">
        <f t="shared" si="310"/>
        <v>0</v>
      </c>
      <c r="J1191" s="236">
        <f t="shared" si="311"/>
        <v>0</v>
      </c>
      <c r="K1191" s="212">
        <f t="shared" si="312"/>
        <v>0</v>
      </c>
      <c r="L1191" s="309"/>
    </row>
    <row r="1192" spans="1:12">
      <c r="A1192" s="230"/>
      <c r="B1192" s="230"/>
      <c r="C1192" s="230"/>
      <c r="D1192" s="230"/>
      <c r="E1192" s="232"/>
      <c r="F1192" s="233"/>
      <c r="G1192" s="234"/>
      <c r="H1192" s="331"/>
      <c r="I1192" s="212"/>
      <c r="J1192" s="212"/>
      <c r="K1192" s="212"/>
      <c r="L1192" s="242"/>
    </row>
    <row r="1193" spans="1:12">
      <c r="A1193" s="296" t="s">
        <v>4206</v>
      </c>
      <c r="B1193" s="296"/>
      <c r="C1193" s="296"/>
      <c r="D1193" s="296"/>
      <c r="E1193" s="297" t="s">
        <v>3870</v>
      </c>
      <c r="F1193" s="298"/>
      <c r="G1193" s="299"/>
      <c r="H1193" s="334"/>
      <c r="I1193" s="300"/>
      <c r="J1193" s="300"/>
      <c r="K1193" s="301"/>
      <c r="L1193" s="315"/>
    </row>
    <row r="1194" spans="1:12" ht="25.5">
      <c r="A1194" s="230" t="s">
        <v>4207</v>
      </c>
      <c r="B1194" s="230" t="s">
        <v>5647</v>
      </c>
      <c r="C1194" s="230" t="s">
        <v>313</v>
      </c>
      <c r="D1194" s="230"/>
      <c r="E1194" s="232" t="s">
        <v>4170</v>
      </c>
      <c r="F1194" s="233" t="s">
        <v>171</v>
      </c>
      <c r="G1194" s="234">
        <v>327</v>
      </c>
      <c r="H1194" s="330"/>
      <c r="I1194" s="235">
        <f t="shared" ref="I1194:I1205" si="313">$H$3</f>
        <v>0</v>
      </c>
      <c r="J1194" s="236">
        <f t="shared" ref="J1194:J1205" si="314">TRUNC(H1194 * (1+I1194), 2)</f>
        <v>0</v>
      </c>
      <c r="K1194" s="212">
        <f t="shared" ref="K1194:K1205" si="315">TRUNC(G1194*J1194,2)</f>
        <v>0</v>
      </c>
      <c r="L1194" s="309"/>
    </row>
    <row r="1195" spans="1:12">
      <c r="A1195" s="230" t="s">
        <v>4208</v>
      </c>
      <c r="B1195" s="230" t="s">
        <v>5648</v>
      </c>
      <c r="C1195" s="230" t="s">
        <v>313</v>
      </c>
      <c r="D1195" s="230"/>
      <c r="E1195" s="232" t="s">
        <v>4171</v>
      </c>
      <c r="F1195" s="233" t="s">
        <v>171</v>
      </c>
      <c r="G1195" s="234">
        <v>79</v>
      </c>
      <c r="H1195" s="330"/>
      <c r="I1195" s="235">
        <f t="shared" si="313"/>
        <v>0</v>
      </c>
      <c r="J1195" s="236">
        <f t="shared" si="314"/>
        <v>0</v>
      </c>
      <c r="K1195" s="212">
        <f t="shared" si="315"/>
        <v>0</v>
      </c>
      <c r="L1195" s="309"/>
    </row>
    <row r="1196" spans="1:12">
      <c r="A1196" s="230" t="s">
        <v>4209</v>
      </c>
      <c r="B1196" s="230" t="s">
        <v>5649</v>
      </c>
      <c r="C1196" s="230" t="s">
        <v>313</v>
      </c>
      <c r="D1196" s="230"/>
      <c r="E1196" s="232" t="s">
        <v>4172</v>
      </c>
      <c r="F1196" s="233" t="s">
        <v>171</v>
      </c>
      <c r="G1196" s="234">
        <v>132</v>
      </c>
      <c r="H1196" s="330"/>
      <c r="I1196" s="235">
        <f t="shared" si="313"/>
        <v>0</v>
      </c>
      <c r="J1196" s="236">
        <f t="shared" si="314"/>
        <v>0</v>
      </c>
      <c r="K1196" s="212">
        <f t="shared" si="315"/>
        <v>0</v>
      </c>
      <c r="L1196" s="309"/>
    </row>
    <row r="1197" spans="1:12">
      <c r="A1197" s="230" t="s">
        <v>4210</v>
      </c>
      <c r="B1197" s="230" t="s">
        <v>5650</v>
      </c>
      <c r="C1197" s="230" t="s">
        <v>313</v>
      </c>
      <c r="D1197" s="230"/>
      <c r="E1197" s="232" t="s">
        <v>4173</v>
      </c>
      <c r="F1197" s="233" t="s">
        <v>171</v>
      </c>
      <c r="G1197" s="234">
        <v>10</v>
      </c>
      <c r="H1197" s="330"/>
      <c r="I1197" s="235">
        <f t="shared" si="313"/>
        <v>0</v>
      </c>
      <c r="J1197" s="236">
        <f t="shared" si="314"/>
        <v>0</v>
      </c>
      <c r="K1197" s="212">
        <f t="shared" si="315"/>
        <v>0</v>
      </c>
      <c r="L1197" s="309"/>
    </row>
    <row r="1198" spans="1:12">
      <c r="A1198" s="230" t="s">
        <v>4211</v>
      </c>
      <c r="B1198" s="230" t="s">
        <v>5651</v>
      </c>
      <c r="C1198" s="230" t="s">
        <v>313</v>
      </c>
      <c r="D1198" s="230"/>
      <c r="E1198" s="232" t="s">
        <v>4174</v>
      </c>
      <c r="F1198" s="233" t="s">
        <v>171</v>
      </c>
      <c r="G1198" s="234">
        <v>548</v>
      </c>
      <c r="H1198" s="330"/>
      <c r="I1198" s="235">
        <f t="shared" si="313"/>
        <v>0</v>
      </c>
      <c r="J1198" s="236">
        <f t="shared" si="314"/>
        <v>0</v>
      </c>
      <c r="K1198" s="212">
        <f t="shared" si="315"/>
        <v>0</v>
      </c>
      <c r="L1198" s="309"/>
    </row>
    <row r="1199" spans="1:12" ht="25.5">
      <c r="A1199" s="230" t="s">
        <v>4212</v>
      </c>
      <c r="B1199" s="230" t="s">
        <v>5652</v>
      </c>
      <c r="C1199" s="230" t="s">
        <v>313</v>
      </c>
      <c r="D1199" s="230"/>
      <c r="E1199" s="232" t="s">
        <v>4175</v>
      </c>
      <c r="F1199" s="233" t="s">
        <v>171</v>
      </c>
      <c r="G1199" s="234">
        <v>3</v>
      </c>
      <c r="H1199" s="330"/>
      <c r="I1199" s="235">
        <f t="shared" si="313"/>
        <v>0</v>
      </c>
      <c r="J1199" s="236">
        <f t="shared" si="314"/>
        <v>0</v>
      </c>
      <c r="K1199" s="212">
        <f t="shared" si="315"/>
        <v>0</v>
      </c>
      <c r="L1199" s="309"/>
    </row>
    <row r="1200" spans="1:12" ht="25.5">
      <c r="A1200" s="230" t="s">
        <v>4213</v>
      </c>
      <c r="B1200" s="230" t="s">
        <v>5653</v>
      </c>
      <c r="C1200" s="230" t="s">
        <v>313</v>
      </c>
      <c r="D1200" s="230"/>
      <c r="E1200" s="232" t="s">
        <v>4176</v>
      </c>
      <c r="F1200" s="233" t="s">
        <v>171</v>
      </c>
      <c r="G1200" s="234">
        <v>4</v>
      </c>
      <c r="H1200" s="330"/>
      <c r="I1200" s="235">
        <f t="shared" si="313"/>
        <v>0</v>
      </c>
      <c r="J1200" s="236">
        <f t="shared" si="314"/>
        <v>0</v>
      </c>
      <c r="K1200" s="212">
        <f t="shared" si="315"/>
        <v>0</v>
      </c>
      <c r="L1200" s="309"/>
    </row>
    <row r="1201" spans="1:12" ht="25.5">
      <c r="A1201" s="230" t="s">
        <v>4214</v>
      </c>
      <c r="B1201" s="230" t="s">
        <v>5553</v>
      </c>
      <c r="C1201" s="230" t="s">
        <v>313</v>
      </c>
      <c r="D1201" s="230"/>
      <c r="E1201" s="232" t="s">
        <v>3794</v>
      </c>
      <c r="F1201" s="233" t="s">
        <v>171</v>
      </c>
      <c r="G1201" s="234">
        <v>212</v>
      </c>
      <c r="H1201" s="330"/>
      <c r="I1201" s="235">
        <f t="shared" si="313"/>
        <v>0</v>
      </c>
      <c r="J1201" s="236">
        <f t="shared" si="314"/>
        <v>0</v>
      </c>
      <c r="K1201" s="212">
        <f t="shared" si="315"/>
        <v>0</v>
      </c>
      <c r="L1201" s="309"/>
    </row>
    <row r="1202" spans="1:12" ht="25.5">
      <c r="A1202" s="230" t="s">
        <v>4215</v>
      </c>
      <c r="B1202" s="230" t="s">
        <v>5508</v>
      </c>
      <c r="C1202" s="230" t="s">
        <v>313</v>
      </c>
      <c r="D1202" s="230"/>
      <c r="E1202" s="232" t="s">
        <v>3792</v>
      </c>
      <c r="F1202" s="233" t="s">
        <v>171</v>
      </c>
      <c r="G1202" s="234">
        <v>1272</v>
      </c>
      <c r="H1202" s="330"/>
      <c r="I1202" s="235">
        <f t="shared" si="313"/>
        <v>0</v>
      </c>
      <c r="J1202" s="236">
        <f t="shared" si="314"/>
        <v>0</v>
      </c>
      <c r="K1202" s="212">
        <f t="shared" si="315"/>
        <v>0</v>
      </c>
      <c r="L1202" s="309"/>
    </row>
    <row r="1203" spans="1:12">
      <c r="A1203" s="230" t="s">
        <v>4216</v>
      </c>
      <c r="B1203" s="230" t="s">
        <v>5655</v>
      </c>
      <c r="C1203" s="230" t="s">
        <v>313</v>
      </c>
      <c r="D1203" s="230"/>
      <c r="E1203" s="232" t="s">
        <v>4178</v>
      </c>
      <c r="F1203" s="233" t="s">
        <v>171</v>
      </c>
      <c r="G1203" s="234">
        <v>1230</v>
      </c>
      <c r="H1203" s="330"/>
      <c r="I1203" s="235">
        <f t="shared" si="313"/>
        <v>0</v>
      </c>
      <c r="J1203" s="236">
        <f t="shared" si="314"/>
        <v>0</v>
      </c>
      <c r="K1203" s="212">
        <f t="shared" si="315"/>
        <v>0</v>
      </c>
      <c r="L1203" s="309"/>
    </row>
    <row r="1204" spans="1:12" ht="25.5">
      <c r="A1204" s="230" t="s">
        <v>4217</v>
      </c>
      <c r="B1204" s="230" t="s">
        <v>5656</v>
      </c>
      <c r="C1204" s="230" t="s">
        <v>313</v>
      </c>
      <c r="D1204" s="230"/>
      <c r="E1204" s="232" t="s">
        <v>4179</v>
      </c>
      <c r="F1204" s="233" t="s">
        <v>171</v>
      </c>
      <c r="G1204" s="234">
        <v>1272</v>
      </c>
      <c r="H1204" s="330"/>
      <c r="I1204" s="235">
        <f t="shared" si="313"/>
        <v>0</v>
      </c>
      <c r="J1204" s="236">
        <f t="shared" si="314"/>
        <v>0</v>
      </c>
      <c r="K1204" s="212">
        <f t="shared" si="315"/>
        <v>0</v>
      </c>
      <c r="L1204" s="309"/>
    </row>
    <row r="1205" spans="1:12" ht="25.5">
      <c r="A1205" s="230" t="s">
        <v>4218</v>
      </c>
      <c r="B1205" s="230" t="s">
        <v>5552</v>
      </c>
      <c r="C1205" s="230" t="s">
        <v>313</v>
      </c>
      <c r="D1205" s="230"/>
      <c r="E1205" s="232" t="s">
        <v>3793</v>
      </c>
      <c r="F1205" s="233" t="s">
        <v>1273</v>
      </c>
      <c r="G1205" s="234">
        <v>3816</v>
      </c>
      <c r="H1205" s="330"/>
      <c r="I1205" s="235">
        <f t="shared" si="313"/>
        <v>0</v>
      </c>
      <c r="J1205" s="236">
        <f t="shared" si="314"/>
        <v>0</v>
      </c>
      <c r="K1205" s="212">
        <f t="shared" si="315"/>
        <v>0</v>
      </c>
      <c r="L1205" s="309"/>
    </row>
    <row r="1206" spans="1:12">
      <c r="A1206" s="230"/>
      <c r="B1206" s="230"/>
      <c r="C1206" s="230"/>
      <c r="D1206" s="230"/>
      <c r="E1206" s="232"/>
      <c r="F1206" s="233"/>
      <c r="G1206" s="234"/>
      <c r="H1206" s="331"/>
      <c r="I1206" s="212"/>
      <c r="J1206" s="212"/>
      <c r="K1206" s="212"/>
      <c r="L1206" s="242"/>
    </row>
    <row r="1207" spans="1:12">
      <c r="A1207" s="296" t="s">
        <v>4219</v>
      </c>
      <c r="B1207" s="296"/>
      <c r="C1207" s="296"/>
      <c r="D1207" s="296"/>
      <c r="E1207" s="297" t="s">
        <v>3871</v>
      </c>
      <c r="F1207" s="298"/>
      <c r="G1207" s="299"/>
      <c r="H1207" s="334"/>
      <c r="I1207" s="300"/>
      <c r="J1207" s="300"/>
      <c r="K1207" s="301"/>
      <c r="L1207" s="315"/>
    </row>
    <row r="1208" spans="1:12" ht="25.5">
      <c r="A1208" s="230" t="s">
        <v>4220</v>
      </c>
      <c r="B1208" s="230"/>
      <c r="C1208" s="230" t="s">
        <v>221</v>
      </c>
      <c r="D1208" s="231">
        <v>91871</v>
      </c>
      <c r="E1208" s="232" t="s">
        <v>6585</v>
      </c>
      <c r="F1208" s="233" t="s">
        <v>164</v>
      </c>
      <c r="G1208" s="234">
        <v>896</v>
      </c>
      <c r="H1208" s="330"/>
      <c r="I1208" s="235">
        <f t="shared" ref="I1208:I1222" si="316">$H$3</f>
        <v>0</v>
      </c>
      <c r="J1208" s="236">
        <f t="shared" ref="J1208:J1222" si="317">TRUNC(H1208 * (1+I1208), 2)</f>
        <v>0</v>
      </c>
      <c r="K1208" s="212">
        <f t="shared" ref="K1208:K1222" si="318">TRUNC(G1208*J1208,2)</f>
        <v>0</v>
      </c>
      <c r="L1208" s="310"/>
    </row>
    <row r="1209" spans="1:12" ht="25.5">
      <c r="A1209" s="230" t="s">
        <v>4229</v>
      </c>
      <c r="B1209" s="243" t="s">
        <v>7114</v>
      </c>
      <c r="C1209" s="230" t="s">
        <v>313</v>
      </c>
      <c r="D1209" s="230"/>
      <c r="E1209" s="232" t="s">
        <v>6799</v>
      </c>
      <c r="F1209" s="233" t="s">
        <v>164</v>
      </c>
      <c r="G1209" s="234">
        <v>270</v>
      </c>
      <c r="H1209" s="330"/>
      <c r="I1209" s="235">
        <f t="shared" si="316"/>
        <v>0</v>
      </c>
      <c r="J1209" s="236">
        <f t="shared" si="317"/>
        <v>0</v>
      </c>
      <c r="K1209" s="212">
        <f t="shared" si="318"/>
        <v>0</v>
      </c>
      <c r="L1209" s="309"/>
    </row>
    <row r="1210" spans="1:12" ht="25.5">
      <c r="A1210" s="230" t="s">
        <v>4230</v>
      </c>
      <c r="B1210" s="243" t="s">
        <v>7115</v>
      </c>
      <c r="C1210" s="230" t="s">
        <v>313</v>
      </c>
      <c r="D1210" s="230"/>
      <c r="E1210" s="232" t="s">
        <v>6800</v>
      </c>
      <c r="F1210" s="233" t="s">
        <v>171</v>
      </c>
      <c r="G1210" s="234">
        <v>5</v>
      </c>
      <c r="H1210" s="330"/>
      <c r="I1210" s="235">
        <f t="shared" si="316"/>
        <v>0</v>
      </c>
      <c r="J1210" s="236">
        <f t="shared" si="317"/>
        <v>0</v>
      </c>
      <c r="K1210" s="212">
        <f t="shared" si="318"/>
        <v>0</v>
      </c>
      <c r="L1210" s="309"/>
    </row>
    <row r="1211" spans="1:12" ht="25.5">
      <c r="A1211" s="230" t="s">
        <v>4231</v>
      </c>
      <c r="B1211" s="230"/>
      <c r="C1211" s="230" t="s">
        <v>221</v>
      </c>
      <c r="D1211" s="231">
        <v>95749</v>
      </c>
      <c r="E1211" s="232" t="s">
        <v>6588</v>
      </c>
      <c r="F1211" s="233" t="s">
        <v>164</v>
      </c>
      <c r="G1211" s="234">
        <v>982</v>
      </c>
      <c r="H1211" s="330"/>
      <c r="I1211" s="235">
        <f t="shared" si="316"/>
        <v>0</v>
      </c>
      <c r="J1211" s="236">
        <f t="shared" si="317"/>
        <v>0</v>
      </c>
      <c r="K1211" s="212">
        <f t="shared" si="318"/>
        <v>0</v>
      </c>
      <c r="L1211" s="310"/>
    </row>
    <row r="1212" spans="1:12" ht="25.5">
      <c r="A1212" s="230" t="s">
        <v>4232</v>
      </c>
      <c r="B1212" s="230"/>
      <c r="C1212" s="230" t="s">
        <v>221</v>
      </c>
      <c r="D1212" s="231">
        <v>95751</v>
      </c>
      <c r="E1212" s="232" t="s">
        <v>6590</v>
      </c>
      <c r="F1212" s="233" t="s">
        <v>164</v>
      </c>
      <c r="G1212" s="234">
        <v>25</v>
      </c>
      <c r="H1212" s="330"/>
      <c r="I1212" s="235">
        <f t="shared" si="316"/>
        <v>0</v>
      </c>
      <c r="J1212" s="236">
        <f t="shared" si="317"/>
        <v>0</v>
      </c>
      <c r="K1212" s="212">
        <f t="shared" si="318"/>
        <v>0</v>
      </c>
      <c r="L1212" s="310"/>
    </row>
    <row r="1213" spans="1:12" ht="25.5">
      <c r="A1213" s="230" t="s">
        <v>4233</v>
      </c>
      <c r="B1213" s="230" t="s">
        <v>5661</v>
      </c>
      <c r="C1213" s="230" t="s">
        <v>313</v>
      </c>
      <c r="D1213" s="230"/>
      <c r="E1213" s="232" t="s">
        <v>7041</v>
      </c>
      <c r="F1213" s="233" t="s">
        <v>171</v>
      </c>
      <c r="G1213" s="234">
        <v>664</v>
      </c>
      <c r="H1213" s="330"/>
      <c r="I1213" s="235">
        <f t="shared" si="316"/>
        <v>0</v>
      </c>
      <c r="J1213" s="236">
        <f t="shared" si="317"/>
        <v>0</v>
      </c>
      <c r="K1213" s="212">
        <f t="shared" si="318"/>
        <v>0</v>
      </c>
      <c r="L1213" s="309"/>
    </row>
    <row r="1214" spans="1:12" ht="25.5">
      <c r="A1214" s="230" t="s">
        <v>4234</v>
      </c>
      <c r="B1214" s="230" t="s">
        <v>5550</v>
      </c>
      <c r="C1214" s="230" t="s">
        <v>313</v>
      </c>
      <c r="D1214" s="230"/>
      <c r="E1214" s="232" t="s">
        <v>3791</v>
      </c>
      <c r="F1214" s="233" t="s">
        <v>171</v>
      </c>
      <c r="G1214" s="234">
        <v>22</v>
      </c>
      <c r="H1214" s="330"/>
      <c r="I1214" s="235">
        <f t="shared" si="316"/>
        <v>0</v>
      </c>
      <c r="J1214" s="236">
        <f t="shared" si="317"/>
        <v>0</v>
      </c>
      <c r="K1214" s="212">
        <f t="shared" si="318"/>
        <v>0</v>
      </c>
      <c r="L1214" s="309"/>
    </row>
    <row r="1215" spans="1:12" ht="25.5">
      <c r="A1215" s="230" t="s">
        <v>4235</v>
      </c>
      <c r="B1215" s="230" t="s">
        <v>5553</v>
      </c>
      <c r="C1215" s="230" t="s">
        <v>313</v>
      </c>
      <c r="D1215" s="230"/>
      <c r="E1215" s="232" t="s">
        <v>3794</v>
      </c>
      <c r="F1215" s="233" t="s">
        <v>171</v>
      </c>
      <c r="G1215" s="234">
        <v>135</v>
      </c>
      <c r="H1215" s="330"/>
      <c r="I1215" s="235">
        <f t="shared" si="316"/>
        <v>0</v>
      </c>
      <c r="J1215" s="236">
        <f t="shared" si="317"/>
        <v>0</v>
      </c>
      <c r="K1215" s="212">
        <f t="shared" si="318"/>
        <v>0</v>
      </c>
      <c r="L1215" s="309"/>
    </row>
    <row r="1216" spans="1:12" ht="25.5">
      <c r="A1216" s="230" t="s">
        <v>4236</v>
      </c>
      <c r="B1216" s="230" t="s">
        <v>5508</v>
      </c>
      <c r="C1216" s="230" t="s">
        <v>313</v>
      </c>
      <c r="D1216" s="230"/>
      <c r="E1216" s="232" t="s">
        <v>3792</v>
      </c>
      <c r="F1216" s="233" t="s">
        <v>171</v>
      </c>
      <c r="G1216" s="234">
        <v>660</v>
      </c>
      <c r="H1216" s="330"/>
      <c r="I1216" s="235">
        <f t="shared" si="316"/>
        <v>0</v>
      </c>
      <c r="J1216" s="236">
        <f t="shared" si="317"/>
        <v>0</v>
      </c>
      <c r="K1216" s="212">
        <f t="shared" si="318"/>
        <v>0</v>
      </c>
      <c r="L1216" s="309"/>
    </row>
    <row r="1217" spans="1:12" ht="25.5">
      <c r="A1217" s="230" t="s">
        <v>4237</v>
      </c>
      <c r="B1217" s="230" t="s">
        <v>5663</v>
      </c>
      <c r="C1217" s="230" t="s">
        <v>313</v>
      </c>
      <c r="D1217" s="230"/>
      <c r="E1217" s="232" t="s">
        <v>7056</v>
      </c>
      <c r="F1217" s="233" t="s">
        <v>171</v>
      </c>
      <c r="G1217" s="234">
        <v>396</v>
      </c>
      <c r="H1217" s="330"/>
      <c r="I1217" s="235">
        <f t="shared" si="316"/>
        <v>0</v>
      </c>
      <c r="J1217" s="236">
        <f t="shared" si="317"/>
        <v>0</v>
      </c>
      <c r="K1217" s="212">
        <f t="shared" si="318"/>
        <v>0</v>
      </c>
      <c r="L1217" s="309"/>
    </row>
    <row r="1218" spans="1:12" ht="25.5">
      <c r="A1218" s="230" t="s">
        <v>4238</v>
      </c>
      <c r="B1218" s="230" t="s">
        <v>5548</v>
      </c>
      <c r="C1218" s="230" t="s">
        <v>313</v>
      </c>
      <c r="D1218" s="230"/>
      <c r="E1218" s="232" t="s">
        <v>3789</v>
      </c>
      <c r="F1218" s="233" t="s">
        <v>1273</v>
      </c>
      <c r="G1218" s="234">
        <v>12</v>
      </c>
      <c r="H1218" s="330"/>
      <c r="I1218" s="235">
        <f t="shared" si="316"/>
        <v>0</v>
      </c>
      <c r="J1218" s="236">
        <f t="shared" si="317"/>
        <v>0</v>
      </c>
      <c r="K1218" s="212">
        <f t="shared" si="318"/>
        <v>0</v>
      </c>
      <c r="L1218" s="309"/>
    </row>
    <row r="1219" spans="1:12" ht="25.5">
      <c r="A1219" s="230" t="s">
        <v>6821</v>
      </c>
      <c r="B1219" s="230" t="s">
        <v>5665</v>
      </c>
      <c r="C1219" s="230" t="s">
        <v>313</v>
      </c>
      <c r="D1219" s="230"/>
      <c r="E1219" s="232" t="s">
        <v>4613</v>
      </c>
      <c r="F1219" s="233" t="s">
        <v>171</v>
      </c>
      <c r="G1219" s="234">
        <v>228</v>
      </c>
      <c r="H1219" s="330"/>
      <c r="I1219" s="235">
        <f t="shared" si="316"/>
        <v>0</v>
      </c>
      <c r="J1219" s="236">
        <f t="shared" si="317"/>
        <v>0</v>
      </c>
      <c r="K1219" s="212">
        <f t="shared" si="318"/>
        <v>0</v>
      </c>
      <c r="L1219" s="309"/>
    </row>
    <row r="1220" spans="1:12" ht="25.5">
      <c r="A1220" s="230" t="s">
        <v>6822</v>
      </c>
      <c r="B1220" s="243" t="s">
        <v>7116</v>
      </c>
      <c r="C1220" s="230" t="s">
        <v>313</v>
      </c>
      <c r="D1220" s="230"/>
      <c r="E1220" s="232" t="s">
        <v>6801</v>
      </c>
      <c r="F1220" s="233" t="s">
        <v>171</v>
      </c>
      <c r="G1220" s="234">
        <v>46</v>
      </c>
      <c r="H1220" s="330"/>
      <c r="I1220" s="235">
        <f t="shared" si="316"/>
        <v>0</v>
      </c>
      <c r="J1220" s="236">
        <f t="shared" si="317"/>
        <v>0</v>
      </c>
      <c r="K1220" s="212">
        <f t="shared" si="318"/>
        <v>0</v>
      </c>
      <c r="L1220" s="309"/>
    </row>
    <row r="1221" spans="1:12">
      <c r="A1221" s="230" t="s">
        <v>6823</v>
      </c>
      <c r="B1221" s="230" t="s">
        <v>5510</v>
      </c>
      <c r="C1221" s="230" t="s">
        <v>313</v>
      </c>
      <c r="D1221" s="230"/>
      <c r="E1221" s="232" t="s">
        <v>3654</v>
      </c>
      <c r="F1221" s="233" t="s">
        <v>164</v>
      </c>
      <c r="G1221" s="234">
        <v>270</v>
      </c>
      <c r="H1221" s="330"/>
      <c r="I1221" s="235">
        <f t="shared" si="316"/>
        <v>0</v>
      </c>
      <c r="J1221" s="236">
        <f t="shared" si="317"/>
        <v>0</v>
      </c>
      <c r="K1221" s="212">
        <f t="shared" si="318"/>
        <v>0</v>
      </c>
      <c r="L1221" s="309"/>
    </row>
    <row r="1222" spans="1:12" ht="25.5">
      <c r="A1222" s="230" t="s">
        <v>6824</v>
      </c>
      <c r="B1222" s="230" t="s">
        <v>5552</v>
      </c>
      <c r="C1222" s="230" t="s">
        <v>313</v>
      </c>
      <c r="D1222" s="230"/>
      <c r="E1222" s="232" t="s">
        <v>3793</v>
      </c>
      <c r="F1222" s="233" t="s">
        <v>1273</v>
      </c>
      <c r="G1222" s="234">
        <v>1980</v>
      </c>
      <c r="H1222" s="330"/>
      <c r="I1222" s="235">
        <f t="shared" si="316"/>
        <v>0</v>
      </c>
      <c r="J1222" s="236">
        <f t="shared" si="317"/>
        <v>0</v>
      </c>
      <c r="K1222" s="212">
        <f t="shared" si="318"/>
        <v>0</v>
      </c>
      <c r="L1222" s="309"/>
    </row>
    <row r="1223" spans="1:12">
      <c r="A1223" s="230"/>
      <c r="B1223" s="230"/>
      <c r="C1223" s="230"/>
      <c r="D1223" s="230"/>
      <c r="E1223" s="232"/>
      <c r="F1223" s="233"/>
      <c r="G1223" s="234"/>
      <c r="H1223" s="331"/>
      <c r="I1223" s="212"/>
      <c r="J1223" s="212"/>
      <c r="K1223" s="212"/>
      <c r="L1223" s="242"/>
    </row>
    <row r="1224" spans="1:12">
      <c r="A1224" s="296" t="s">
        <v>4241</v>
      </c>
      <c r="B1224" s="296"/>
      <c r="C1224" s="296"/>
      <c r="D1224" s="296"/>
      <c r="E1224" s="297" t="s">
        <v>3872</v>
      </c>
      <c r="F1224" s="298"/>
      <c r="G1224" s="299"/>
      <c r="H1224" s="334"/>
      <c r="I1224" s="300"/>
      <c r="J1224" s="300"/>
      <c r="K1224" s="301"/>
      <c r="L1224" s="315"/>
    </row>
    <row r="1225" spans="1:12" ht="25.5">
      <c r="A1225" s="230" t="s">
        <v>4242</v>
      </c>
      <c r="B1225" s="230"/>
      <c r="C1225" s="230" t="s">
        <v>221</v>
      </c>
      <c r="D1225" s="231">
        <v>91940</v>
      </c>
      <c r="E1225" s="232" t="s">
        <v>6604</v>
      </c>
      <c r="F1225" s="233" t="s">
        <v>171</v>
      </c>
      <c r="G1225" s="234">
        <v>218</v>
      </c>
      <c r="H1225" s="330"/>
      <c r="I1225" s="235">
        <f t="shared" ref="I1225:I1237" si="319">$H$3</f>
        <v>0</v>
      </c>
      <c r="J1225" s="236">
        <f t="shared" ref="J1225:J1237" si="320">TRUNC(H1225 * (1+I1225), 2)</f>
        <v>0</v>
      </c>
      <c r="K1225" s="212">
        <f t="shared" ref="K1225:K1237" si="321">TRUNC(G1225*J1225,2)</f>
        <v>0</v>
      </c>
      <c r="L1225" s="312"/>
    </row>
    <row r="1226" spans="1:12" ht="25.5">
      <c r="A1226" s="230" t="s">
        <v>4252</v>
      </c>
      <c r="B1226" s="230"/>
      <c r="C1226" s="230" t="s">
        <v>221</v>
      </c>
      <c r="D1226" s="231">
        <v>91943</v>
      </c>
      <c r="E1226" s="232" t="s">
        <v>6605</v>
      </c>
      <c r="F1226" s="233" t="s">
        <v>171</v>
      </c>
      <c r="G1226" s="234">
        <v>64</v>
      </c>
      <c r="H1226" s="330"/>
      <c r="I1226" s="235">
        <f t="shared" si="319"/>
        <v>0</v>
      </c>
      <c r="J1226" s="236">
        <f t="shared" si="320"/>
        <v>0</v>
      </c>
      <c r="K1226" s="212">
        <f t="shared" si="321"/>
        <v>0</v>
      </c>
      <c r="L1226" s="312"/>
    </row>
    <row r="1227" spans="1:12" ht="25.5">
      <c r="A1227" s="230" t="s">
        <v>4253</v>
      </c>
      <c r="B1227" s="230" t="s">
        <v>5668</v>
      </c>
      <c r="C1227" s="230" t="s">
        <v>313</v>
      </c>
      <c r="D1227" s="230"/>
      <c r="E1227" s="232" t="s">
        <v>4243</v>
      </c>
      <c r="F1227" s="233" t="s">
        <v>171</v>
      </c>
      <c r="G1227" s="234">
        <v>265</v>
      </c>
      <c r="H1227" s="330"/>
      <c r="I1227" s="235">
        <f t="shared" si="319"/>
        <v>0</v>
      </c>
      <c r="J1227" s="236">
        <f t="shared" si="320"/>
        <v>0</v>
      </c>
      <c r="K1227" s="212">
        <f t="shared" si="321"/>
        <v>0</v>
      </c>
      <c r="L1227" s="309"/>
    </row>
    <row r="1228" spans="1:12" ht="25.5">
      <c r="A1228" s="230" t="s">
        <v>4254</v>
      </c>
      <c r="B1228" s="230" t="s">
        <v>5669</v>
      </c>
      <c r="C1228" s="230" t="s">
        <v>313</v>
      </c>
      <c r="D1228" s="230"/>
      <c r="E1228" s="232" t="s">
        <v>4244</v>
      </c>
      <c r="F1228" s="233" t="s">
        <v>171</v>
      </c>
      <c r="G1228" s="234">
        <v>9</v>
      </c>
      <c r="H1228" s="330"/>
      <c r="I1228" s="235">
        <f t="shared" si="319"/>
        <v>0</v>
      </c>
      <c r="J1228" s="236">
        <f t="shared" si="320"/>
        <v>0</v>
      </c>
      <c r="K1228" s="212">
        <f t="shared" si="321"/>
        <v>0</v>
      </c>
      <c r="L1228" s="309"/>
    </row>
    <row r="1229" spans="1:12" ht="38.25">
      <c r="A1229" s="230" t="s">
        <v>4255</v>
      </c>
      <c r="B1229" s="243" t="s">
        <v>7117</v>
      </c>
      <c r="C1229" s="230" t="s">
        <v>313</v>
      </c>
      <c r="D1229" s="230"/>
      <c r="E1229" s="232" t="s">
        <v>6802</v>
      </c>
      <c r="F1229" s="233" t="s">
        <v>171</v>
      </c>
      <c r="G1229" s="234">
        <v>1</v>
      </c>
      <c r="H1229" s="330"/>
      <c r="I1229" s="235">
        <f t="shared" si="319"/>
        <v>0</v>
      </c>
      <c r="J1229" s="236">
        <f t="shared" si="320"/>
        <v>0</v>
      </c>
      <c r="K1229" s="212">
        <f t="shared" si="321"/>
        <v>0</v>
      </c>
      <c r="L1229" s="309"/>
    </row>
    <row r="1230" spans="1:12" ht="38.25">
      <c r="A1230" s="230" t="s">
        <v>4256</v>
      </c>
      <c r="B1230" s="230" t="s">
        <v>5670</v>
      </c>
      <c r="C1230" s="230" t="s">
        <v>313</v>
      </c>
      <c r="D1230" s="230"/>
      <c r="E1230" s="232" t="s">
        <v>3873</v>
      </c>
      <c r="F1230" s="233" t="s">
        <v>171</v>
      </c>
      <c r="G1230" s="234">
        <v>3</v>
      </c>
      <c r="H1230" s="330"/>
      <c r="I1230" s="235">
        <f t="shared" si="319"/>
        <v>0</v>
      </c>
      <c r="J1230" s="236">
        <f t="shared" si="320"/>
        <v>0</v>
      </c>
      <c r="K1230" s="212">
        <f t="shared" si="321"/>
        <v>0</v>
      </c>
      <c r="L1230" s="309"/>
    </row>
    <row r="1231" spans="1:12" ht="25.5">
      <c r="A1231" s="230" t="s">
        <v>4257</v>
      </c>
      <c r="B1231" s="230"/>
      <c r="C1231" s="230" t="s">
        <v>221</v>
      </c>
      <c r="D1231" s="231">
        <v>95801</v>
      </c>
      <c r="E1231" s="232" t="s">
        <v>6498</v>
      </c>
      <c r="F1231" s="233" t="s">
        <v>171</v>
      </c>
      <c r="G1231" s="234">
        <v>23</v>
      </c>
      <c r="H1231" s="330"/>
      <c r="I1231" s="235">
        <f t="shared" si="319"/>
        <v>0</v>
      </c>
      <c r="J1231" s="236">
        <f t="shared" si="320"/>
        <v>0</v>
      </c>
      <c r="K1231" s="212">
        <f t="shared" si="321"/>
        <v>0</v>
      </c>
      <c r="L1231" s="310"/>
    </row>
    <row r="1232" spans="1:12" ht="25.5">
      <c r="A1232" s="230" t="s">
        <v>4258</v>
      </c>
      <c r="B1232" s="230"/>
      <c r="C1232" s="230" t="s">
        <v>221</v>
      </c>
      <c r="D1232" s="231">
        <v>95801</v>
      </c>
      <c r="E1232" s="232" t="s">
        <v>6498</v>
      </c>
      <c r="F1232" s="233" t="s">
        <v>171</v>
      </c>
      <c r="G1232" s="234">
        <v>190</v>
      </c>
      <c r="H1232" s="330"/>
      <c r="I1232" s="235">
        <f t="shared" si="319"/>
        <v>0</v>
      </c>
      <c r="J1232" s="236">
        <f t="shared" si="320"/>
        <v>0</v>
      </c>
      <c r="K1232" s="212">
        <f t="shared" si="321"/>
        <v>0</v>
      </c>
      <c r="L1232" s="312"/>
    </row>
    <row r="1233" spans="1:12" ht="25.5">
      <c r="A1233" s="230" t="s">
        <v>4259</v>
      </c>
      <c r="B1233" s="230"/>
      <c r="C1233" s="230" t="s">
        <v>221</v>
      </c>
      <c r="D1233" s="231">
        <v>95801</v>
      </c>
      <c r="E1233" s="232" t="s">
        <v>6498</v>
      </c>
      <c r="F1233" s="233" t="s">
        <v>171</v>
      </c>
      <c r="G1233" s="234">
        <v>181</v>
      </c>
      <c r="H1233" s="330"/>
      <c r="I1233" s="235">
        <f t="shared" si="319"/>
        <v>0</v>
      </c>
      <c r="J1233" s="236">
        <f t="shared" si="320"/>
        <v>0</v>
      </c>
      <c r="K1233" s="212">
        <f t="shared" si="321"/>
        <v>0</v>
      </c>
      <c r="L1233" s="312"/>
    </row>
    <row r="1234" spans="1:12" ht="25.5">
      <c r="A1234" s="230" t="s">
        <v>4260</v>
      </c>
      <c r="B1234" s="230" t="s">
        <v>5674</v>
      </c>
      <c r="C1234" s="230" t="s">
        <v>313</v>
      </c>
      <c r="D1234" s="230"/>
      <c r="E1234" s="232" t="s">
        <v>5413</v>
      </c>
      <c r="F1234" s="233" t="s">
        <v>171</v>
      </c>
      <c r="G1234" s="234">
        <v>34</v>
      </c>
      <c r="H1234" s="330"/>
      <c r="I1234" s="235">
        <f t="shared" si="319"/>
        <v>0</v>
      </c>
      <c r="J1234" s="236">
        <f t="shared" si="320"/>
        <v>0</v>
      </c>
      <c r="K1234" s="212">
        <f t="shared" si="321"/>
        <v>0</v>
      </c>
      <c r="L1234" s="309"/>
    </row>
    <row r="1235" spans="1:12" ht="63.75">
      <c r="A1235" s="230" t="s">
        <v>4261</v>
      </c>
      <c r="B1235" s="230" t="s">
        <v>5675</v>
      </c>
      <c r="C1235" s="230" t="s">
        <v>313</v>
      </c>
      <c r="D1235" s="230"/>
      <c r="E1235" s="232" t="s">
        <v>4248</v>
      </c>
      <c r="F1235" s="233" t="s">
        <v>171</v>
      </c>
      <c r="G1235" s="234">
        <v>4</v>
      </c>
      <c r="H1235" s="330"/>
      <c r="I1235" s="235">
        <f t="shared" si="319"/>
        <v>0</v>
      </c>
      <c r="J1235" s="236">
        <f t="shared" si="320"/>
        <v>0</v>
      </c>
      <c r="K1235" s="212">
        <f t="shared" si="321"/>
        <v>0</v>
      </c>
      <c r="L1235" s="309"/>
    </row>
    <row r="1236" spans="1:12" ht="25.5">
      <c r="A1236" s="230" t="s">
        <v>4262</v>
      </c>
      <c r="B1236" s="230" t="s">
        <v>5676</v>
      </c>
      <c r="C1236" s="230" t="s">
        <v>313</v>
      </c>
      <c r="D1236" s="230"/>
      <c r="E1236" s="232" t="s">
        <v>4249</v>
      </c>
      <c r="F1236" s="233" t="s">
        <v>171</v>
      </c>
      <c r="G1236" s="234">
        <v>826</v>
      </c>
      <c r="H1236" s="330"/>
      <c r="I1236" s="235">
        <f t="shared" si="319"/>
        <v>0</v>
      </c>
      <c r="J1236" s="236">
        <f t="shared" si="320"/>
        <v>0</v>
      </c>
      <c r="K1236" s="212">
        <f t="shared" si="321"/>
        <v>0</v>
      </c>
      <c r="L1236" s="309"/>
    </row>
    <row r="1237" spans="1:12" ht="38.25">
      <c r="A1237" s="230" t="s">
        <v>4263</v>
      </c>
      <c r="B1237" s="230" t="s">
        <v>5495</v>
      </c>
      <c r="C1237" s="230" t="s">
        <v>313</v>
      </c>
      <c r="D1237" s="230"/>
      <c r="E1237" s="232" t="s">
        <v>3639</v>
      </c>
      <c r="F1237" s="233" t="s">
        <v>171</v>
      </c>
      <c r="G1237" s="234">
        <v>674</v>
      </c>
      <c r="H1237" s="330"/>
      <c r="I1237" s="235">
        <f t="shared" si="319"/>
        <v>0</v>
      </c>
      <c r="J1237" s="236">
        <f t="shared" si="320"/>
        <v>0</v>
      </c>
      <c r="K1237" s="212">
        <f t="shared" si="321"/>
        <v>0</v>
      </c>
      <c r="L1237" s="309"/>
    </row>
    <row r="1238" spans="1:12">
      <c r="A1238" s="230"/>
      <c r="B1238" s="230"/>
      <c r="C1238" s="230"/>
      <c r="D1238" s="230"/>
      <c r="E1238" s="232"/>
      <c r="F1238" s="233"/>
      <c r="G1238" s="234"/>
      <c r="H1238" s="331"/>
      <c r="I1238" s="212"/>
      <c r="J1238" s="212"/>
      <c r="K1238" s="212"/>
      <c r="L1238" s="242"/>
    </row>
    <row r="1239" spans="1:12">
      <c r="A1239" s="296" t="s">
        <v>4264</v>
      </c>
      <c r="B1239" s="296"/>
      <c r="C1239" s="296"/>
      <c r="D1239" s="296"/>
      <c r="E1239" s="297" t="s">
        <v>3874</v>
      </c>
      <c r="F1239" s="298"/>
      <c r="G1239" s="299"/>
      <c r="H1239" s="334"/>
      <c r="I1239" s="300"/>
      <c r="J1239" s="300"/>
      <c r="K1239" s="301"/>
      <c r="L1239" s="315"/>
    </row>
    <row r="1240" spans="1:12" ht="38.25">
      <c r="A1240" s="230" t="s">
        <v>4265</v>
      </c>
      <c r="B1240" s="230" t="s">
        <v>5679</v>
      </c>
      <c r="C1240" s="230" t="s">
        <v>313</v>
      </c>
      <c r="D1240" s="230"/>
      <c r="E1240" s="232" t="s">
        <v>5414</v>
      </c>
      <c r="F1240" s="233" t="s">
        <v>171</v>
      </c>
      <c r="G1240" s="234">
        <v>6</v>
      </c>
      <c r="H1240" s="330"/>
      <c r="I1240" s="235">
        <f t="shared" ref="I1240:I1262" si="322">$H$3</f>
        <v>0</v>
      </c>
      <c r="J1240" s="236">
        <f t="shared" ref="J1240:J1262" si="323">TRUNC(H1240 * (1+I1240), 2)</f>
        <v>0</v>
      </c>
      <c r="K1240" s="212">
        <f t="shared" ref="K1240:K1262" si="324">TRUNC(G1240*J1240,2)</f>
        <v>0</v>
      </c>
      <c r="L1240" s="309"/>
    </row>
    <row r="1241" spans="1:12" ht="25.5">
      <c r="A1241" s="230" t="s">
        <v>4287</v>
      </c>
      <c r="B1241" s="230"/>
      <c r="C1241" s="230" t="s">
        <v>221</v>
      </c>
      <c r="D1241" s="231">
        <v>91952</v>
      </c>
      <c r="E1241" s="232" t="s">
        <v>6499</v>
      </c>
      <c r="F1241" s="233" t="s">
        <v>171</v>
      </c>
      <c r="G1241" s="234">
        <v>263</v>
      </c>
      <c r="H1241" s="330"/>
      <c r="I1241" s="235">
        <f t="shared" si="322"/>
        <v>0</v>
      </c>
      <c r="J1241" s="236">
        <f t="shared" si="323"/>
        <v>0</v>
      </c>
      <c r="K1241" s="212">
        <f t="shared" si="324"/>
        <v>0</v>
      </c>
      <c r="L1241" s="310"/>
    </row>
    <row r="1242" spans="1:12" ht="25.5">
      <c r="A1242" s="230" t="s">
        <v>4288</v>
      </c>
      <c r="B1242" s="230"/>
      <c r="C1242" s="230" t="s">
        <v>221</v>
      </c>
      <c r="D1242" s="231">
        <v>91954</v>
      </c>
      <c r="E1242" s="232" t="s">
        <v>6500</v>
      </c>
      <c r="F1242" s="233" t="s">
        <v>171</v>
      </c>
      <c r="G1242" s="234">
        <v>101</v>
      </c>
      <c r="H1242" s="330"/>
      <c r="I1242" s="235">
        <f t="shared" si="322"/>
        <v>0</v>
      </c>
      <c r="J1242" s="236">
        <f t="shared" si="323"/>
        <v>0</v>
      </c>
      <c r="K1242" s="212">
        <f t="shared" si="324"/>
        <v>0</v>
      </c>
      <c r="L1242" s="310"/>
    </row>
    <row r="1243" spans="1:12" ht="25.5">
      <c r="A1243" s="230" t="s">
        <v>4289</v>
      </c>
      <c r="B1243" s="230"/>
      <c r="C1243" s="230" t="s">
        <v>221</v>
      </c>
      <c r="D1243" s="231">
        <v>91978</v>
      </c>
      <c r="E1243" s="232" t="s">
        <v>6612</v>
      </c>
      <c r="F1243" s="233" t="s">
        <v>171</v>
      </c>
      <c r="G1243" s="234">
        <v>13</v>
      </c>
      <c r="H1243" s="330"/>
      <c r="I1243" s="235">
        <f t="shared" si="322"/>
        <v>0</v>
      </c>
      <c r="J1243" s="236">
        <f t="shared" si="323"/>
        <v>0</v>
      </c>
      <c r="K1243" s="212">
        <f t="shared" si="324"/>
        <v>0</v>
      </c>
      <c r="L1243" s="312"/>
    </row>
    <row r="1244" spans="1:12" ht="25.5">
      <c r="A1244" s="230" t="s">
        <v>4290</v>
      </c>
      <c r="B1244" s="230"/>
      <c r="C1244" s="230" t="s">
        <v>221</v>
      </c>
      <c r="D1244" s="231">
        <v>91952</v>
      </c>
      <c r="E1244" s="232" t="s">
        <v>6499</v>
      </c>
      <c r="F1244" s="233" t="s">
        <v>171</v>
      </c>
      <c r="G1244" s="234">
        <v>8</v>
      </c>
      <c r="H1244" s="330"/>
      <c r="I1244" s="235">
        <f t="shared" si="322"/>
        <v>0</v>
      </c>
      <c r="J1244" s="236">
        <f t="shared" si="323"/>
        <v>0</v>
      </c>
      <c r="K1244" s="212">
        <f t="shared" si="324"/>
        <v>0</v>
      </c>
      <c r="L1244" s="310"/>
    </row>
    <row r="1245" spans="1:12" ht="25.5">
      <c r="A1245" s="230" t="s">
        <v>4291</v>
      </c>
      <c r="B1245" s="230"/>
      <c r="C1245" s="230" t="s">
        <v>221</v>
      </c>
      <c r="D1245" s="231">
        <v>91954</v>
      </c>
      <c r="E1245" s="232" t="s">
        <v>6500</v>
      </c>
      <c r="F1245" s="233" t="s">
        <v>171</v>
      </c>
      <c r="G1245" s="234">
        <v>5</v>
      </c>
      <c r="H1245" s="330"/>
      <c r="I1245" s="235">
        <f t="shared" si="322"/>
        <v>0</v>
      </c>
      <c r="J1245" s="236">
        <f t="shared" si="323"/>
        <v>0</v>
      </c>
      <c r="K1245" s="212">
        <f t="shared" si="324"/>
        <v>0</v>
      </c>
      <c r="L1245" s="310"/>
    </row>
    <row r="1246" spans="1:12" ht="25.5">
      <c r="A1246" s="230" t="s">
        <v>4292</v>
      </c>
      <c r="B1246" s="230"/>
      <c r="C1246" s="230" t="s">
        <v>221</v>
      </c>
      <c r="D1246" s="231">
        <v>91998</v>
      </c>
      <c r="E1246" s="232" t="s">
        <v>6501</v>
      </c>
      <c r="F1246" s="233" t="s">
        <v>171</v>
      </c>
      <c r="G1246" s="234">
        <v>328</v>
      </c>
      <c r="H1246" s="330"/>
      <c r="I1246" s="235">
        <f t="shared" si="322"/>
        <v>0</v>
      </c>
      <c r="J1246" s="236">
        <f t="shared" si="323"/>
        <v>0</v>
      </c>
      <c r="K1246" s="212">
        <f t="shared" si="324"/>
        <v>0</v>
      </c>
      <c r="L1246" s="310"/>
    </row>
    <row r="1247" spans="1:12" ht="25.5">
      <c r="A1247" s="230" t="s">
        <v>4293</v>
      </c>
      <c r="B1247" s="230"/>
      <c r="C1247" s="230" t="s">
        <v>221</v>
      </c>
      <c r="D1247" s="231">
        <v>91999</v>
      </c>
      <c r="E1247" s="232" t="s">
        <v>6502</v>
      </c>
      <c r="F1247" s="233" t="s">
        <v>171</v>
      </c>
      <c r="G1247" s="234">
        <v>28</v>
      </c>
      <c r="H1247" s="330"/>
      <c r="I1247" s="235">
        <f t="shared" si="322"/>
        <v>0</v>
      </c>
      <c r="J1247" s="236">
        <f t="shared" si="323"/>
        <v>0</v>
      </c>
      <c r="K1247" s="212">
        <f t="shared" si="324"/>
        <v>0</v>
      </c>
      <c r="L1247" s="310"/>
    </row>
    <row r="1248" spans="1:12" ht="25.5">
      <c r="A1248" s="230" t="s">
        <v>4294</v>
      </c>
      <c r="B1248" s="230"/>
      <c r="C1248" s="230" t="s">
        <v>221</v>
      </c>
      <c r="D1248" s="231">
        <v>91998</v>
      </c>
      <c r="E1248" s="232" t="s">
        <v>6501</v>
      </c>
      <c r="F1248" s="233" t="s">
        <v>171</v>
      </c>
      <c r="G1248" s="234">
        <v>108</v>
      </c>
      <c r="H1248" s="330"/>
      <c r="I1248" s="235">
        <f t="shared" si="322"/>
        <v>0</v>
      </c>
      <c r="J1248" s="236">
        <f t="shared" si="323"/>
        <v>0</v>
      </c>
      <c r="K1248" s="212">
        <f t="shared" si="324"/>
        <v>0</v>
      </c>
      <c r="L1248" s="310"/>
    </row>
    <row r="1249" spans="1:12" ht="25.5">
      <c r="A1249" s="230" t="s">
        <v>4295</v>
      </c>
      <c r="B1249" s="230"/>
      <c r="C1249" s="230" t="s">
        <v>221</v>
      </c>
      <c r="D1249" s="231">
        <v>91999</v>
      </c>
      <c r="E1249" s="232" t="s">
        <v>6502</v>
      </c>
      <c r="F1249" s="233" t="s">
        <v>171</v>
      </c>
      <c r="G1249" s="234">
        <v>8</v>
      </c>
      <c r="H1249" s="330"/>
      <c r="I1249" s="235">
        <f t="shared" si="322"/>
        <v>0</v>
      </c>
      <c r="J1249" s="236">
        <f t="shared" si="323"/>
        <v>0</v>
      </c>
      <c r="K1249" s="212">
        <f t="shared" si="324"/>
        <v>0</v>
      </c>
      <c r="L1249" s="310"/>
    </row>
    <row r="1250" spans="1:12" ht="25.5">
      <c r="A1250" s="230" t="s">
        <v>4296</v>
      </c>
      <c r="B1250" s="230"/>
      <c r="C1250" s="230" t="s">
        <v>221</v>
      </c>
      <c r="D1250" s="231">
        <v>92000</v>
      </c>
      <c r="E1250" s="232" t="s">
        <v>6613</v>
      </c>
      <c r="F1250" s="233" t="s">
        <v>171</v>
      </c>
      <c r="G1250" s="234">
        <v>785</v>
      </c>
      <c r="H1250" s="330"/>
      <c r="I1250" s="235">
        <f t="shared" si="322"/>
        <v>0</v>
      </c>
      <c r="J1250" s="236">
        <f t="shared" si="323"/>
        <v>0</v>
      </c>
      <c r="K1250" s="212">
        <f t="shared" si="324"/>
        <v>0</v>
      </c>
      <c r="L1250" s="312"/>
    </row>
    <row r="1251" spans="1:12" ht="25.5">
      <c r="A1251" s="230" t="s">
        <v>4297</v>
      </c>
      <c r="B1251" s="230" t="s">
        <v>5690</v>
      </c>
      <c r="C1251" s="230" t="s">
        <v>313</v>
      </c>
      <c r="D1251" s="230"/>
      <c r="E1251" s="232" t="s">
        <v>4273</v>
      </c>
      <c r="F1251" s="233" t="s">
        <v>171</v>
      </c>
      <c r="G1251" s="234">
        <v>405</v>
      </c>
      <c r="H1251" s="330"/>
      <c r="I1251" s="235">
        <f t="shared" si="322"/>
        <v>0</v>
      </c>
      <c r="J1251" s="236">
        <f t="shared" si="323"/>
        <v>0</v>
      </c>
      <c r="K1251" s="212">
        <f t="shared" si="324"/>
        <v>0</v>
      </c>
      <c r="L1251" s="309"/>
    </row>
    <row r="1252" spans="1:12" ht="51">
      <c r="A1252" s="230" t="s">
        <v>4298</v>
      </c>
      <c r="B1252" s="230" t="s">
        <v>5691</v>
      </c>
      <c r="C1252" s="230" t="s">
        <v>313</v>
      </c>
      <c r="D1252" s="230"/>
      <c r="E1252" s="232" t="s">
        <v>4274</v>
      </c>
      <c r="F1252" s="233" t="s">
        <v>171</v>
      </c>
      <c r="G1252" s="234">
        <v>10</v>
      </c>
      <c r="H1252" s="330"/>
      <c r="I1252" s="235">
        <f t="shared" si="322"/>
        <v>0</v>
      </c>
      <c r="J1252" s="236">
        <f t="shared" si="323"/>
        <v>0</v>
      </c>
      <c r="K1252" s="212">
        <f t="shared" si="324"/>
        <v>0</v>
      </c>
      <c r="L1252" s="309"/>
    </row>
    <row r="1253" spans="1:12" ht="51">
      <c r="A1253" s="230" t="s">
        <v>4299</v>
      </c>
      <c r="B1253" s="230" t="s">
        <v>5692</v>
      </c>
      <c r="C1253" s="230" t="s">
        <v>313</v>
      </c>
      <c r="D1253" s="230"/>
      <c r="E1253" s="232" t="s">
        <v>4275</v>
      </c>
      <c r="F1253" s="233" t="s">
        <v>171</v>
      </c>
      <c r="G1253" s="234">
        <v>347</v>
      </c>
      <c r="H1253" s="330"/>
      <c r="I1253" s="235">
        <f t="shared" si="322"/>
        <v>0</v>
      </c>
      <c r="J1253" s="236">
        <f t="shared" si="323"/>
        <v>0</v>
      </c>
      <c r="K1253" s="212">
        <f t="shared" si="324"/>
        <v>0</v>
      </c>
      <c r="L1253" s="309"/>
    </row>
    <row r="1254" spans="1:12" ht="51">
      <c r="A1254" s="230" t="s">
        <v>4300</v>
      </c>
      <c r="B1254" s="230" t="s">
        <v>5693</v>
      </c>
      <c r="C1254" s="230" t="s">
        <v>313</v>
      </c>
      <c r="D1254" s="230"/>
      <c r="E1254" s="232" t="s">
        <v>4276</v>
      </c>
      <c r="F1254" s="233" t="s">
        <v>171</v>
      </c>
      <c r="G1254" s="234">
        <v>111</v>
      </c>
      <c r="H1254" s="330"/>
      <c r="I1254" s="235">
        <f t="shared" si="322"/>
        <v>0</v>
      </c>
      <c r="J1254" s="236">
        <f t="shared" si="323"/>
        <v>0</v>
      </c>
      <c r="K1254" s="212">
        <f t="shared" si="324"/>
        <v>0</v>
      </c>
      <c r="L1254" s="309"/>
    </row>
    <row r="1255" spans="1:12" ht="51">
      <c r="A1255" s="230" t="s">
        <v>4301</v>
      </c>
      <c r="B1255" s="230" t="s">
        <v>5694</v>
      </c>
      <c r="C1255" s="230" t="s">
        <v>313</v>
      </c>
      <c r="D1255" s="230"/>
      <c r="E1255" s="232" t="s">
        <v>4277</v>
      </c>
      <c r="F1255" s="233" t="s">
        <v>171</v>
      </c>
      <c r="G1255" s="234">
        <v>18</v>
      </c>
      <c r="H1255" s="330"/>
      <c r="I1255" s="235">
        <f t="shared" si="322"/>
        <v>0</v>
      </c>
      <c r="J1255" s="236">
        <f t="shared" si="323"/>
        <v>0</v>
      </c>
      <c r="K1255" s="212">
        <f t="shared" si="324"/>
        <v>0</v>
      </c>
      <c r="L1255" s="309"/>
    </row>
    <row r="1256" spans="1:12" ht="51">
      <c r="A1256" s="230" t="s">
        <v>4302</v>
      </c>
      <c r="B1256" s="230" t="s">
        <v>5695</v>
      </c>
      <c r="C1256" s="230" t="s">
        <v>313</v>
      </c>
      <c r="D1256" s="230"/>
      <c r="E1256" s="232" t="s">
        <v>4278</v>
      </c>
      <c r="F1256" s="233" t="s">
        <v>171</v>
      </c>
      <c r="G1256" s="234">
        <v>25</v>
      </c>
      <c r="H1256" s="330"/>
      <c r="I1256" s="235">
        <f t="shared" si="322"/>
        <v>0</v>
      </c>
      <c r="J1256" s="236">
        <f t="shared" si="323"/>
        <v>0</v>
      </c>
      <c r="K1256" s="212">
        <f t="shared" si="324"/>
        <v>0</v>
      </c>
      <c r="L1256" s="309"/>
    </row>
    <row r="1257" spans="1:12" ht="51">
      <c r="A1257" s="230" t="s">
        <v>4303</v>
      </c>
      <c r="B1257" s="230" t="s">
        <v>5696</v>
      </c>
      <c r="C1257" s="230" t="s">
        <v>313</v>
      </c>
      <c r="D1257" s="230"/>
      <c r="E1257" s="232" t="s">
        <v>4279</v>
      </c>
      <c r="F1257" s="233" t="s">
        <v>171</v>
      </c>
      <c r="G1257" s="234">
        <v>31</v>
      </c>
      <c r="H1257" s="330"/>
      <c r="I1257" s="235">
        <f t="shared" si="322"/>
        <v>0</v>
      </c>
      <c r="J1257" s="236">
        <f t="shared" si="323"/>
        <v>0</v>
      </c>
      <c r="K1257" s="212">
        <f t="shared" si="324"/>
        <v>0</v>
      </c>
      <c r="L1257" s="309"/>
    </row>
    <row r="1258" spans="1:12" ht="51">
      <c r="A1258" s="230" t="s">
        <v>4304</v>
      </c>
      <c r="B1258" s="230" t="s">
        <v>5697</v>
      </c>
      <c r="C1258" s="230" t="s">
        <v>313</v>
      </c>
      <c r="D1258" s="230"/>
      <c r="E1258" s="232" t="s">
        <v>4280</v>
      </c>
      <c r="F1258" s="233" t="s">
        <v>171</v>
      </c>
      <c r="G1258" s="234">
        <v>9</v>
      </c>
      <c r="H1258" s="330"/>
      <c r="I1258" s="235">
        <f t="shared" si="322"/>
        <v>0</v>
      </c>
      <c r="J1258" s="236">
        <f t="shared" si="323"/>
        <v>0</v>
      </c>
      <c r="K1258" s="212">
        <f t="shared" si="324"/>
        <v>0</v>
      </c>
      <c r="L1258" s="309"/>
    </row>
    <row r="1259" spans="1:12" ht="51">
      <c r="A1259" s="230" t="s">
        <v>4305</v>
      </c>
      <c r="B1259" s="230" t="s">
        <v>5698</v>
      </c>
      <c r="C1259" s="230" t="s">
        <v>313</v>
      </c>
      <c r="D1259" s="230"/>
      <c r="E1259" s="232" t="s">
        <v>4281</v>
      </c>
      <c r="F1259" s="233" t="s">
        <v>171</v>
      </c>
      <c r="G1259" s="234">
        <v>1</v>
      </c>
      <c r="H1259" s="330"/>
      <c r="I1259" s="235">
        <f t="shared" si="322"/>
        <v>0</v>
      </c>
      <c r="J1259" s="236">
        <f t="shared" si="323"/>
        <v>0</v>
      </c>
      <c r="K1259" s="212">
        <f t="shared" si="324"/>
        <v>0</v>
      </c>
      <c r="L1259" s="309"/>
    </row>
    <row r="1260" spans="1:12" ht="38.25">
      <c r="A1260" s="230" t="s">
        <v>4307</v>
      </c>
      <c r="B1260" s="230" t="s">
        <v>5700</v>
      </c>
      <c r="C1260" s="230" t="s">
        <v>313</v>
      </c>
      <c r="D1260" s="230"/>
      <c r="E1260" s="232" t="s">
        <v>4283</v>
      </c>
      <c r="F1260" s="233" t="s">
        <v>171</v>
      </c>
      <c r="G1260" s="234">
        <v>13</v>
      </c>
      <c r="H1260" s="330"/>
      <c r="I1260" s="235">
        <f t="shared" si="322"/>
        <v>0</v>
      </c>
      <c r="J1260" s="236">
        <f t="shared" si="323"/>
        <v>0</v>
      </c>
      <c r="K1260" s="212">
        <f t="shared" si="324"/>
        <v>0</v>
      </c>
      <c r="L1260" s="309"/>
    </row>
    <row r="1261" spans="1:12" ht="38.25">
      <c r="A1261" s="230" t="s">
        <v>4308</v>
      </c>
      <c r="B1261" s="230" t="s">
        <v>5701</v>
      </c>
      <c r="C1261" s="230" t="s">
        <v>313</v>
      </c>
      <c r="D1261" s="230"/>
      <c r="E1261" s="232" t="s">
        <v>4284</v>
      </c>
      <c r="F1261" s="233" t="s">
        <v>171</v>
      </c>
      <c r="G1261" s="234">
        <v>106</v>
      </c>
      <c r="H1261" s="330"/>
      <c r="I1261" s="235">
        <f t="shared" si="322"/>
        <v>0</v>
      </c>
      <c r="J1261" s="236">
        <f t="shared" si="323"/>
        <v>0</v>
      </c>
      <c r="K1261" s="212">
        <f t="shared" si="324"/>
        <v>0</v>
      </c>
      <c r="L1261" s="309"/>
    </row>
    <row r="1262" spans="1:12" ht="38.25">
      <c r="A1262" s="230" t="s">
        <v>4309</v>
      </c>
      <c r="B1262" s="230" t="s">
        <v>5702</v>
      </c>
      <c r="C1262" s="230" t="s">
        <v>313</v>
      </c>
      <c r="D1262" s="230"/>
      <c r="E1262" s="232" t="s">
        <v>4285</v>
      </c>
      <c r="F1262" s="233" t="s">
        <v>171</v>
      </c>
      <c r="G1262" s="234">
        <v>7</v>
      </c>
      <c r="H1262" s="330"/>
      <c r="I1262" s="235">
        <f t="shared" si="322"/>
        <v>0</v>
      </c>
      <c r="J1262" s="236">
        <f t="shared" si="323"/>
        <v>0</v>
      </c>
      <c r="K1262" s="212">
        <f t="shared" si="324"/>
        <v>0</v>
      </c>
      <c r="L1262" s="309"/>
    </row>
    <row r="1263" spans="1:12">
      <c r="A1263" s="230"/>
      <c r="B1263" s="230"/>
      <c r="C1263" s="230"/>
      <c r="D1263" s="230"/>
      <c r="E1263" s="232"/>
      <c r="F1263" s="233"/>
      <c r="G1263" s="234"/>
      <c r="H1263" s="331"/>
      <c r="I1263" s="212"/>
      <c r="J1263" s="212"/>
      <c r="K1263" s="212"/>
      <c r="L1263" s="242"/>
    </row>
    <row r="1264" spans="1:12">
      <c r="A1264" s="296" t="s">
        <v>4310</v>
      </c>
      <c r="B1264" s="296"/>
      <c r="C1264" s="296"/>
      <c r="D1264" s="296"/>
      <c r="E1264" s="297" t="s">
        <v>3877</v>
      </c>
      <c r="F1264" s="298"/>
      <c r="G1264" s="299"/>
      <c r="H1264" s="334"/>
      <c r="I1264" s="300"/>
      <c r="J1264" s="300"/>
      <c r="K1264" s="301"/>
      <c r="L1264" s="315"/>
    </row>
    <row r="1265" spans="1:12" ht="38.25">
      <c r="A1265" s="230" t="s">
        <v>4311</v>
      </c>
      <c r="B1265" s="230" t="s">
        <v>5703</v>
      </c>
      <c r="C1265" s="230" t="s">
        <v>313</v>
      </c>
      <c r="D1265" s="230"/>
      <c r="E1265" s="232" t="s">
        <v>4312</v>
      </c>
      <c r="F1265" s="233" t="s">
        <v>171</v>
      </c>
      <c r="G1265" s="234">
        <v>23</v>
      </c>
      <c r="H1265" s="330"/>
      <c r="I1265" s="235">
        <f t="shared" ref="I1265:I1284" si="325">$H$3</f>
        <v>0</v>
      </c>
      <c r="J1265" s="236">
        <f t="shared" ref="J1265:J1284" si="326">TRUNC(H1265 * (1+I1265), 2)</f>
        <v>0</v>
      </c>
      <c r="K1265" s="212">
        <f t="shared" ref="K1265:K1284" si="327">TRUNC(G1265*J1265,2)</f>
        <v>0</v>
      </c>
      <c r="L1265" s="309"/>
    </row>
    <row r="1266" spans="1:12" ht="38.25">
      <c r="A1266" s="230" t="s">
        <v>4323</v>
      </c>
      <c r="B1266" s="230" t="s">
        <v>5704</v>
      </c>
      <c r="C1266" s="230" t="s">
        <v>313</v>
      </c>
      <c r="D1266" s="230"/>
      <c r="E1266" s="232" t="s">
        <v>4313</v>
      </c>
      <c r="F1266" s="233" t="s">
        <v>171</v>
      </c>
      <c r="G1266" s="234">
        <v>34</v>
      </c>
      <c r="H1266" s="330"/>
      <c r="I1266" s="235">
        <f t="shared" si="325"/>
        <v>0</v>
      </c>
      <c r="J1266" s="236">
        <f t="shared" si="326"/>
        <v>0</v>
      </c>
      <c r="K1266" s="212">
        <f t="shared" si="327"/>
        <v>0</v>
      </c>
      <c r="L1266" s="309"/>
    </row>
    <row r="1267" spans="1:12" ht="38.25">
      <c r="A1267" s="230" t="s">
        <v>4324</v>
      </c>
      <c r="B1267" s="230" t="s">
        <v>5705</v>
      </c>
      <c r="C1267" s="230" t="s">
        <v>313</v>
      </c>
      <c r="D1267" s="230"/>
      <c r="E1267" s="232" t="s">
        <v>4314</v>
      </c>
      <c r="F1267" s="233" t="s">
        <v>171</v>
      </c>
      <c r="G1267" s="234">
        <v>8</v>
      </c>
      <c r="H1267" s="330"/>
      <c r="I1267" s="235">
        <f t="shared" si="325"/>
        <v>0</v>
      </c>
      <c r="J1267" s="236">
        <f t="shared" si="326"/>
        <v>0</v>
      </c>
      <c r="K1267" s="212">
        <f t="shared" si="327"/>
        <v>0</v>
      </c>
      <c r="L1267" s="309"/>
    </row>
    <row r="1268" spans="1:12" ht="63.75">
      <c r="A1268" s="230" t="s">
        <v>4325</v>
      </c>
      <c r="B1268" s="230" t="s">
        <v>5706</v>
      </c>
      <c r="C1268" s="230" t="s">
        <v>313</v>
      </c>
      <c r="D1268" s="230"/>
      <c r="E1268" s="232" t="s">
        <v>4315</v>
      </c>
      <c r="F1268" s="233" t="s">
        <v>171</v>
      </c>
      <c r="G1268" s="234">
        <v>84</v>
      </c>
      <c r="H1268" s="330"/>
      <c r="I1268" s="235">
        <f t="shared" si="325"/>
        <v>0</v>
      </c>
      <c r="J1268" s="236">
        <f t="shared" si="326"/>
        <v>0</v>
      </c>
      <c r="K1268" s="212">
        <f t="shared" si="327"/>
        <v>0</v>
      </c>
      <c r="L1268" s="309"/>
    </row>
    <row r="1269" spans="1:12" ht="76.5">
      <c r="A1269" s="230" t="s">
        <v>4326</v>
      </c>
      <c r="B1269" s="230" t="s">
        <v>5707</v>
      </c>
      <c r="C1269" s="230" t="s">
        <v>313</v>
      </c>
      <c r="D1269" s="230"/>
      <c r="E1269" s="232" t="s">
        <v>4316</v>
      </c>
      <c r="F1269" s="233" t="s">
        <v>171</v>
      </c>
      <c r="G1269" s="234">
        <v>85</v>
      </c>
      <c r="H1269" s="330"/>
      <c r="I1269" s="235">
        <f t="shared" si="325"/>
        <v>0</v>
      </c>
      <c r="J1269" s="236">
        <f t="shared" si="326"/>
        <v>0</v>
      </c>
      <c r="K1269" s="212">
        <f t="shared" si="327"/>
        <v>0</v>
      </c>
      <c r="L1269" s="309"/>
    </row>
    <row r="1270" spans="1:12" ht="63.75">
      <c r="A1270" s="230" t="s">
        <v>4327</v>
      </c>
      <c r="B1270" s="230" t="s">
        <v>5708</v>
      </c>
      <c r="C1270" s="230" t="s">
        <v>313</v>
      </c>
      <c r="D1270" s="230"/>
      <c r="E1270" s="232" t="s">
        <v>4317</v>
      </c>
      <c r="F1270" s="233" t="s">
        <v>171</v>
      </c>
      <c r="G1270" s="234">
        <v>110</v>
      </c>
      <c r="H1270" s="330"/>
      <c r="I1270" s="235">
        <f t="shared" si="325"/>
        <v>0</v>
      </c>
      <c r="J1270" s="236">
        <f t="shared" si="326"/>
        <v>0</v>
      </c>
      <c r="K1270" s="212">
        <f t="shared" si="327"/>
        <v>0</v>
      </c>
      <c r="L1270" s="309"/>
    </row>
    <row r="1271" spans="1:12" ht="76.5">
      <c r="A1271" s="230" t="s">
        <v>4328</v>
      </c>
      <c r="B1271" s="230" t="s">
        <v>5709</v>
      </c>
      <c r="C1271" s="230" t="s">
        <v>313</v>
      </c>
      <c r="D1271" s="230"/>
      <c r="E1271" s="232" t="s">
        <v>4318</v>
      </c>
      <c r="F1271" s="233" t="s">
        <v>171</v>
      </c>
      <c r="G1271" s="234">
        <v>555</v>
      </c>
      <c r="H1271" s="330"/>
      <c r="I1271" s="235">
        <f t="shared" si="325"/>
        <v>0</v>
      </c>
      <c r="J1271" s="236">
        <f t="shared" si="326"/>
        <v>0</v>
      </c>
      <c r="K1271" s="212">
        <f t="shared" si="327"/>
        <v>0</v>
      </c>
      <c r="L1271" s="309"/>
    </row>
    <row r="1272" spans="1:12" ht="76.5">
      <c r="A1272" s="230" t="s">
        <v>4329</v>
      </c>
      <c r="B1272" s="230" t="s">
        <v>5710</v>
      </c>
      <c r="C1272" s="230" t="s">
        <v>313</v>
      </c>
      <c r="D1272" s="230"/>
      <c r="E1272" s="232" t="s">
        <v>4319</v>
      </c>
      <c r="F1272" s="233" t="s">
        <v>171</v>
      </c>
      <c r="G1272" s="234">
        <v>379</v>
      </c>
      <c r="H1272" s="330"/>
      <c r="I1272" s="235">
        <f t="shared" si="325"/>
        <v>0</v>
      </c>
      <c r="J1272" s="236">
        <f t="shared" si="326"/>
        <v>0</v>
      </c>
      <c r="K1272" s="212">
        <f t="shared" si="327"/>
        <v>0</v>
      </c>
      <c r="L1272" s="309"/>
    </row>
    <row r="1273" spans="1:12" ht="51">
      <c r="A1273" s="230" t="s">
        <v>4330</v>
      </c>
      <c r="B1273" s="230" t="s">
        <v>5711</v>
      </c>
      <c r="C1273" s="230" t="s">
        <v>313</v>
      </c>
      <c r="D1273" s="230"/>
      <c r="E1273" s="232" t="s">
        <v>7320</v>
      </c>
      <c r="F1273" s="233" t="s">
        <v>171</v>
      </c>
      <c r="G1273" s="234">
        <v>10</v>
      </c>
      <c r="H1273" s="330"/>
      <c r="I1273" s="235">
        <f t="shared" si="325"/>
        <v>0</v>
      </c>
      <c r="J1273" s="236">
        <f t="shared" si="326"/>
        <v>0</v>
      </c>
      <c r="K1273" s="212">
        <f t="shared" si="327"/>
        <v>0</v>
      </c>
      <c r="L1273" s="309"/>
    </row>
    <row r="1274" spans="1:12" ht="25.5">
      <c r="A1274" s="230" t="s">
        <v>4331</v>
      </c>
      <c r="B1274" s="230" t="s">
        <v>5712</v>
      </c>
      <c r="C1274" s="230" t="s">
        <v>313</v>
      </c>
      <c r="D1274" s="230"/>
      <c r="E1274" s="232" t="s">
        <v>5415</v>
      </c>
      <c r="F1274" s="233" t="s">
        <v>171</v>
      </c>
      <c r="G1274" s="234">
        <v>9</v>
      </c>
      <c r="H1274" s="330"/>
      <c r="I1274" s="235">
        <f t="shared" si="325"/>
        <v>0</v>
      </c>
      <c r="J1274" s="236">
        <f t="shared" si="326"/>
        <v>0</v>
      </c>
      <c r="K1274" s="212">
        <f t="shared" si="327"/>
        <v>0</v>
      </c>
      <c r="L1274" s="309"/>
    </row>
    <row r="1275" spans="1:12" ht="25.5">
      <c r="A1275" s="230" t="s">
        <v>4332</v>
      </c>
      <c r="B1275" s="230" t="s">
        <v>5713</v>
      </c>
      <c r="C1275" s="230" t="s">
        <v>313</v>
      </c>
      <c r="D1275" s="230"/>
      <c r="E1275" s="232" t="s">
        <v>4321</v>
      </c>
      <c r="F1275" s="233" t="s">
        <v>171</v>
      </c>
      <c r="G1275" s="234">
        <v>42</v>
      </c>
      <c r="H1275" s="330"/>
      <c r="I1275" s="235">
        <f t="shared" si="325"/>
        <v>0</v>
      </c>
      <c r="J1275" s="236">
        <f t="shared" si="326"/>
        <v>0</v>
      </c>
      <c r="K1275" s="212">
        <f t="shared" si="327"/>
        <v>0</v>
      </c>
      <c r="L1275" s="309"/>
    </row>
    <row r="1276" spans="1:12" ht="63.75">
      <c r="A1276" s="230" t="s">
        <v>6825</v>
      </c>
      <c r="B1276" s="243" t="s">
        <v>7063</v>
      </c>
      <c r="C1276" s="230" t="s">
        <v>313</v>
      </c>
      <c r="D1276" s="296"/>
      <c r="E1276" s="232" t="s">
        <v>6803</v>
      </c>
      <c r="F1276" s="233" t="s">
        <v>171</v>
      </c>
      <c r="G1276" s="234">
        <v>5</v>
      </c>
      <c r="H1276" s="330"/>
      <c r="I1276" s="235">
        <f t="shared" si="325"/>
        <v>0</v>
      </c>
      <c r="J1276" s="236">
        <f t="shared" si="326"/>
        <v>0</v>
      </c>
      <c r="K1276" s="212">
        <f t="shared" si="327"/>
        <v>0</v>
      </c>
      <c r="L1276" s="309"/>
    </row>
    <row r="1277" spans="1:12" ht="63.75">
      <c r="A1277" s="230" t="s">
        <v>6826</v>
      </c>
      <c r="B1277" s="243" t="s">
        <v>7064</v>
      </c>
      <c r="C1277" s="230" t="s">
        <v>313</v>
      </c>
      <c r="D1277" s="296"/>
      <c r="E1277" s="232" t="s">
        <v>6804</v>
      </c>
      <c r="F1277" s="233" t="s">
        <v>171</v>
      </c>
      <c r="G1277" s="234">
        <v>12</v>
      </c>
      <c r="H1277" s="330"/>
      <c r="I1277" s="235">
        <f t="shared" si="325"/>
        <v>0</v>
      </c>
      <c r="J1277" s="236">
        <f t="shared" si="326"/>
        <v>0</v>
      </c>
      <c r="K1277" s="212">
        <f t="shared" si="327"/>
        <v>0</v>
      </c>
      <c r="L1277" s="309"/>
    </row>
    <row r="1278" spans="1:12" ht="76.5">
      <c r="A1278" s="230" t="s">
        <v>6827</v>
      </c>
      <c r="B1278" s="243" t="s">
        <v>7065</v>
      </c>
      <c r="C1278" s="230" t="s">
        <v>313</v>
      </c>
      <c r="D1278" s="296"/>
      <c r="E1278" s="232" t="s">
        <v>6805</v>
      </c>
      <c r="F1278" s="233" t="s">
        <v>171</v>
      </c>
      <c r="G1278" s="234">
        <v>9</v>
      </c>
      <c r="H1278" s="330"/>
      <c r="I1278" s="235">
        <f t="shared" si="325"/>
        <v>0</v>
      </c>
      <c r="J1278" s="236">
        <f t="shared" si="326"/>
        <v>0</v>
      </c>
      <c r="K1278" s="212">
        <f t="shared" si="327"/>
        <v>0</v>
      </c>
      <c r="L1278" s="309"/>
    </row>
    <row r="1279" spans="1:12" ht="63.75">
      <c r="A1279" s="230" t="s">
        <v>6828</v>
      </c>
      <c r="B1279" s="243" t="s">
        <v>7066</v>
      </c>
      <c r="C1279" s="230" t="s">
        <v>313</v>
      </c>
      <c r="D1279" s="296"/>
      <c r="E1279" s="232" t="s">
        <v>6806</v>
      </c>
      <c r="F1279" s="233" t="s">
        <v>171</v>
      </c>
      <c r="G1279" s="234">
        <v>18</v>
      </c>
      <c r="H1279" s="330"/>
      <c r="I1279" s="235">
        <f t="shared" si="325"/>
        <v>0</v>
      </c>
      <c r="J1279" s="236">
        <f t="shared" si="326"/>
        <v>0</v>
      </c>
      <c r="K1279" s="212">
        <f t="shared" si="327"/>
        <v>0</v>
      </c>
      <c r="L1279" s="309"/>
    </row>
    <row r="1280" spans="1:12" ht="51">
      <c r="A1280" s="230" t="s">
        <v>6829</v>
      </c>
      <c r="B1280" s="243" t="s">
        <v>7067</v>
      </c>
      <c r="C1280" s="230" t="s">
        <v>313</v>
      </c>
      <c r="D1280" s="296"/>
      <c r="E1280" s="232" t="s">
        <v>6807</v>
      </c>
      <c r="F1280" s="233" t="s">
        <v>171</v>
      </c>
      <c r="G1280" s="234">
        <v>4</v>
      </c>
      <c r="H1280" s="330"/>
      <c r="I1280" s="235">
        <f t="shared" si="325"/>
        <v>0</v>
      </c>
      <c r="J1280" s="236">
        <f t="shared" si="326"/>
        <v>0</v>
      </c>
      <c r="K1280" s="212">
        <f t="shared" si="327"/>
        <v>0</v>
      </c>
      <c r="L1280" s="309"/>
    </row>
    <row r="1281" spans="1:12" ht="51">
      <c r="A1281" s="230" t="s">
        <v>6830</v>
      </c>
      <c r="B1281" s="243" t="s">
        <v>7068</v>
      </c>
      <c r="C1281" s="230" t="s">
        <v>313</v>
      </c>
      <c r="D1281" s="296"/>
      <c r="E1281" s="232" t="s">
        <v>6834</v>
      </c>
      <c r="F1281" s="233" t="s">
        <v>171</v>
      </c>
      <c r="G1281" s="234">
        <v>13</v>
      </c>
      <c r="H1281" s="330"/>
      <c r="I1281" s="235">
        <f t="shared" si="325"/>
        <v>0</v>
      </c>
      <c r="J1281" s="236">
        <f t="shared" si="326"/>
        <v>0</v>
      </c>
      <c r="K1281" s="212">
        <f t="shared" si="327"/>
        <v>0</v>
      </c>
      <c r="L1281" s="309"/>
    </row>
    <row r="1282" spans="1:12" ht="51">
      <c r="A1282" s="230" t="s">
        <v>6831</v>
      </c>
      <c r="B1282" s="243" t="s">
        <v>7069</v>
      </c>
      <c r="C1282" s="230" t="s">
        <v>313</v>
      </c>
      <c r="D1282" s="296"/>
      <c r="E1282" s="232" t="s">
        <v>6835</v>
      </c>
      <c r="F1282" s="233" t="s">
        <v>171</v>
      </c>
      <c r="G1282" s="234">
        <v>3</v>
      </c>
      <c r="H1282" s="330"/>
      <c r="I1282" s="235">
        <f t="shared" si="325"/>
        <v>0</v>
      </c>
      <c r="J1282" s="236">
        <f t="shared" si="326"/>
        <v>0</v>
      </c>
      <c r="K1282" s="212">
        <f t="shared" si="327"/>
        <v>0</v>
      </c>
      <c r="L1282" s="309"/>
    </row>
    <row r="1283" spans="1:12" ht="25.5">
      <c r="A1283" s="230" t="s">
        <v>6832</v>
      </c>
      <c r="B1283" s="243" t="s">
        <v>7118</v>
      </c>
      <c r="C1283" s="230" t="s">
        <v>313</v>
      </c>
      <c r="D1283" s="296"/>
      <c r="E1283" s="232" t="s">
        <v>6808</v>
      </c>
      <c r="F1283" s="233" t="s">
        <v>171</v>
      </c>
      <c r="G1283" s="234">
        <v>2</v>
      </c>
      <c r="H1283" s="330"/>
      <c r="I1283" s="235">
        <f t="shared" si="325"/>
        <v>0</v>
      </c>
      <c r="J1283" s="236">
        <f t="shared" si="326"/>
        <v>0</v>
      </c>
      <c r="K1283" s="212">
        <f t="shared" si="327"/>
        <v>0</v>
      </c>
      <c r="L1283" s="309"/>
    </row>
    <row r="1284" spans="1:12" ht="25.5">
      <c r="A1284" s="230" t="s">
        <v>6833</v>
      </c>
      <c r="B1284" s="243" t="s">
        <v>7119</v>
      </c>
      <c r="C1284" s="230" t="s">
        <v>313</v>
      </c>
      <c r="D1284" s="296"/>
      <c r="E1284" s="232" t="s">
        <v>6809</v>
      </c>
      <c r="F1284" s="233" t="s">
        <v>171</v>
      </c>
      <c r="G1284" s="234">
        <v>2</v>
      </c>
      <c r="H1284" s="330"/>
      <c r="I1284" s="235">
        <f t="shared" si="325"/>
        <v>0</v>
      </c>
      <c r="J1284" s="236">
        <f t="shared" si="326"/>
        <v>0</v>
      </c>
      <c r="K1284" s="212">
        <f t="shared" si="327"/>
        <v>0</v>
      </c>
      <c r="L1284" s="309"/>
    </row>
    <row r="1285" spans="1:12">
      <c r="A1285" s="296"/>
      <c r="B1285" s="296"/>
      <c r="C1285" s="296"/>
      <c r="D1285" s="296"/>
      <c r="E1285" s="297"/>
      <c r="F1285" s="298"/>
      <c r="G1285" s="314"/>
      <c r="H1285" s="334"/>
      <c r="I1285" s="300"/>
      <c r="J1285" s="300"/>
      <c r="K1285" s="300"/>
      <c r="L1285" s="242"/>
    </row>
    <row r="1286" spans="1:12">
      <c r="A1286" s="296" t="s">
        <v>4336</v>
      </c>
      <c r="B1286" s="296"/>
      <c r="C1286" s="296"/>
      <c r="D1286" s="296"/>
      <c r="E1286" s="297" t="s">
        <v>3278</v>
      </c>
      <c r="F1286" s="298"/>
      <c r="G1286" s="299"/>
      <c r="H1286" s="334"/>
      <c r="I1286" s="300"/>
      <c r="J1286" s="300"/>
      <c r="K1286" s="301"/>
      <c r="L1286" s="315"/>
    </row>
    <row r="1287" spans="1:12">
      <c r="A1287" s="230" t="s">
        <v>4337</v>
      </c>
      <c r="B1287" s="230" t="s">
        <v>5716</v>
      </c>
      <c r="C1287" s="230" t="s">
        <v>313</v>
      </c>
      <c r="D1287" s="230"/>
      <c r="E1287" s="232" t="s">
        <v>4338</v>
      </c>
      <c r="F1287" s="233" t="s">
        <v>171</v>
      </c>
      <c r="G1287" s="234">
        <v>2</v>
      </c>
      <c r="H1287" s="330"/>
      <c r="I1287" s="235">
        <f t="shared" ref="I1287" si="328">$H$3</f>
        <v>0</v>
      </c>
      <c r="J1287" s="236">
        <f t="shared" ref="J1287" si="329">TRUNC(H1287 * (1+I1287), 2)</f>
        <v>0</v>
      </c>
      <c r="K1287" s="212">
        <f t="shared" ref="K1287:K1331" si="330">TRUNC(G1287*J1287,2)</f>
        <v>0</v>
      </c>
      <c r="L1287" s="309"/>
    </row>
    <row r="1288" spans="1:12">
      <c r="A1288" s="230" t="s">
        <v>4369</v>
      </c>
      <c r="B1288" s="230" t="s">
        <v>5717</v>
      </c>
      <c r="C1288" s="230" t="s">
        <v>313</v>
      </c>
      <c r="D1288" s="230"/>
      <c r="E1288" s="232" t="s">
        <v>4339</v>
      </c>
      <c r="F1288" s="233" t="s">
        <v>171</v>
      </c>
      <c r="G1288" s="234">
        <v>2</v>
      </c>
      <c r="H1288" s="330"/>
      <c r="I1288" s="235">
        <f t="shared" ref="I1288:I1331" si="331">$H$3</f>
        <v>0</v>
      </c>
      <c r="J1288" s="236">
        <f t="shared" ref="J1288:J1331" si="332">TRUNC(H1288 * (1+I1288), 2)</f>
        <v>0</v>
      </c>
      <c r="K1288" s="212">
        <f t="shared" si="330"/>
        <v>0</v>
      </c>
      <c r="L1288" s="309"/>
    </row>
    <row r="1289" spans="1:12" ht="25.5">
      <c r="A1289" s="230" t="s">
        <v>4370</v>
      </c>
      <c r="B1289" s="230" t="s">
        <v>5718</v>
      </c>
      <c r="C1289" s="230" t="s">
        <v>313</v>
      </c>
      <c r="D1289" s="230"/>
      <c r="E1289" s="232" t="s">
        <v>5471</v>
      </c>
      <c r="F1289" s="233" t="s">
        <v>171</v>
      </c>
      <c r="G1289" s="234">
        <v>2</v>
      </c>
      <c r="H1289" s="330"/>
      <c r="I1289" s="235">
        <f t="shared" si="331"/>
        <v>0</v>
      </c>
      <c r="J1289" s="236">
        <f t="shared" si="332"/>
        <v>0</v>
      </c>
      <c r="K1289" s="212">
        <f t="shared" si="330"/>
        <v>0</v>
      </c>
      <c r="L1289" s="309"/>
    </row>
    <row r="1290" spans="1:12">
      <c r="A1290" s="230" t="s">
        <v>4371</v>
      </c>
      <c r="B1290" s="230" t="s">
        <v>5719</v>
      </c>
      <c r="C1290" s="230" t="s">
        <v>313</v>
      </c>
      <c r="D1290" s="230"/>
      <c r="E1290" s="232" t="s">
        <v>4340</v>
      </c>
      <c r="F1290" s="233" t="s">
        <v>171</v>
      </c>
      <c r="G1290" s="234">
        <v>2</v>
      </c>
      <c r="H1290" s="330"/>
      <c r="I1290" s="235">
        <f t="shared" si="331"/>
        <v>0</v>
      </c>
      <c r="J1290" s="236">
        <f t="shared" si="332"/>
        <v>0</v>
      </c>
      <c r="K1290" s="212">
        <f t="shared" si="330"/>
        <v>0</v>
      </c>
      <c r="L1290" s="309"/>
    </row>
    <row r="1291" spans="1:12" ht="25.5">
      <c r="A1291" s="230" t="s">
        <v>4372</v>
      </c>
      <c r="B1291" s="230" t="s">
        <v>5720</v>
      </c>
      <c r="C1291" s="230" t="s">
        <v>313</v>
      </c>
      <c r="D1291" s="230"/>
      <c r="E1291" s="232" t="s">
        <v>4341</v>
      </c>
      <c r="F1291" s="233" t="s">
        <v>171</v>
      </c>
      <c r="G1291" s="234">
        <v>8</v>
      </c>
      <c r="H1291" s="330"/>
      <c r="I1291" s="235">
        <f t="shared" si="331"/>
        <v>0</v>
      </c>
      <c r="J1291" s="236">
        <f t="shared" si="332"/>
        <v>0</v>
      </c>
      <c r="K1291" s="212">
        <f t="shared" si="330"/>
        <v>0</v>
      </c>
      <c r="L1291" s="309"/>
    </row>
    <row r="1292" spans="1:12">
      <c r="A1292" s="230" t="s">
        <v>4373</v>
      </c>
      <c r="B1292" s="230" t="s">
        <v>5721</v>
      </c>
      <c r="C1292" s="230" t="s">
        <v>313</v>
      </c>
      <c r="D1292" s="230"/>
      <c r="E1292" s="232" t="s">
        <v>4342</v>
      </c>
      <c r="F1292" s="233" t="s">
        <v>171</v>
      </c>
      <c r="G1292" s="234">
        <v>4</v>
      </c>
      <c r="H1292" s="330"/>
      <c r="I1292" s="235">
        <f t="shared" si="331"/>
        <v>0</v>
      </c>
      <c r="J1292" s="236">
        <f t="shared" si="332"/>
        <v>0</v>
      </c>
      <c r="K1292" s="212">
        <f t="shared" si="330"/>
        <v>0</v>
      </c>
      <c r="L1292" s="309"/>
    </row>
    <row r="1293" spans="1:12" ht="25.5">
      <c r="A1293" s="230" t="s">
        <v>4374</v>
      </c>
      <c r="B1293" s="230" t="s">
        <v>5722</v>
      </c>
      <c r="C1293" s="230" t="s">
        <v>313</v>
      </c>
      <c r="D1293" s="230"/>
      <c r="E1293" s="232" t="s">
        <v>5416</v>
      </c>
      <c r="F1293" s="233" t="s">
        <v>171</v>
      </c>
      <c r="G1293" s="234">
        <v>2</v>
      </c>
      <c r="H1293" s="330"/>
      <c r="I1293" s="235">
        <f t="shared" si="331"/>
        <v>0</v>
      </c>
      <c r="J1293" s="236">
        <f t="shared" si="332"/>
        <v>0</v>
      </c>
      <c r="K1293" s="212">
        <f t="shared" si="330"/>
        <v>0</v>
      </c>
      <c r="L1293" s="309"/>
    </row>
    <row r="1294" spans="1:12">
      <c r="A1294" s="230" t="s">
        <v>4375</v>
      </c>
      <c r="B1294" s="230" t="s">
        <v>5723</v>
      </c>
      <c r="C1294" s="230" t="s">
        <v>313</v>
      </c>
      <c r="D1294" s="230"/>
      <c r="E1294" s="232" t="s">
        <v>4343</v>
      </c>
      <c r="F1294" s="233" t="s">
        <v>171</v>
      </c>
      <c r="G1294" s="234">
        <v>4</v>
      </c>
      <c r="H1294" s="330"/>
      <c r="I1294" s="235">
        <f t="shared" si="331"/>
        <v>0</v>
      </c>
      <c r="J1294" s="236">
        <f t="shared" si="332"/>
        <v>0</v>
      </c>
      <c r="K1294" s="212">
        <f t="shared" si="330"/>
        <v>0</v>
      </c>
      <c r="L1294" s="309"/>
    </row>
    <row r="1295" spans="1:12">
      <c r="A1295" s="230" t="s">
        <v>4376</v>
      </c>
      <c r="B1295" s="230"/>
      <c r="C1295" s="230" t="s">
        <v>221</v>
      </c>
      <c r="D1295" s="231">
        <v>72272</v>
      </c>
      <c r="E1295" s="232" t="s">
        <v>6503</v>
      </c>
      <c r="F1295" s="233" t="s">
        <v>171</v>
      </c>
      <c r="G1295" s="234">
        <v>8</v>
      </c>
      <c r="H1295" s="330"/>
      <c r="I1295" s="235">
        <f t="shared" si="331"/>
        <v>0</v>
      </c>
      <c r="J1295" s="236">
        <f t="shared" si="332"/>
        <v>0</v>
      </c>
      <c r="K1295" s="212">
        <f t="shared" si="330"/>
        <v>0</v>
      </c>
      <c r="L1295" s="310"/>
    </row>
    <row r="1296" spans="1:12" ht="25.5">
      <c r="A1296" s="230" t="s">
        <v>4377</v>
      </c>
      <c r="B1296" s="230" t="s">
        <v>5725</v>
      </c>
      <c r="C1296" s="230" t="s">
        <v>313</v>
      </c>
      <c r="D1296" s="230"/>
      <c r="E1296" s="232" t="s">
        <v>4344</v>
      </c>
      <c r="F1296" s="233" t="s">
        <v>171</v>
      </c>
      <c r="G1296" s="234">
        <v>1078</v>
      </c>
      <c r="H1296" s="330"/>
      <c r="I1296" s="235">
        <f t="shared" si="331"/>
        <v>0</v>
      </c>
      <c r="J1296" s="236">
        <f t="shared" si="332"/>
        <v>0</v>
      </c>
      <c r="K1296" s="212">
        <f t="shared" si="330"/>
        <v>0</v>
      </c>
      <c r="L1296" s="309"/>
    </row>
    <row r="1297" spans="1:12" ht="25.5">
      <c r="A1297" s="230" t="s">
        <v>4378</v>
      </c>
      <c r="B1297" s="230" t="s">
        <v>5726</v>
      </c>
      <c r="C1297" s="230" t="s">
        <v>313</v>
      </c>
      <c r="D1297" s="230"/>
      <c r="E1297" s="232" t="s">
        <v>4345</v>
      </c>
      <c r="F1297" s="233" t="s">
        <v>171</v>
      </c>
      <c r="G1297" s="234">
        <v>13</v>
      </c>
      <c r="H1297" s="330"/>
      <c r="I1297" s="235">
        <f t="shared" si="331"/>
        <v>0</v>
      </c>
      <c r="J1297" s="236">
        <f t="shared" si="332"/>
        <v>0</v>
      </c>
      <c r="K1297" s="212">
        <f t="shared" si="330"/>
        <v>0</v>
      </c>
      <c r="L1297" s="309"/>
    </row>
    <row r="1298" spans="1:12" ht="25.5">
      <c r="A1298" s="230" t="s">
        <v>4379</v>
      </c>
      <c r="B1298" s="230" t="s">
        <v>5727</v>
      </c>
      <c r="C1298" s="230" t="s">
        <v>313</v>
      </c>
      <c r="D1298" s="230"/>
      <c r="E1298" s="232" t="s">
        <v>5418</v>
      </c>
      <c r="F1298" s="233" t="s">
        <v>171</v>
      </c>
      <c r="G1298" s="234">
        <v>363</v>
      </c>
      <c r="H1298" s="330"/>
      <c r="I1298" s="235">
        <f t="shared" si="331"/>
        <v>0</v>
      </c>
      <c r="J1298" s="236">
        <f t="shared" si="332"/>
        <v>0</v>
      </c>
      <c r="K1298" s="212">
        <f t="shared" si="330"/>
        <v>0</v>
      </c>
      <c r="L1298" s="309"/>
    </row>
    <row r="1299" spans="1:12">
      <c r="A1299" s="230" t="s">
        <v>4380</v>
      </c>
      <c r="B1299" s="230" t="s">
        <v>5728</v>
      </c>
      <c r="C1299" s="230" t="s">
        <v>313</v>
      </c>
      <c r="D1299" s="230"/>
      <c r="E1299" s="232" t="s">
        <v>4346</v>
      </c>
      <c r="F1299" s="233" t="s">
        <v>171</v>
      </c>
      <c r="G1299" s="234">
        <v>715</v>
      </c>
      <c r="H1299" s="330"/>
      <c r="I1299" s="235">
        <f t="shared" si="331"/>
        <v>0</v>
      </c>
      <c r="J1299" s="236">
        <f t="shared" si="332"/>
        <v>0</v>
      </c>
      <c r="K1299" s="212">
        <f t="shared" si="330"/>
        <v>0</v>
      </c>
      <c r="L1299" s="309"/>
    </row>
    <row r="1300" spans="1:12">
      <c r="A1300" s="230" t="s">
        <v>4381</v>
      </c>
      <c r="B1300" s="230" t="s">
        <v>5729</v>
      </c>
      <c r="C1300" s="230" t="s">
        <v>313</v>
      </c>
      <c r="D1300" s="230"/>
      <c r="E1300" s="232" t="s">
        <v>4347</v>
      </c>
      <c r="F1300" s="233" t="s">
        <v>171</v>
      </c>
      <c r="G1300" s="234">
        <v>45</v>
      </c>
      <c r="H1300" s="330"/>
      <c r="I1300" s="235">
        <f t="shared" si="331"/>
        <v>0</v>
      </c>
      <c r="J1300" s="236">
        <f t="shared" si="332"/>
        <v>0</v>
      </c>
      <c r="K1300" s="212">
        <f t="shared" si="330"/>
        <v>0</v>
      </c>
      <c r="L1300" s="309"/>
    </row>
    <row r="1301" spans="1:12">
      <c r="A1301" s="230" t="s">
        <v>4382</v>
      </c>
      <c r="B1301" s="230" t="s">
        <v>5730</v>
      </c>
      <c r="C1301" s="230" t="s">
        <v>313</v>
      </c>
      <c r="D1301" s="230"/>
      <c r="E1301" s="232" t="s">
        <v>4348</v>
      </c>
      <c r="F1301" s="233" t="s">
        <v>171</v>
      </c>
      <c r="G1301" s="234">
        <v>715</v>
      </c>
      <c r="H1301" s="330"/>
      <c r="I1301" s="235">
        <f t="shared" si="331"/>
        <v>0</v>
      </c>
      <c r="J1301" s="236">
        <f t="shared" si="332"/>
        <v>0</v>
      </c>
      <c r="K1301" s="212">
        <f t="shared" si="330"/>
        <v>0</v>
      </c>
      <c r="L1301" s="309"/>
    </row>
    <row r="1302" spans="1:12">
      <c r="A1302" s="230" t="s">
        <v>4383</v>
      </c>
      <c r="B1302" s="230" t="s">
        <v>5731</v>
      </c>
      <c r="C1302" s="230" t="s">
        <v>313</v>
      </c>
      <c r="D1302" s="230"/>
      <c r="E1302" s="232" t="s">
        <v>4349</v>
      </c>
      <c r="F1302" s="233" t="s">
        <v>171</v>
      </c>
      <c r="G1302" s="234">
        <v>715</v>
      </c>
      <c r="H1302" s="330"/>
      <c r="I1302" s="235">
        <f t="shared" si="331"/>
        <v>0</v>
      </c>
      <c r="J1302" s="236">
        <f t="shared" si="332"/>
        <v>0</v>
      </c>
      <c r="K1302" s="212">
        <f t="shared" si="330"/>
        <v>0</v>
      </c>
      <c r="L1302" s="309"/>
    </row>
    <row r="1303" spans="1:12" ht="25.5">
      <c r="A1303" s="230" t="s">
        <v>4384</v>
      </c>
      <c r="B1303" s="230" t="s">
        <v>5732</v>
      </c>
      <c r="C1303" s="230" t="s">
        <v>313</v>
      </c>
      <c r="D1303" s="230"/>
      <c r="E1303" s="232" t="s">
        <v>4350</v>
      </c>
      <c r="F1303" s="233" t="s">
        <v>171</v>
      </c>
      <c r="G1303" s="234">
        <v>518</v>
      </c>
      <c r="H1303" s="330"/>
      <c r="I1303" s="235">
        <f t="shared" si="331"/>
        <v>0</v>
      </c>
      <c r="J1303" s="236">
        <f t="shared" si="332"/>
        <v>0</v>
      </c>
      <c r="K1303" s="212">
        <f t="shared" si="330"/>
        <v>0</v>
      </c>
      <c r="L1303" s="309"/>
    </row>
    <row r="1304" spans="1:12">
      <c r="A1304" s="230" t="s">
        <v>4385</v>
      </c>
      <c r="B1304" s="230" t="s">
        <v>5733</v>
      </c>
      <c r="C1304" s="230" t="s">
        <v>313</v>
      </c>
      <c r="D1304" s="230"/>
      <c r="E1304" s="232" t="s">
        <v>4351</v>
      </c>
      <c r="F1304" s="233" t="s">
        <v>171</v>
      </c>
      <c r="G1304" s="234">
        <v>2331</v>
      </c>
      <c r="H1304" s="330"/>
      <c r="I1304" s="235">
        <f t="shared" si="331"/>
        <v>0</v>
      </c>
      <c r="J1304" s="236">
        <f t="shared" si="332"/>
        <v>0</v>
      </c>
      <c r="K1304" s="212">
        <f t="shared" si="330"/>
        <v>0</v>
      </c>
      <c r="L1304" s="309"/>
    </row>
    <row r="1305" spans="1:12" ht="25.5">
      <c r="A1305" s="230" t="s">
        <v>4386</v>
      </c>
      <c r="B1305" s="230" t="s">
        <v>5734</v>
      </c>
      <c r="C1305" s="230" t="s">
        <v>313</v>
      </c>
      <c r="D1305" s="230"/>
      <c r="E1305" s="232" t="s">
        <v>5419</v>
      </c>
      <c r="F1305" s="233" t="s">
        <v>171</v>
      </c>
      <c r="G1305" s="234">
        <v>1</v>
      </c>
      <c r="H1305" s="330"/>
      <c r="I1305" s="235">
        <f t="shared" si="331"/>
        <v>0</v>
      </c>
      <c r="J1305" s="236">
        <f t="shared" si="332"/>
        <v>0</v>
      </c>
      <c r="K1305" s="212">
        <f t="shared" si="330"/>
        <v>0</v>
      </c>
      <c r="L1305" s="309"/>
    </row>
    <row r="1306" spans="1:12" ht="25.5">
      <c r="A1306" s="230" t="s">
        <v>4387</v>
      </c>
      <c r="B1306" s="230" t="s">
        <v>5735</v>
      </c>
      <c r="C1306" s="230" t="s">
        <v>313</v>
      </c>
      <c r="D1306" s="230"/>
      <c r="E1306" s="232" t="s">
        <v>4352</v>
      </c>
      <c r="F1306" s="233" t="s">
        <v>171</v>
      </c>
      <c r="G1306" s="234">
        <v>1</v>
      </c>
      <c r="H1306" s="330"/>
      <c r="I1306" s="235">
        <f t="shared" si="331"/>
        <v>0</v>
      </c>
      <c r="J1306" s="236">
        <f t="shared" si="332"/>
        <v>0</v>
      </c>
      <c r="K1306" s="212">
        <f t="shared" si="330"/>
        <v>0</v>
      </c>
      <c r="L1306" s="309"/>
    </row>
    <row r="1307" spans="1:12">
      <c r="A1307" s="230" t="s">
        <v>4388</v>
      </c>
      <c r="B1307" s="230" t="s">
        <v>5736</v>
      </c>
      <c r="C1307" s="230" t="s">
        <v>313</v>
      </c>
      <c r="D1307" s="230"/>
      <c r="E1307" s="232" t="s">
        <v>4353</v>
      </c>
      <c r="F1307" s="233" t="s">
        <v>171</v>
      </c>
      <c r="G1307" s="234">
        <v>202</v>
      </c>
      <c r="H1307" s="330"/>
      <c r="I1307" s="235">
        <f t="shared" si="331"/>
        <v>0</v>
      </c>
      <c r="J1307" s="236">
        <f t="shared" si="332"/>
        <v>0</v>
      </c>
      <c r="K1307" s="212">
        <f t="shared" si="330"/>
        <v>0</v>
      </c>
      <c r="L1307" s="309"/>
    </row>
    <row r="1308" spans="1:12">
      <c r="A1308" s="230" t="s">
        <v>4389</v>
      </c>
      <c r="B1308" s="230" t="s">
        <v>5737</v>
      </c>
      <c r="C1308" s="230" t="s">
        <v>313</v>
      </c>
      <c r="D1308" s="230"/>
      <c r="E1308" s="232" t="s">
        <v>4354</v>
      </c>
      <c r="F1308" s="233" t="s">
        <v>171</v>
      </c>
      <c r="G1308" s="234">
        <v>202</v>
      </c>
      <c r="H1308" s="330"/>
      <c r="I1308" s="235">
        <f t="shared" si="331"/>
        <v>0</v>
      </c>
      <c r="J1308" s="236">
        <f t="shared" si="332"/>
        <v>0</v>
      </c>
      <c r="K1308" s="212">
        <f t="shared" si="330"/>
        <v>0</v>
      </c>
      <c r="L1308" s="309"/>
    </row>
    <row r="1309" spans="1:12">
      <c r="A1309" s="230" t="s">
        <v>4390</v>
      </c>
      <c r="B1309" s="230" t="s">
        <v>5738</v>
      </c>
      <c r="C1309" s="230" t="s">
        <v>313</v>
      </c>
      <c r="D1309" s="230"/>
      <c r="E1309" s="232" t="s">
        <v>4355</v>
      </c>
      <c r="F1309" s="233" t="s">
        <v>171</v>
      </c>
      <c r="G1309" s="234">
        <v>202</v>
      </c>
      <c r="H1309" s="330"/>
      <c r="I1309" s="235">
        <f t="shared" si="331"/>
        <v>0</v>
      </c>
      <c r="J1309" s="236">
        <f t="shared" si="332"/>
        <v>0</v>
      </c>
      <c r="K1309" s="212">
        <f t="shared" si="330"/>
        <v>0</v>
      </c>
      <c r="L1309" s="309"/>
    </row>
    <row r="1310" spans="1:12">
      <c r="A1310" s="230" t="s">
        <v>4391</v>
      </c>
      <c r="B1310" s="230" t="s">
        <v>5739</v>
      </c>
      <c r="C1310" s="230" t="s">
        <v>313</v>
      </c>
      <c r="D1310" s="230"/>
      <c r="E1310" s="232" t="s">
        <v>4356</v>
      </c>
      <c r="F1310" s="233" t="s">
        <v>171</v>
      </c>
      <c r="G1310" s="234">
        <v>202</v>
      </c>
      <c r="H1310" s="330"/>
      <c r="I1310" s="235">
        <f t="shared" si="331"/>
        <v>0</v>
      </c>
      <c r="J1310" s="236">
        <f t="shared" si="332"/>
        <v>0</v>
      </c>
      <c r="K1310" s="212">
        <f t="shared" si="330"/>
        <v>0</v>
      </c>
      <c r="L1310" s="309"/>
    </row>
    <row r="1311" spans="1:12" ht="25.5">
      <c r="A1311" s="230" t="s">
        <v>4392</v>
      </c>
      <c r="B1311" s="230" t="s">
        <v>5740</v>
      </c>
      <c r="C1311" s="230" t="s">
        <v>313</v>
      </c>
      <c r="D1311" s="230"/>
      <c r="E1311" s="232" t="s">
        <v>4357</v>
      </c>
      <c r="F1311" s="233" t="s">
        <v>171</v>
      </c>
      <c r="G1311" s="234">
        <v>100</v>
      </c>
      <c r="H1311" s="330"/>
      <c r="I1311" s="235">
        <f t="shared" si="331"/>
        <v>0</v>
      </c>
      <c r="J1311" s="236">
        <f t="shared" si="332"/>
        <v>0</v>
      </c>
      <c r="K1311" s="212">
        <f t="shared" si="330"/>
        <v>0</v>
      </c>
      <c r="L1311" s="309"/>
    </row>
    <row r="1312" spans="1:12" ht="25.5">
      <c r="A1312" s="230" t="s">
        <v>4393</v>
      </c>
      <c r="B1312" s="230" t="s">
        <v>5741</v>
      </c>
      <c r="C1312" s="230" t="s">
        <v>313</v>
      </c>
      <c r="D1312" s="230"/>
      <c r="E1312" s="232" t="s">
        <v>4358</v>
      </c>
      <c r="F1312" s="233" t="s">
        <v>171</v>
      </c>
      <c r="G1312" s="234">
        <v>100</v>
      </c>
      <c r="H1312" s="330"/>
      <c r="I1312" s="235">
        <f t="shared" si="331"/>
        <v>0</v>
      </c>
      <c r="J1312" s="236">
        <f t="shared" si="332"/>
        <v>0</v>
      </c>
      <c r="K1312" s="212">
        <f t="shared" si="330"/>
        <v>0</v>
      </c>
      <c r="L1312" s="309"/>
    </row>
    <row r="1313" spans="1:12" ht="25.5">
      <c r="A1313" s="230" t="s">
        <v>4394</v>
      </c>
      <c r="B1313" s="230" t="s">
        <v>5742</v>
      </c>
      <c r="C1313" s="230" t="s">
        <v>313</v>
      </c>
      <c r="D1313" s="230"/>
      <c r="E1313" s="232" t="s">
        <v>4359</v>
      </c>
      <c r="F1313" s="233" t="s">
        <v>171</v>
      </c>
      <c r="G1313" s="234">
        <v>179</v>
      </c>
      <c r="H1313" s="330"/>
      <c r="I1313" s="235">
        <f t="shared" si="331"/>
        <v>0</v>
      </c>
      <c r="J1313" s="236">
        <f t="shared" si="332"/>
        <v>0</v>
      </c>
      <c r="K1313" s="212">
        <f t="shared" si="330"/>
        <v>0</v>
      </c>
      <c r="L1313" s="309"/>
    </row>
    <row r="1314" spans="1:12" ht="25.5">
      <c r="A1314" s="230" t="s">
        <v>4395</v>
      </c>
      <c r="B1314" s="230" t="s">
        <v>5743</v>
      </c>
      <c r="C1314" s="230" t="s">
        <v>313</v>
      </c>
      <c r="D1314" s="230"/>
      <c r="E1314" s="232" t="s">
        <v>4360</v>
      </c>
      <c r="F1314" s="233" t="s">
        <v>171</v>
      </c>
      <c r="G1314" s="234">
        <v>23</v>
      </c>
      <c r="H1314" s="330"/>
      <c r="I1314" s="235">
        <f t="shared" si="331"/>
        <v>0</v>
      </c>
      <c r="J1314" s="236">
        <f t="shared" si="332"/>
        <v>0</v>
      </c>
      <c r="K1314" s="212">
        <f t="shared" si="330"/>
        <v>0</v>
      </c>
      <c r="L1314" s="309"/>
    </row>
    <row r="1315" spans="1:12" ht="25.5">
      <c r="A1315" s="230" t="s">
        <v>4396</v>
      </c>
      <c r="B1315" s="230" t="s">
        <v>5744</v>
      </c>
      <c r="C1315" s="230" t="s">
        <v>313</v>
      </c>
      <c r="D1315" s="230"/>
      <c r="E1315" s="232" t="s">
        <v>5420</v>
      </c>
      <c r="F1315" s="233" t="s">
        <v>171</v>
      </c>
      <c r="G1315" s="234">
        <v>1</v>
      </c>
      <c r="H1315" s="330"/>
      <c r="I1315" s="235">
        <f t="shared" si="331"/>
        <v>0</v>
      </c>
      <c r="J1315" s="236">
        <f t="shared" si="332"/>
        <v>0</v>
      </c>
      <c r="K1315" s="212">
        <f t="shared" si="330"/>
        <v>0</v>
      </c>
      <c r="L1315" s="309"/>
    </row>
    <row r="1316" spans="1:12">
      <c r="A1316" s="230" t="s">
        <v>4397</v>
      </c>
      <c r="B1316" s="230" t="s">
        <v>5745</v>
      </c>
      <c r="C1316" s="230" t="s">
        <v>313</v>
      </c>
      <c r="D1316" s="230"/>
      <c r="E1316" s="232" t="s">
        <v>5421</v>
      </c>
      <c r="F1316" s="233" t="s">
        <v>171</v>
      </c>
      <c r="G1316" s="234">
        <v>1</v>
      </c>
      <c r="H1316" s="330"/>
      <c r="I1316" s="235">
        <f t="shared" si="331"/>
        <v>0</v>
      </c>
      <c r="J1316" s="236">
        <f t="shared" si="332"/>
        <v>0</v>
      </c>
      <c r="K1316" s="212">
        <f t="shared" si="330"/>
        <v>0</v>
      </c>
      <c r="L1316" s="309"/>
    </row>
    <row r="1317" spans="1:12">
      <c r="A1317" s="230" t="s">
        <v>4398</v>
      </c>
      <c r="B1317" s="230" t="s">
        <v>5746</v>
      </c>
      <c r="C1317" s="230" t="s">
        <v>313</v>
      </c>
      <c r="D1317" s="230"/>
      <c r="E1317" s="232" t="s">
        <v>5422</v>
      </c>
      <c r="F1317" s="233" t="s">
        <v>171</v>
      </c>
      <c r="G1317" s="234">
        <v>4</v>
      </c>
      <c r="H1317" s="330"/>
      <c r="I1317" s="235">
        <f t="shared" si="331"/>
        <v>0</v>
      </c>
      <c r="J1317" s="236">
        <f t="shared" si="332"/>
        <v>0</v>
      </c>
      <c r="K1317" s="212">
        <f t="shared" si="330"/>
        <v>0</v>
      </c>
      <c r="L1317" s="309"/>
    </row>
    <row r="1318" spans="1:12">
      <c r="A1318" s="230" t="s">
        <v>4399</v>
      </c>
      <c r="B1318" s="230" t="s">
        <v>5747</v>
      </c>
      <c r="C1318" s="230" t="s">
        <v>313</v>
      </c>
      <c r="D1318" s="230"/>
      <c r="E1318" s="232" t="s">
        <v>5423</v>
      </c>
      <c r="F1318" s="233" t="s">
        <v>171</v>
      </c>
      <c r="G1318" s="234">
        <v>1</v>
      </c>
      <c r="H1318" s="330"/>
      <c r="I1318" s="235">
        <f t="shared" si="331"/>
        <v>0</v>
      </c>
      <c r="J1318" s="236">
        <f t="shared" si="332"/>
        <v>0</v>
      </c>
      <c r="K1318" s="212">
        <f t="shared" si="330"/>
        <v>0</v>
      </c>
      <c r="L1318" s="309"/>
    </row>
    <row r="1319" spans="1:12" ht="25.5">
      <c r="A1319" s="230" t="s">
        <v>4400</v>
      </c>
      <c r="B1319" s="230" t="s">
        <v>5748</v>
      </c>
      <c r="C1319" s="230" t="s">
        <v>313</v>
      </c>
      <c r="D1319" s="230"/>
      <c r="E1319" s="232" t="s">
        <v>5424</v>
      </c>
      <c r="F1319" s="233" t="s">
        <v>171</v>
      </c>
      <c r="G1319" s="234">
        <v>1</v>
      </c>
      <c r="H1319" s="330"/>
      <c r="I1319" s="235">
        <f t="shared" si="331"/>
        <v>0</v>
      </c>
      <c r="J1319" s="236">
        <f t="shared" si="332"/>
        <v>0</v>
      </c>
      <c r="K1319" s="212">
        <f t="shared" si="330"/>
        <v>0</v>
      </c>
      <c r="L1319" s="309"/>
    </row>
    <row r="1320" spans="1:12" ht="25.5">
      <c r="A1320" s="230" t="s">
        <v>4401</v>
      </c>
      <c r="B1320" s="230"/>
      <c r="C1320" s="230" t="s">
        <v>221</v>
      </c>
      <c r="D1320" s="231">
        <v>91872</v>
      </c>
      <c r="E1320" s="232" t="s">
        <v>6586</v>
      </c>
      <c r="F1320" s="233" t="s">
        <v>164</v>
      </c>
      <c r="G1320" s="234">
        <v>15</v>
      </c>
      <c r="H1320" s="330"/>
      <c r="I1320" s="235">
        <f t="shared" si="331"/>
        <v>0</v>
      </c>
      <c r="J1320" s="236">
        <f t="shared" si="332"/>
        <v>0</v>
      </c>
      <c r="K1320" s="212">
        <f t="shared" si="330"/>
        <v>0</v>
      </c>
      <c r="L1320" s="310"/>
    </row>
    <row r="1321" spans="1:12" ht="25.5">
      <c r="A1321" s="230" t="s">
        <v>4402</v>
      </c>
      <c r="B1321" s="230"/>
      <c r="C1321" s="230" t="s">
        <v>221</v>
      </c>
      <c r="D1321" s="231">
        <v>95750</v>
      </c>
      <c r="E1321" s="232" t="s">
        <v>6589</v>
      </c>
      <c r="F1321" s="233" t="s">
        <v>164</v>
      </c>
      <c r="G1321" s="234">
        <v>60</v>
      </c>
      <c r="H1321" s="330"/>
      <c r="I1321" s="235">
        <f t="shared" si="331"/>
        <v>0</v>
      </c>
      <c r="J1321" s="236">
        <f t="shared" si="332"/>
        <v>0</v>
      </c>
      <c r="K1321" s="212">
        <f t="shared" si="330"/>
        <v>0</v>
      </c>
      <c r="L1321" s="310"/>
    </row>
    <row r="1322" spans="1:12">
      <c r="A1322" s="230" t="s">
        <v>4403</v>
      </c>
      <c r="B1322" s="230" t="s">
        <v>5751</v>
      </c>
      <c r="C1322" s="230" t="s">
        <v>313</v>
      </c>
      <c r="D1322" s="230"/>
      <c r="E1322" s="232" t="s">
        <v>7055</v>
      </c>
      <c r="F1322" s="233" t="s">
        <v>171</v>
      </c>
      <c r="G1322" s="234">
        <v>5</v>
      </c>
      <c r="H1322" s="330"/>
      <c r="I1322" s="235">
        <f t="shared" si="331"/>
        <v>0</v>
      </c>
      <c r="J1322" s="236">
        <f t="shared" si="332"/>
        <v>0</v>
      </c>
      <c r="K1322" s="212">
        <f t="shared" si="330"/>
        <v>0</v>
      </c>
      <c r="L1322" s="309"/>
    </row>
    <row r="1323" spans="1:12" ht="25.5">
      <c r="A1323" s="230" t="s">
        <v>4404</v>
      </c>
      <c r="B1323" s="230"/>
      <c r="C1323" s="230" t="s">
        <v>221</v>
      </c>
      <c r="D1323" s="231">
        <v>95802</v>
      </c>
      <c r="E1323" s="232" t="s">
        <v>6504</v>
      </c>
      <c r="F1323" s="233" t="s">
        <v>171</v>
      </c>
      <c r="G1323" s="234">
        <v>5</v>
      </c>
      <c r="H1323" s="330"/>
      <c r="I1323" s="235">
        <f t="shared" si="331"/>
        <v>0</v>
      </c>
      <c r="J1323" s="236">
        <f t="shared" si="332"/>
        <v>0</v>
      </c>
      <c r="K1323" s="212">
        <f t="shared" si="330"/>
        <v>0</v>
      </c>
      <c r="L1323" s="310"/>
    </row>
    <row r="1324" spans="1:12" ht="25.5">
      <c r="A1324" s="230" t="s">
        <v>4405</v>
      </c>
      <c r="B1324" s="230" t="s">
        <v>5753</v>
      </c>
      <c r="C1324" s="230" t="s">
        <v>313</v>
      </c>
      <c r="D1324" s="230"/>
      <c r="E1324" s="232" t="s">
        <v>6246</v>
      </c>
      <c r="F1324" s="233" t="s">
        <v>171</v>
      </c>
      <c r="G1324" s="234">
        <v>12</v>
      </c>
      <c r="H1324" s="330"/>
      <c r="I1324" s="235">
        <f t="shared" si="331"/>
        <v>0</v>
      </c>
      <c r="J1324" s="236">
        <f t="shared" si="332"/>
        <v>0</v>
      </c>
      <c r="K1324" s="212">
        <f t="shared" si="330"/>
        <v>0</v>
      </c>
      <c r="L1324" s="309"/>
    </row>
    <row r="1325" spans="1:12" ht="25.5">
      <c r="A1325" s="230" t="s">
        <v>4406</v>
      </c>
      <c r="B1325" s="230" t="s">
        <v>5754</v>
      </c>
      <c r="C1325" s="230" t="s">
        <v>313</v>
      </c>
      <c r="D1325" s="230"/>
      <c r="E1325" s="232" t="s">
        <v>6313</v>
      </c>
      <c r="F1325" s="233" t="s">
        <v>171</v>
      </c>
      <c r="G1325" s="234">
        <v>8</v>
      </c>
      <c r="H1325" s="330"/>
      <c r="I1325" s="235">
        <f t="shared" si="331"/>
        <v>0</v>
      </c>
      <c r="J1325" s="236">
        <f t="shared" si="332"/>
        <v>0</v>
      </c>
      <c r="K1325" s="212">
        <f t="shared" si="330"/>
        <v>0</v>
      </c>
      <c r="L1325" s="309"/>
    </row>
    <row r="1326" spans="1:12" ht="25.5">
      <c r="A1326" s="230" t="s">
        <v>4407</v>
      </c>
      <c r="B1326" s="230" t="s">
        <v>5755</v>
      </c>
      <c r="C1326" s="230" t="s">
        <v>313</v>
      </c>
      <c r="D1326" s="230"/>
      <c r="E1326" s="232" t="s">
        <v>7040</v>
      </c>
      <c r="F1326" s="233" t="s">
        <v>171</v>
      </c>
      <c r="G1326" s="234">
        <v>46</v>
      </c>
      <c r="H1326" s="330"/>
      <c r="I1326" s="235">
        <f t="shared" si="331"/>
        <v>0</v>
      </c>
      <c r="J1326" s="236">
        <f t="shared" si="332"/>
        <v>0</v>
      </c>
      <c r="K1326" s="212">
        <f t="shared" si="330"/>
        <v>0</v>
      </c>
      <c r="L1326" s="309"/>
    </row>
    <row r="1327" spans="1:12" ht="25.5">
      <c r="A1327" s="230" t="s">
        <v>4408</v>
      </c>
      <c r="B1327" s="230" t="s">
        <v>5553</v>
      </c>
      <c r="C1327" s="230" t="s">
        <v>313</v>
      </c>
      <c r="D1327" s="230"/>
      <c r="E1327" s="232" t="s">
        <v>3794</v>
      </c>
      <c r="F1327" s="233" t="s">
        <v>171</v>
      </c>
      <c r="G1327" s="234">
        <v>22</v>
      </c>
      <c r="H1327" s="330"/>
      <c r="I1327" s="235">
        <f t="shared" si="331"/>
        <v>0</v>
      </c>
      <c r="J1327" s="236">
        <f t="shared" si="332"/>
        <v>0</v>
      </c>
      <c r="K1327" s="212">
        <f t="shared" si="330"/>
        <v>0</v>
      </c>
      <c r="L1327" s="309"/>
    </row>
    <row r="1328" spans="1:12" ht="25.5">
      <c r="A1328" s="230" t="s">
        <v>4409</v>
      </c>
      <c r="B1328" s="230" t="s">
        <v>5508</v>
      </c>
      <c r="C1328" s="230" t="s">
        <v>313</v>
      </c>
      <c r="D1328" s="230"/>
      <c r="E1328" s="232" t="s">
        <v>3792</v>
      </c>
      <c r="F1328" s="233" t="s">
        <v>171</v>
      </c>
      <c r="G1328" s="234">
        <v>46</v>
      </c>
      <c r="H1328" s="330"/>
      <c r="I1328" s="235">
        <f t="shared" si="331"/>
        <v>0</v>
      </c>
      <c r="J1328" s="236">
        <f t="shared" si="332"/>
        <v>0</v>
      </c>
      <c r="K1328" s="212">
        <f t="shared" si="330"/>
        <v>0</v>
      </c>
      <c r="L1328" s="309"/>
    </row>
    <row r="1329" spans="1:12" ht="25.5">
      <c r="A1329" s="230" t="s">
        <v>4410</v>
      </c>
      <c r="B1329" s="230"/>
      <c r="C1329" s="230" t="s">
        <v>221</v>
      </c>
      <c r="D1329" s="231">
        <v>91934</v>
      </c>
      <c r="E1329" s="232" t="s">
        <v>6595</v>
      </c>
      <c r="F1329" s="233" t="s">
        <v>164</v>
      </c>
      <c r="G1329" s="234">
        <v>210</v>
      </c>
      <c r="H1329" s="330"/>
      <c r="I1329" s="235">
        <f t="shared" si="331"/>
        <v>0</v>
      </c>
      <c r="J1329" s="236">
        <f t="shared" si="332"/>
        <v>0</v>
      </c>
      <c r="K1329" s="212">
        <f t="shared" si="330"/>
        <v>0</v>
      </c>
      <c r="L1329" s="312"/>
    </row>
    <row r="1330" spans="1:12">
      <c r="A1330" s="230" t="s">
        <v>4411</v>
      </c>
      <c r="B1330" s="230"/>
      <c r="C1330" s="230" t="s">
        <v>221</v>
      </c>
      <c r="D1330" s="231">
        <v>72251</v>
      </c>
      <c r="E1330" s="232" t="s">
        <v>6505</v>
      </c>
      <c r="F1330" s="233" t="s">
        <v>164</v>
      </c>
      <c r="G1330" s="234">
        <v>10</v>
      </c>
      <c r="H1330" s="330"/>
      <c r="I1330" s="235">
        <f t="shared" si="331"/>
        <v>0</v>
      </c>
      <c r="J1330" s="236">
        <f t="shared" si="332"/>
        <v>0</v>
      </c>
      <c r="K1330" s="212">
        <f t="shared" si="330"/>
        <v>0</v>
      </c>
      <c r="L1330" s="310"/>
    </row>
    <row r="1331" spans="1:12">
      <c r="A1331" s="230" t="s">
        <v>4412</v>
      </c>
      <c r="B1331" s="230"/>
      <c r="C1331" s="230" t="s">
        <v>221</v>
      </c>
      <c r="D1331" s="231">
        <v>72253</v>
      </c>
      <c r="E1331" s="232" t="s">
        <v>6506</v>
      </c>
      <c r="F1331" s="233" t="s">
        <v>164</v>
      </c>
      <c r="G1331" s="234">
        <v>788</v>
      </c>
      <c r="H1331" s="330"/>
      <c r="I1331" s="235">
        <f t="shared" si="331"/>
        <v>0</v>
      </c>
      <c r="J1331" s="236">
        <f t="shared" si="332"/>
        <v>0</v>
      </c>
      <c r="K1331" s="212">
        <f t="shared" si="330"/>
        <v>0</v>
      </c>
      <c r="L1331" s="310"/>
    </row>
    <row r="1332" spans="1:12">
      <c r="A1332" s="296"/>
      <c r="B1332" s="296"/>
      <c r="C1332" s="296"/>
      <c r="D1332" s="296"/>
      <c r="E1332" s="297"/>
      <c r="F1332" s="298"/>
      <c r="G1332" s="314"/>
      <c r="H1332" s="334"/>
      <c r="I1332" s="300"/>
      <c r="J1332" s="300"/>
      <c r="K1332" s="300"/>
      <c r="L1332" s="242"/>
    </row>
    <row r="1333" spans="1:12">
      <c r="A1333" s="296" t="s">
        <v>4413</v>
      </c>
      <c r="B1333" s="296"/>
      <c r="C1333" s="296"/>
      <c r="D1333" s="296"/>
      <c r="E1333" s="297" t="s">
        <v>3275</v>
      </c>
      <c r="F1333" s="298"/>
      <c r="G1333" s="299"/>
      <c r="H1333" s="334"/>
      <c r="I1333" s="300"/>
      <c r="J1333" s="300"/>
      <c r="K1333" s="301"/>
      <c r="L1333" s="315"/>
    </row>
    <row r="1334" spans="1:12">
      <c r="A1334" s="296" t="s">
        <v>4414</v>
      </c>
      <c r="B1334" s="296"/>
      <c r="C1334" s="296"/>
      <c r="D1334" s="296"/>
      <c r="E1334" s="297" t="s">
        <v>3262</v>
      </c>
      <c r="F1334" s="298"/>
      <c r="G1334" s="299"/>
      <c r="H1334" s="334"/>
      <c r="I1334" s="300"/>
      <c r="J1334" s="300"/>
      <c r="K1334" s="301"/>
      <c r="L1334" s="315"/>
    </row>
    <row r="1335" spans="1:12" ht="25.5">
      <c r="A1335" s="230" t="s">
        <v>4423</v>
      </c>
      <c r="B1335" s="230" t="s">
        <v>5760</v>
      </c>
      <c r="C1335" s="230" t="s">
        <v>313</v>
      </c>
      <c r="D1335" s="230"/>
      <c r="E1335" s="232" t="s">
        <v>5428</v>
      </c>
      <c r="F1335" s="233" t="s">
        <v>164</v>
      </c>
      <c r="G1335" s="234">
        <v>195</v>
      </c>
      <c r="H1335" s="330"/>
      <c r="I1335" s="235">
        <f t="shared" ref="I1335:I1348" si="333">$H$3</f>
        <v>0</v>
      </c>
      <c r="J1335" s="236">
        <f t="shared" ref="J1335:J1348" si="334">TRUNC(H1335 * (1+I1335), 2)</f>
        <v>0</v>
      </c>
      <c r="K1335" s="212">
        <f t="shared" ref="K1335:K1348" si="335">TRUNC(G1335*J1335,2)</f>
        <v>0</v>
      </c>
      <c r="L1335" s="309"/>
    </row>
    <row r="1336" spans="1:12" ht="25.5">
      <c r="A1336" s="230" t="s">
        <v>4424</v>
      </c>
      <c r="B1336" s="230" t="s">
        <v>5761</v>
      </c>
      <c r="C1336" s="230" t="s">
        <v>313</v>
      </c>
      <c r="D1336" s="230"/>
      <c r="E1336" s="232" t="s">
        <v>7039</v>
      </c>
      <c r="F1336" s="233" t="s">
        <v>164</v>
      </c>
      <c r="G1336" s="234">
        <v>104</v>
      </c>
      <c r="H1336" s="330"/>
      <c r="I1336" s="235">
        <f t="shared" si="333"/>
        <v>0</v>
      </c>
      <c r="J1336" s="236">
        <f t="shared" si="334"/>
        <v>0</v>
      </c>
      <c r="K1336" s="212">
        <f t="shared" si="335"/>
        <v>0</v>
      </c>
      <c r="L1336" s="311"/>
    </row>
    <row r="1337" spans="1:12" ht="25.5">
      <c r="A1337" s="230" t="s">
        <v>4425</v>
      </c>
      <c r="B1337" s="230" t="s">
        <v>5508</v>
      </c>
      <c r="C1337" s="230" t="s">
        <v>313</v>
      </c>
      <c r="D1337" s="230"/>
      <c r="E1337" s="232" t="s">
        <v>3792</v>
      </c>
      <c r="F1337" s="233" t="s">
        <v>171</v>
      </c>
      <c r="G1337" s="234">
        <v>70</v>
      </c>
      <c r="H1337" s="330"/>
      <c r="I1337" s="235">
        <f t="shared" si="333"/>
        <v>0</v>
      </c>
      <c r="J1337" s="236">
        <f t="shared" si="334"/>
        <v>0</v>
      </c>
      <c r="K1337" s="212">
        <f t="shared" si="335"/>
        <v>0</v>
      </c>
      <c r="L1337" s="309"/>
    </row>
    <row r="1338" spans="1:12" ht="25.5">
      <c r="A1338" s="230" t="s">
        <v>4426</v>
      </c>
      <c r="B1338" s="230" t="s">
        <v>5553</v>
      </c>
      <c r="C1338" s="230" t="s">
        <v>313</v>
      </c>
      <c r="D1338" s="230"/>
      <c r="E1338" s="232" t="s">
        <v>3794</v>
      </c>
      <c r="F1338" s="233" t="s">
        <v>171</v>
      </c>
      <c r="G1338" s="234">
        <v>14</v>
      </c>
      <c r="H1338" s="330"/>
      <c r="I1338" s="235">
        <f t="shared" si="333"/>
        <v>0</v>
      </c>
      <c r="J1338" s="236">
        <f t="shared" si="334"/>
        <v>0</v>
      </c>
      <c r="K1338" s="212">
        <f t="shared" si="335"/>
        <v>0</v>
      </c>
      <c r="L1338" s="309"/>
    </row>
    <row r="1339" spans="1:12" ht="25.5">
      <c r="A1339" s="230" t="s">
        <v>4427</v>
      </c>
      <c r="B1339" s="230" t="s">
        <v>5847</v>
      </c>
      <c r="C1339" s="230" t="s">
        <v>313</v>
      </c>
      <c r="D1339" s="230"/>
      <c r="E1339" s="232" t="s">
        <v>7042</v>
      </c>
      <c r="F1339" s="233" t="s">
        <v>171</v>
      </c>
      <c r="G1339" s="234">
        <v>104</v>
      </c>
      <c r="H1339" s="330"/>
      <c r="I1339" s="235">
        <f t="shared" si="333"/>
        <v>0</v>
      </c>
      <c r="J1339" s="236">
        <f t="shared" si="334"/>
        <v>0</v>
      </c>
      <c r="K1339" s="212">
        <f t="shared" si="335"/>
        <v>0</v>
      </c>
      <c r="L1339" s="309"/>
    </row>
    <row r="1340" spans="1:12">
      <c r="A1340" s="230" t="s">
        <v>4428</v>
      </c>
      <c r="B1340" s="230" t="s">
        <v>5580</v>
      </c>
      <c r="C1340" s="230" t="s">
        <v>313</v>
      </c>
      <c r="D1340" s="230"/>
      <c r="E1340" s="232" t="s">
        <v>3830</v>
      </c>
      <c r="F1340" s="233" t="s">
        <v>171</v>
      </c>
      <c r="G1340" s="234">
        <v>4</v>
      </c>
      <c r="H1340" s="330"/>
      <c r="I1340" s="235">
        <f t="shared" si="333"/>
        <v>0</v>
      </c>
      <c r="J1340" s="236">
        <f t="shared" si="334"/>
        <v>0</v>
      </c>
      <c r="K1340" s="212">
        <f t="shared" si="335"/>
        <v>0</v>
      </c>
      <c r="L1340" s="309"/>
    </row>
    <row r="1341" spans="1:12" ht="25.5">
      <c r="A1341" s="230" t="s">
        <v>4429</v>
      </c>
      <c r="B1341" s="230" t="s">
        <v>5764</v>
      </c>
      <c r="C1341" s="230" t="s">
        <v>313</v>
      </c>
      <c r="D1341" s="230"/>
      <c r="E1341" s="232" t="s">
        <v>3880</v>
      </c>
      <c r="F1341" s="233" t="s">
        <v>171</v>
      </c>
      <c r="G1341" s="234">
        <v>4</v>
      </c>
      <c r="H1341" s="330"/>
      <c r="I1341" s="235">
        <f t="shared" si="333"/>
        <v>0</v>
      </c>
      <c r="J1341" s="236">
        <f t="shared" si="334"/>
        <v>0</v>
      </c>
      <c r="K1341" s="212">
        <f t="shared" si="335"/>
        <v>0</v>
      </c>
      <c r="L1341" s="309"/>
    </row>
    <row r="1342" spans="1:12">
      <c r="A1342" s="230" t="s">
        <v>4430</v>
      </c>
      <c r="B1342" s="230" t="s">
        <v>5510</v>
      </c>
      <c r="C1342" s="230" t="s">
        <v>313</v>
      </c>
      <c r="D1342" s="230"/>
      <c r="E1342" s="232" t="s">
        <v>3654</v>
      </c>
      <c r="F1342" s="233" t="s">
        <v>164</v>
      </c>
      <c r="G1342" s="234">
        <v>200</v>
      </c>
      <c r="H1342" s="330"/>
      <c r="I1342" s="235">
        <f t="shared" si="333"/>
        <v>0</v>
      </c>
      <c r="J1342" s="236">
        <f t="shared" si="334"/>
        <v>0</v>
      </c>
      <c r="K1342" s="212">
        <f t="shared" si="335"/>
        <v>0</v>
      </c>
      <c r="L1342" s="309"/>
    </row>
    <row r="1343" spans="1:12" ht="38.25">
      <c r="A1343" s="230" t="s">
        <v>4431</v>
      </c>
      <c r="B1343" s="230" t="s">
        <v>5766</v>
      </c>
      <c r="C1343" s="230" t="s">
        <v>313</v>
      </c>
      <c r="D1343" s="230"/>
      <c r="E1343" s="232" t="s">
        <v>4417</v>
      </c>
      <c r="F1343" s="233" t="s">
        <v>171</v>
      </c>
      <c r="G1343" s="234">
        <v>1</v>
      </c>
      <c r="H1343" s="330"/>
      <c r="I1343" s="235">
        <f t="shared" si="333"/>
        <v>0</v>
      </c>
      <c r="J1343" s="236">
        <f t="shared" si="334"/>
        <v>0</v>
      </c>
      <c r="K1343" s="212">
        <f t="shared" si="335"/>
        <v>0</v>
      </c>
      <c r="L1343" s="309"/>
    </row>
    <row r="1344" spans="1:12" ht="51">
      <c r="A1344" s="230" t="s">
        <v>4432</v>
      </c>
      <c r="B1344" s="230" t="s">
        <v>5767</v>
      </c>
      <c r="C1344" s="230" t="s">
        <v>313</v>
      </c>
      <c r="D1344" s="230"/>
      <c r="E1344" s="232" t="s">
        <v>4418</v>
      </c>
      <c r="F1344" s="233" t="s">
        <v>171</v>
      </c>
      <c r="G1344" s="234">
        <v>12</v>
      </c>
      <c r="H1344" s="330"/>
      <c r="I1344" s="235">
        <f t="shared" si="333"/>
        <v>0</v>
      </c>
      <c r="J1344" s="236">
        <f t="shared" si="334"/>
        <v>0</v>
      </c>
      <c r="K1344" s="212">
        <f t="shared" si="335"/>
        <v>0</v>
      </c>
      <c r="L1344" s="309"/>
    </row>
    <row r="1345" spans="1:12" ht="25.5">
      <c r="A1345" s="230" t="s">
        <v>4433</v>
      </c>
      <c r="B1345" s="230" t="s">
        <v>5598</v>
      </c>
      <c r="C1345" s="230" t="s">
        <v>313</v>
      </c>
      <c r="D1345" s="230"/>
      <c r="E1345" s="232" t="s">
        <v>6314</v>
      </c>
      <c r="F1345" s="233" t="s">
        <v>171</v>
      </c>
      <c r="G1345" s="234">
        <v>24</v>
      </c>
      <c r="H1345" s="330"/>
      <c r="I1345" s="235">
        <f t="shared" si="333"/>
        <v>0</v>
      </c>
      <c r="J1345" s="236">
        <f t="shared" si="334"/>
        <v>0</v>
      </c>
      <c r="K1345" s="212">
        <f t="shared" si="335"/>
        <v>0</v>
      </c>
      <c r="L1345" s="309"/>
    </row>
    <row r="1346" spans="1:12" ht="25.5">
      <c r="A1346" s="230" t="s">
        <v>4434</v>
      </c>
      <c r="B1346" s="230" t="s">
        <v>5599</v>
      </c>
      <c r="C1346" s="230" t="s">
        <v>313</v>
      </c>
      <c r="D1346" s="230"/>
      <c r="E1346" s="232" t="s">
        <v>6245</v>
      </c>
      <c r="F1346" s="233" t="s">
        <v>171</v>
      </c>
      <c r="G1346" s="234">
        <v>24</v>
      </c>
      <c r="H1346" s="330"/>
      <c r="I1346" s="235">
        <f t="shared" si="333"/>
        <v>0</v>
      </c>
      <c r="J1346" s="236">
        <f t="shared" si="334"/>
        <v>0</v>
      </c>
      <c r="K1346" s="212">
        <f t="shared" si="335"/>
        <v>0</v>
      </c>
      <c r="L1346" s="309"/>
    </row>
    <row r="1347" spans="1:12" ht="25.5">
      <c r="A1347" s="230" t="s">
        <v>4435</v>
      </c>
      <c r="B1347" s="230"/>
      <c r="C1347" s="230" t="s">
        <v>221</v>
      </c>
      <c r="D1347" s="231">
        <v>98267</v>
      </c>
      <c r="E1347" s="232" t="s">
        <v>7298</v>
      </c>
      <c r="F1347" s="233" t="s">
        <v>164</v>
      </c>
      <c r="G1347" s="234">
        <v>170</v>
      </c>
      <c r="H1347" s="330"/>
      <c r="I1347" s="235">
        <f t="shared" si="333"/>
        <v>0</v>
      </c>
      <c r="J1347" s="236">
        <f t="shared" si="334"/>
        <v>0</v>
      </c>
      <c r="K1347" s="212">
        <f t="shared" si="335"/>
        <v>0</v>
      </c>
      <c r="L1347" s="262"/>
    </row>
    <row r="1348" spans="1:12" ht="76.5">
      <c r="A1348" s="230" t="s">
        <v>4436</v>
      </c>
      <c r="B1348" s="230" t="s">
        <v>5771</v>
      </c>
      <c r="C1348" s="230" t="s">
        <v>313</v>
      </c>
      <c r="D1348" s="230"/>
      <c r="E1348" s="232" t="s">
        <v>4421</v>
      </c>
      <c r="F1348" s="233" t="s">
        <v>164</v>
      </c>
      <c r="G1348" s="234">
        <v>170</v>
      </c>
      <c r="H1348" s="330"/>
      <c r="I1348" s="235">
        <f t="shared" si="333"/>
        <v>0</v>
      </c>
      <c r="J1348" s="236">
        <f t="shared" si="334"/>
        <v>0</v>
      </c>
      <c r="K1348" s="212">
        <f t="shared" si="335"/>
        <v>0</v>
      </c>
      <c r="L1348" s="309"/>
    </row>
    <row r="1349" spans="1:12">
      <c r="A1349" s="230"/>
      <c r="B1349" s="230"/>
      <c r="C1349" s="230"/>
      <c r="D1349" s="230"/>
      <c r="E1349" s="232"/>
      <c r="F1349" s="233"/>
      <c r="G1349" s="234"/>
      <c r="H1349" s="335"/>
      <c r="I1349" s="308"/>
      <c r="J1349" s="308"/>
      <c r="K1349" s="212"/>
      <c r="L1349" s="242"/>
    </row>
    <row r="1350" spans="1:12">
      <c r="A1350" s="296" t="s">
        <v>4437</v>
      </c>
      <c r="B1350" s="296"/>
      <c r="C1350" s="296"/>
      <c r="D1350" s="296"/>
      <c r="E1350" s="297" t="s">
        <v>3263</v>
      </c>
      <c r="F1350" s="298"/>
      <c r="G1350" s="314"/>
      <c r="H1350" s="336"/>
      <c r="I1350" s="316"/>
      <c r="J1350" s="316"/>
      <c r="K1350" s="300"/>
      <c r="L1350" s="315"/>
    </row>
    <row r="1351" spans="1:12" ht="38.25">
      <c r="A1351" s="230" t="s">
        <v>4438</v>
      </c>
      <c r="B1351" s="230" t="s">
        <v>5772</v>
      </c>
      <c r="C1351" s="230" t="s">
        <v>313</v>
      </c>
      <c r="D1351" s="230"/>
      <c r="E1351" s="232" t="s">
        <v>4439</v>
      </c>
      <c r="F1351" s="233" t="s">
        <v>171</v>
      </c>
      <c r="G1351" s="234">
        <v>1</v>
      </c>
      <c r="H1351" s="330"/>
      <c r="I1351" s="235">
        <f t="shared" ref="I1351:I1360" si="336">$H$3</f>
        <v>0</v>
      </c>
      <c r="J1351" s="236">
        <f t="shared" ref="J1351:J1360" si="337">TRUNC(H1351 * (1+I1351), 2)</f>
        <v>0</v>
      </c>
      <c r="K1351" s="212">
        <f t="shared" ref="K1351:K1360" si="338">TRUNC(G1351*J1351,2)</f>
        <v>0</v>
      </c>
      <c r="L1351" s="309"/>
    </row>
    <row r="1352" spans="1:12" ht="25.5">
      <c r="A1352" s="230" t="s">
        <v>4449</v>
      </c>
      <c r="B1352" s="230" t="s">
        <v>5773</v>
      </c>
      <c r="C1352" s="230" t="s">
        <v>313</v>
      </c>
      <c r="D1352" s="230"/>
      <c r="E1352" s="232" t="s">
        <v>4440</v>
      </c>
      <c r="F1352" s="233" t="s">
        <v>171</v>
      </c>
      <c r="G1352" s="234">
        <v>6</v>
      </c>
      <c r="H1352" s="330"/>
      <c r="I1352" s="235">
        <f t="shared" si="336"/>
        <v>0</v>
      </c>
      <c r="J1352" s="236">
        <f t="shared" si="337"/>
        <v>0</v>
      </c>
      <c r="K1352" s="212">
        <f t="shared" si="338"/>
        <v>0</v>
      </c>
      <c r="L1352" s="309"/>
    </row>
    <row r="1353" spans="1:12" ht="25.5">
      <c r="A1353" s="230" t="s">
        <v>4450</v>
      </c>
      <c r="B1353" s="230" t="s">
        <v>5774</v>
      </c>
      <c r="C1353" s="230" t="s">
        <v>313</v>
      </c>
      <c r="D1353" s="230"/>
      <c r="E1353" s="232" t="s">
        <v>4441</v>
      </c>
      <c r="F1353" s="233" t="s">
        <v>171</v>
      </c>
      <c r="G1353" s="234">
        <v>6</v>
      </c>
      <c r="H1353" s="330"/>
      <c r="I1353" s="235">
        <f t="shared" si="336"/>
        <v>0</v>
      </c>
      <c r="J1353" s="236">
        <f t="shared" si="337"/>
        <v>0</v>
      </c>
      <c r="K1353" s="212">
        <f t="shared" si="338"/>
        <v>0</v>
      </c>
      <c r="L1353" s="309"/>
    </row>
    <row r="1354" spans="1:12" ht="25.5">
      <c r="A1354" s="230" t="s">
        <v>4451</v>
      </c>
      <c r="B1354" s="230" t="s">
        <v>5775</v>
      </c>
      <c r="C1354" s="230" t="s">
        <v>313</v>
      </c>
      <c r="D1354" s="230"/>
      <c r="E1354" s="232" t="s">
        <v>4442</v>
      </c>
      <c r="F1354" s="233" t="s">
        <v>171</v>
      </c>
      <c r="G1354" s="234">
        <v>1</v>
      </c>
      <c r="H1354" s="330"/>
      <c r="I1354" s="235">
        <f t="shared" si="336"/>
        <v>0</v>
      </c>
      <c r="J1354" s="236">
        <f t="shared" si="337"/>
        <v>0</v>
      </c>
      <c r="K1354" s="212">
        <f t="shared" si="338"/>
        <v>0</v>
      </c>
      <c r="L1354" s="309"/>
    </row>
    <row r="1355" spans="1:12" ht="25.5">
      <c r="A1355" s="230" t="s">
        <v>4452</v>
      </c>
      <c r="B1355" s="230" t="s">
        <v>5776</v>
      </c>
      <c r="C1355" s="230" t="s">
        <v>313</v>
      </c>
      <c r="D1355" s="230"/>
      <c r="E1355" s="232" t="s">
        <v>4443</v>
      </c>
      <c r="F1355" s="233" t="s">
        <v>171</v>
      </c>
      <c r="G1355" s="234">
        <v>100</v>
      </c>
      <c r="H1355" s="330"/>
      <c r="I1355" s="235">
        <f t="shared" si="336"/>
        <v>0</v>
      </c>
      <c r="J1355" s="236">
        <f t="shared" si="337"/>
        <v>0</v>
      </c>
      <c r="K1355" s="212">
        <f t="shared" si="338"/>
        <v>0</v>
      </c>
      <c r="L1355" s="309"/>
    </row>
    <row r="1356" spans="1:12" ht="25.5">
      <c r="A1356" s="230" t="s">
        <v>4453</v>
      </c>
      <c r="B1356" s="230" t="s">
        <v>5777</v>
      </c>
      <c r="C1356" s="230" t="s">
        <v>313</v>
      </c>
      <c r="D1356" s="230"/>
      <c r="E1356" s="232" t="s">
        <v>4444</v>
      </c>
      <c r="F1356" s="233" t="s">
        <v>171</v>
      </c>
      <c r="G1356" s="234">
        <v>1</v>
      </c>
      <c r="H1356" s="330"/>
      <c r="I1356" s="235">
        <f t="shared" si="336"/>
        <v>0</v>
      </c>
      <c r="J1356" s="236">
        <f t="shared" si="337"/>
        <v>0</v>
      </c>
      <c r="K1356" s="212">
        <f t="shared" si="338"/>
        <v>0</v>
      </c>
      <c r="L1356" s="309"/>
    </row>
    <row r="1357" spans="1:12">
      <c r="A1357" s="230" t="s">
        <v>4454</v>
      </c>
      <c r="B1357" s="230" t="s">
        <v>5778</v>
      </c>
      <c r="C1357" s="230" t="s">
        <v>313</v>
      </c>
      <c r="D1357" s="230"/>
      <c r="E1357" s="232" t="s">
        <v>4445</v>
      </c>
      <c r="F1357" s="233" t="s">
        <v>171</v>
      </c>
      <c r="G1357" s="234">
        <v>29</v>
      </c>
      <c r="H1357" s="330"/>
      <c r="I1357" s="235">
        <f t="shared" si="336"/>
        <v>0</v>
      </c>
      <c r="J1357" s="236">
        <f t="shared" si="337"/>
        <v>0</v>
      </c>
      <c r="K1357" s="212">
        <f t="shared" si="338"/>
        <v>0</v>
      </c>
      <c r="L1357" s="309"/>
    </row>
    <row r="1358" spans="1:12">
      <c r="A1358" s="230" t="s">
        <v>4455</v>
      </c>
      <c r="B1358" s="230" t="s">
        <v>5779</v>
      </c>
      <c r="C1358" s="230" t="s">
        <v>313</v>
      </c>
      <c r="D1358" s="230"/>
      <c r="E1358" s="232" t="s">
        <v>4446</v>
      </c>
      <c r="F1358" s="233" t="s">
        <v>171</v>
      </c>
      <c r="G1358" s="234">
        <v>34</v>
      </c>
      <c r="H1358" s="330"/>
      <c r="I1358" s="235">
        <f t="shared" si="336"/>
        <v>0</v>
      </c>
      <c r="J1358" s="236">
        <f t="shared" si="337"/>
        <v>0</v>
      </c>
      <c r="K1358" s="212">
        <f t="shared" si="338"/>
        <v>0</v>
      </c>
      <c r="L1358" s="309"/>
    </row>
    <row r="1359" spans="1:12" ht="25.5">
      <c r="A1359" s="230" t="s">
        <v>4456</v>
      </c>
      <c r="B1359" s="230" t="s">
        <v>5780</v>
      </c>
      <c r="C1359" s="230" t="s">
        <v>313</v>
      </c>
      <c r="D1359" s="230"/>
      <c r="E1359" s="232" t="s">
        <v>4447</v>
      </c>
      <c r="F1359" s="233" t="s">
        <v>171</v>
      </c>
      <c r="G1359" s="234">
        <v>60</v>
      </c>
      <c r="H1359" s="330"/>
      <c r="I1359" s="235">
        <f t="shared" si="336"/>
        <v>0</v>
      </c>
      <c r="J1359" s="236">
        <f t="shared" si="337"/>
        <v>0</v>
      </c>
      <c r="K1359" s="212">
        <f t="shared" si="338"/>
        <v>0</v>
      </c>
      <c r="L1359" s="309"/>
    </row>
    <row r="1360" spans="1:12">
      <c r="A1360" s="230" t="s">
        <v>4457</v>
      </c>
      <c r="B1360" s="230" t="s">
        <v>5781</v>
      </c>
      <c r="C1360" s="230" t="s">
        <v>313</v>
      </c>
      <c r="D1360" s="230"/>
      <c r="E1360" s="232" t="s">
        <v>4448</v>
      </c>
      <c r="F1360" s="233" t="s">
        <v>171</v>
      </c>
      <c r="G1360" s="234">
        <v>8</v>
      </c>
      <c r="H1360" s="330"/>
      <c r="I1360" s="235">
        <f t="shared" si="336"/>
        <v>0</v>
      </c>
      <c r="J1360" s="236">
        <f t="shared" si="337"/>
        <v>0</v>
      </c>
      <c r="K1360" s="212">
        <f t="shared" si="338"/>
        <v>0</v>
      </c>
      <c r="L1360" s="309"/>
    </row>
    <row r="1361" spans="1:12">
      <c r="A1361" s="230"/>
      <c r="B1361" s="230"/>
      <c r="C1361" s="230"/>
      <c r="D1361" s="230"/>
      <c r="E1361" s="232"/>
      <c r="F1361" s="233"/>
      <c r="G1361" s="234"/>
      <c r="H1361" s="335"/>
      <c r="I1361" s="308"/>
      <c r="J1361" s="308"/>
      <c r="K1361" s="212"/>
      <c r="L1361" s="242"/>
    </row>
    <row r="1362" spans="1:12">
      <c r="A1362" s="296" t="s">
        <v>4458</v>
      </c>
      <c r="B1362" s="296"/>
      <c r="C1362" s="296"/>
      <c r="D1362" s="296"/>
      <c r="E1362" s="297" t="s">
        <v>3264</v>
      </c>
      <c r="F1362" s="298"/>
      <c r="G1362" s="314"/>
      <c r="H1362" s="336"/>
      <c r="I1362" s="316"/>
      <c r="J1362" s="316"/>
      <c r="K1362" s="300"/>
      <c r="L1362" s="315"/>
    </row>
    <row r="1363" spans="1:12" ht="38.25">
      <c r="A1363" s="230" t="s">
        <v>4459</v>
      </c>
      <c r="B1363" s="230" t="s">
        <v>5782</v>
      </c>
      <c r="C1363" s="230" t="s">
        <v>313</v>
      </c>
      <c r="D1363" s="230"/>
      <c r="E1363" s="232" t="s">
        <v>4461</v>
      </c>
      <c r="F1363" s="233" t="s">
        <v>171</v>
      </c>
      <c r="G1363" s="234">
        <v>6</v>
      </c>
      <c r="H1363" s="330"/>
      <c r="I1363" s="235">
        <f t="shared" ref="I1363:I1377" si="339">$H$3</f>
        <v>0</v>
      </c>
      <c r="J1363" s="236">
        <f t="shared" ref="J1363:J1377" si="340">TRUNC(H1363 * (1+I1363), 2)</f>
        <v>0</v>
      </c>
      <c r="K1363" s="212">
        <f t="shared" ref="K1363:K1377" si="341">TRUNC(G1363*J1363,2)</f>
        <v>0</v>
      </c>
      <c r="L1363" s="309"/>
    </row>
    <row r="1364" spans="1:12" ht="51">
      <c r="A1364" s="230" t="s">
        <v>4475</v>
      </c>
      <c r="B1364" s="230" t="s">
        <v>5783</v>
      </c>
      <c r="C1364" s="230" t="s">
        <v>313</v>
      </c>
      <c r="D1364" s="230"/>
      <c r="E1364" s="232" t="s">
        <v>4462</v>
      </c>
      <c r="F1364" s="233" t="s">
        <v>171</v>
      </c>
      <c r="G1364" s="234">
        <v>2</v>
      </c>
      <c r="H1364" s="330"/>
      <c r="I1364" s="235">
        <f t="shared" si="339"/>
        <v>0</v>
      </c>
      <c r="J1364" s="236">
        <f t="shared" si="340"/>
        <v>0</v>
      </c>
      <c r="K1364" s="212">
        <f t="shared" si="341"/>
        <v>0</v>
      </c>
      <c r="L1364" s="309"/>
    </row>
    <row r="1365" spans="1:12" ht="38.25">
      <c r="A1365" s="230" t="s">
        <v>4476</v>
      </c>
      <c r="B1365" s="230" t="s">
        <v>5784</v>
      </c>
      <c r="C1365" s="230" t="s">
        <v>313</v>
      </c>
      <c r="D1365" s="230"/>
      <c r="E1365" s="232" t="s">
        <v>4463</v>
      </c>
      <c r="F1365" s="233" t="s">
        <v>171</v>
      </c>
      <c r="G1365" s="234">
        <v>68</v>
      </c>
      <c r="H1365" s="330"/>
      <c r="I1365" s="235">
        <f t="shared" si="339"/>
        <v>0</v>
      </c>
      <c r="J1365" s="236">
        <f t="shared" si="340"/>
        <v>0</v>
      </c>
      <c r="K1365" s="212">
        <f t="shared" si="341"/>
        <v>0</v>
      </c>
      <c r="L1365" s="309"/>
    </row>
    <row r="1366" spans="1:12" ht="38.25">
      <c r="A1366" s="230" t="s">
        <v>4477</v>
      </c>
      <c r="B1366" s="230" t="s">
        <v>5785</v>
      </c>
      <c r="C1366" s="230" t="s">
        <v>313</v>
      </c>
      <c r="D1366" s="230"/>
      <c r="E1366" s="232" t="s">
        <v>5429</v>
      </c>
      <c r="F1366" s="233" t="s">
        <v>171</v>
      </c>
      <c r="G1366" s="234">
        <v>2</v>
      </c>
      <c r="H1366" s="330"/>
      <c r="I1366" s="235">
        <f t="shared" si="339"/>
        <v>0</v>
      </c>
      <c r="J1366" s="236">
        <f t="shared" si="340"/>
        <v>0</v>
      </c>
      <c r="K1366" s="212">
        <f t="shared" si="341"/>
        <v>0</v>
      </c>
      <c r="L1366" s="309"/>
    </row>
    <row r="1367" spans="1:12" ht="38.25">
      <c r="A1367" s="230" t="s">
        <v>4478</v>
      </c>
      <c r="B1367" s="230" t="s">
        <v>5786</v>
      </c>
      <c r="C1367" s="230" t="s">
        <v>313</v>
      </c>
      <c r="D1367" s="230"/>
      <c r="E1367" s="232" t="s">
        <v>5430</v>
      </c>
      <c r="F1367" s="233" t="s">
        <v>171</v>
      </c>
      <c r="G1367" s="234">
        <v>4</v>
      </c>
      <c r="H1367" s="330"/>
      <c r="I1367" s="235">
        <f t="shared" si="339"/>
        <v>0</v>
      </c>
      <c r="J1367" s="236">
        <f t="shared" si="340"/>
        <v>0</v>
      </c>
      <c r="K1367" s="212">
        <f t="shared" si="341"/>
        <v>0</v>
      </c>
      <c r="L1367" s="309"/>
    </row>
    <row r="1368" spans="1:12" ht="25.5">
      <c r="A1368" s="230" t="s">
        <v>4479</v>
      </c>
      <c r="B1368" s="230" t="s">
        <v>5787</v>
      </c>
      <c r="C1368" s="230" t="s">
        <v>313</v>
      </c>
      <c r="D1368" s="230"/>
      <c r="E1368" s="232" t="s">
        <v>4466</v>
      </c>
      <c r="F1368" s="233" t="s">
        <v>171</v>
      </c>
      <c r="G1368" s="234">
        <v>35</v>
      </c>
      <c r="H1368" s="330"/>
      <c r="I1368" s="235">
        <f t="shared" si="339"/>
        <v>0</v>
      </c>
      <c r="J1368" s="236">
        <f t="shared" si="340"/>
        <v>0</v>
      </c>
      <c r="K1368" s="212">
        <f t="shared" si="341"/>
        <v>0</v>
      </c>
      <c r="L1368" s="309"/>
    </row>
    <row r="1369" spans="1:12" ht="25.5">
      <c r="A1369" s="230" t="s">
        <v>4480</v>
      </c>
      <c r="B1369" s="230" t="s">
        <v>5788</v>
      </c>
      <c r="C1369" s="230" t="s">
        <v>313</v>
      </c>
      <c r="D1369" s="230"/>
      <c r="E1369" s="232" t="s">
        <v>4467</v>
      </c>
      <c r="F1369" s="233" t="s">
        <v>171</v>
      </c>
      <c r="G1369" s="234">
        <v>9</v>
      </c>
      <c r="H1369" s="330"/>
      <c r="I1369" s="235">
        <f t="shared" si="339"/>
        <v>0</v>
      </c>
      <c r="J1369" s="236">
        <f t="shared" si="340"/>
        <v>0</v>
      </c>
      <c r="K1369" s="212">
        <f t="shared" si="341"/>
        <v>0</v>
      </c>
      <c r="L1369" s="309"/>
    </row>
    <row r="1370" spans="1:12" ht="89.25">
      <c r="A1370" s="230" t="s">
        <v>4481</v>
      </c>
      <c r="B1370" s="230" t="s">
        <v>5789</v>
      </c>
      <c r="C1370" s="230" t="s">
        <v>313</v>
      </c>
      <c r="D1370" s="230"/>
      <c r="E1370" s="232" t="s">
        <v>4468</v>
      </c>
      <c r="F1370" s="233" t="s">
        <v>171</v>
      </c>
      <c r="G1370" s="234">
        <v>16</v>
      </c>
      <c r="H1370" s="330"/>
      <c r="I1370" s="235">
        <f t="shared" si="339"/>
        <v>0</v>
      </c>
      <c r="J1370" s="236">
        <f t="shared" si="340"/>
        <v>0</v>
      </c>
      <c r="K1370" s="212">
        <f t="shared" si="341"/>
        <v>0</v>
      </c>
      <c r="L1370" s="309"/>
    </row>
    <row r="1371" spans="1:12" ht="76.5">
      <c r="A1371" s="230" t="s">
        <v>4482</v>
      </c>
      <c r="B1371" s="230" t="s">
        <v>5790</v>
      </c>
      <c r="C1371" s="230" t="s">
        <v>313</v>
      </c>
      <c r="D1371" s="230"/>
      <c r="E1371" s="232" t="s">
        <v>4469</v>
      </c>
      <c r="F1371" s="233" t="s">
        <v>171</v>
      </c>
      <c r="G1371" s="234">
        <v>32</v>
      </c>
      <c r="H1371" s="330"/>
      <c r="I1371" s="235">
        <f t="shared" si="339"/>
        <v>0</v>
      </c>
      <c r="J1371" s="236">
        <f t="shared" si="340"/>
        <v>0</v>
      </c>
      <c r="K1371" s="212">
        <f t="shared" si="341"/>
        <v>0</v>
      </c>
      <c r="L1371" s="309"/>
    </row>
    <row r="1372" spans="1:12" ht="38.25">
      <c r="A1372" s="230" t="s">
        <v>4483</v>
      </c>
      <c r="B1372" s="230" t="s">
        <v>5791</v>
      </c>
      <c r="C1372" s="230" t="s">
        <v>313</v>
      </c>
      <c r="D1372" s="230"/>
      <c r="E1372" s="232" t="s">
        <v>4470</v>
      </c>
      <c r="F1372" s="233" t="s">
        <v>171</v>
      </c>
      <c r="G1372" s="234">
        <v>450</v>
      </c>
      <c r="H1372" s="330"/>
      <c r="I1372" s="235">
        <f t="shared" si="339"/>
        <v>0</v>
      </c>
      <c r="J1372" s="236">
        <f t="shared" si="340"/>
        <v>0</v>
      </c>
      <c r="K1372" s="212">
        <f t="shared" si="341"/>
        <v>0</v>
      </c>
      <c r="L1372" s="309"/>
    </row>
    <row r="1373" spans="1:12" ht="38.25">
      <c r="A1373" s="230" t="s">
        <v>4484</v>
      </c>
      <c r="B1373" s="230" t="s">
        <v>5792</v>
      </c>
      <c r="C1373" s="230" t="s">
        <v>313</v>
      </c>
      <c r="D1373" s="230"/>
      <c r="E1373" s="232" t="s">
        <v>4471</v>
      </c>
      <c r="F1373" s="233" t="s">
        <v>171</v>
      </c>
      <c r="G1373" s="234">
        <v>700</v>
      </c>
      <c r="H1373" s="330"/>
      <c r="I1373" s="235">
        <f t="shared" si="339"/>
        <v>0</v>
      </c>
      <c r="J1373" s="236">
        <f t="shared" si="340"/>
        <v>0</v>
      </c>
      <c r="K1373" s="212">
        <f t="shared" si="341"/>
        <v>0</v>
      </c>
      <c r="L1373" s="309"/>
    </row>
    <row r="1374" spans="1:12" ht="25.5">
      <c r="A1374" s="230" t="s">
        <v>4485</v>
      </c>
      <c r="B1374" s="230" t="s">
        <v>5793</v>
      </c>
      <c r="C1374" s="230" t="s">
        <v>313</v>
      </c>
      <c r="D1374" s="230"/>
      <c r="E1374" s="232" t="s">
        <v>4472</v>
      </c>
      <c r="F1374" s="233" t="s">
        <v>171</v>
      </c>
      <c r="G1374" s="234">
        <v>815</v>
      </c>
      <c r="H1374" s="330"/>
      <c r="I1374" s="235">
        <f t="shared" si="339"/>
        <v>0</v>
      </c>
      <c r="J1374" s="236">
        <f t="shared" si="340"/>
        <v>0</v>
      </c>
      <c r="K1374" s="212">
        <f t="shared" si="341"/>
        <v>0</v>
      </c>
      <c r="L1374" s="309"/>
    </row>
    <row r="1375" spans="1:12" ht="25.5">
      <c r="A1375" s="230" t="s">
        <v>4486</v>
      </c>
      <c r="B1375" s="230" t="s">
        <v>5794</v>
      </c>
      <c r="C1375" s="230" t="s">
        <v>313</v>
      </c>
      <c r="D1375" s="230"/>
      <c r="E1375" s="232" t="s">
        <v>4473</v>
      </c>
      <c r="F1375" s="233" t="s">
        <v>171</v>
      </c>
      <c r="G1375" s="234">
        <v>815</v>
      </c>
      <c r="H1375" s="330"/>
      <c r="I1375" s="235">
        <f t="shared" si="339"/>
        <v>0</v>
      </c>
      <c r="J1375" s="236">
        <f t="shared" si="340"/>
        <v>0</v>
      </c>
      <c r="K1375" s="212">
        <f t="shared" si="341"/>
        <v>0</v>
      </c>
      <c r="L1375" s="309"/>
    </row>
    <row r="1376" spans="1:12" ht="25.5">
      <c r="A1376" s="230" t="s">
        <v>4487</v>
      </c>
      <c r="B1376" s="230" t="s">
        <v>5795</v>
      </c>
      <c r="C1376" s="230" t="s">
        <v>313</v>
      </c>
      <c r="D1376" s="230"/>
      <c r="E1376" s="232" t="s">
        <v>5433</v>
      </c>
      <c r="F1376" s="233" t="s">
        <v>3265</v>
      </c>
      <c r="G1376" s="234">
        <v>15</v>
      </c>
      <c r="H1376" s="330"/>
      <c r="I1376" s="235">
        <f t="shared" si="339"/>
        <v>0</v>
      </c>
      <c r="J1376" s="236">
        <f t="shared" si="340"/>
        <v>0</v>
      </c>
      <c r="K1376" s="212">
        <f t="shared" si="341"/>
        <v>0</v>
      </c>
      <c r="L1376" s="309"/>
    </row>
    <row r="1377" spans="1:12">
      <c r="A1377" s="230" t="s">
        <v>4488</v>
      </c>
      <c r="B1377" s="230" t="s">
        <v>5796</v>
      </c>
      <c r="C1377" s="230" t="s">
        <v>313</v>
      </c>
      <c r="D1377" s="230"/>
      <c r="E1377" s="232" t="s">
        <v>4460</v>
      </c>
      <c r="F1377" s="233" t="s">
        <v>1273</v>
      </c>
      <c r="G1377" s="234">
        <v>544</v>
      </c>
      <c r="H1377" s="330"/>
      <c r="I1377" s="235">
        <f t="shared" si="339"/>
        <v>0</v>
      </c>
      <c r="J1377" s="236">
        <f t="shared" si="340"/>
        <v>0</v>
      </c>
      <c r="K1377" s="212">
        <f t="shared" si="341"/>
        <v>0</v>
      </c>
      <c r="L1377" s="309"/>
    </row>
    <row r="1378" spans="1:12">
      <c r="A1378" s="230"/>
      <c r="B1378" s="230"/>
      <c r="C1378" s="230"/>
      <c r="D1378" s="230"/>
      <c r="E1378" s="232"/>
      <c r="F1378" s="233"/>
      <c r="G1378" s="234"/>
      <c r="H1378" s="335"/>
      <c r="I1378" s="308"/>
      <c r="J1378" s="308"/>
      <c r="K1378" s="212"/>
      <c r="L1378" s="242"/>
    </row>
    <row r="1379" spans="1:12">
      <c r="A1379" s="296" t="s">
        <v>4489</v>
      </c>
      <c r="B1379" s="296"/>
      <c r="C1379" s="296"/>
      <c r="D1379" s="296"/>
      <c r="E1379" s="297" t="s">
        <v>3266</v>
      </c>
      <c r="F1379" s="298"/>
      <c r="G1379" s="314"/>
      <c r="H1379" s="336"/>
      <c r="I1379" s="316"/>
      <c r="J1379" s="316"/>
      <c r="K1379" s="300"/>
      <c r="L1379" s="315"/>
    </row>
    <row r="1380" spans="1:12" ht="25.5">
      <c r="A1380" s="230" t="s">
        <v>4490</v>
      </c>
      <c r="B1380" s="230" t="s">
        <v>5797</v>
      </c>
      <c r="C1380" s="230" t="s">
        <v>313</v>
      </c>
      <c r="D1380" s="230"/>
      <c r="E1380" s="232" t="s">
        <v>4491</v>
      </c>
      <c r="F1380" s="233" t="s">
        <v>171</v>
      </c>
      <c r="G1380" s="234">
        <v>51</v>
      </c>
      <c r="H1380" s="330"/>
      <c r="I1380" s="235">
        <f t="shared" ref="I1380:I1408" si="342">$H$3</f>
        <v>0</v>
      </c>
      <c r="J1380" s="236">
        <f t="shared" ref="J1380:J1408" si="343">TRUNC(H1380 * (1+I1380), 2)</f>
        <v>0</v>
      </c>
      <c r="K1380" s="212">
        <f t="shared" ref="K1380:K1408" si="344">TRUNC(G1380*J1380,2)</f>
        <v>0</v>
      </c>
      <c r="L1380" s="309"/>
    </row>
    <row r="1381" spans="1:12" ht="25.5">
      <c r="A1381" s="230" t="s">
        <v>4517</v>
      </c>
      <c r="B1381" s="230" t="s">
        <v>5798</v>
      </c>
      <c r="C1381" s="230" t="s">
        <v>313</v>
      </c>
      <c r="D1381" s="230"/>
      <c r="E1381" s="232" t="s">
        <v>4492</v>
      </c>
      <c r="F1381" s="233" t="s">
        <v>171</v>
      </c>
      <c r="G1381" s="234">
        <v>87</v>
      </c>
      <c r="H1381" s="330"/>
      <c r="I1381" s="235">
        <f t="shared" si="342"/>
        <v>0</v>
      </c>
      <c r="J1381" s="236">
        <f t="shared" si="343"/>
        <v>0</v>
      </c>
      <c r="K1381" s="212">
        <f t="shared" si="344"/>
        <v>0</v>
      </c>
      <c r="L1381" s="309"/>
    </row>
    <row r="1382" spans="1:12" ht="25.5">
      <c r="A1382" s="230" t="s">
        <v>4518</v>
      </c>
      <c r="B1382" s="230" t="s">
        <v>5799</v>
      </c>
      <c r="C1382" s="230" t="s">
        <v>313</v>
      </c>
      <c r="D1382" s="230"/>
      <c r="E1382" s="232" t="s">
        <v>4493</v>
      </c>
      <c r="F1382" s="233" t="s">
        <v>171</v>
      </c>
      <c r="G1382" s="234">
        <v>6</v>
      </c>
      <c r="H1382" s="330"/>
      <c r="I1382" s="235">
        <f t="shared" si="342"/>
        <v>0</v>
      </c>
      <c r="J1382" s="236">
        <f t="shared" si="343"/>
        <v>0</v>
      </c>
      <c r="K1382" s="212">
        <f t="shared" si="344"/>
        <v>0</v>
      </c>
      <c r="L1382" s="309"/>
    </row>
    <row r="1383" spans="1:12" ht="25.5">
      <c r="A1383" s="230" t="s">
        <v>4519</v>
      </c>
      <c r="B1383" s="230" t="s">
        <v>5800</v>
      </c>
      <c r="C1383" s="230" t="s">
        <v>313</v>
      </c>
      <c r="D1383" s="230"/>
      <c r="E1383" s="232" t="s">
        <v>4494</v>
      </c>
      <c r="F1383" s="233" t="s">
        <v>171</v>
      </c>
      <c r="G1383" s="234">
        <v>51</v>
      </c>
      <c r="H1383" s="330"/>
      <c r="I1383" s="235">
        <f t="shared" si="342"/>
        <v>0</v>
      </c>
      <c r="J1383" s="236">
        <f t="shared" si="343"/>
        <v>0</v>
      </c>
      <c r="K1383" s="212">
        <f t="shared" si="344"/>
        <v>0</v>
      </c>
      <c r="L1383" s="309"/>
    </row>
    <row r="1384" spans="1:12" ht="25.5">
      <c r="A1384" s="230" t="s">
        <v>4520</v>
      </c>
      <c r="B1384" s="230" t="s">
        <v>5801</v>
      </c>
      <c r="C1384" s="230" t="s">
        <v>313</v>
      </c>
      <c r="D1384" s="230"/>
      <c r="E1384" s="232" t="s">
        <v>4495</v>
      </c>
      <c r="F1384" s="233" t="s">
        <v>171</v>
      </c>
      <c r="G1384" s="234">
        <v>87</v>
      </c>
      <c r="H1384" s="330"/>
      <c r="I1384" s="235">
        <f t="shared" si="342"/>
        <v>0</v>
      </c>
      <c r="J1384" s="236">
        <f t="shared" si="343"/>
        <v>0</v>
      </c>
      <c r="K1384" s="212">
        <f t="shared" si="344"/>
        <v>0</v>
      </c>
      <c r="L1384" s="309"/>
    </row>
    <row r="1385" spans="1:12" ht="25.5">
      <c r="A1385" s="230" t="s">
        <v>4521</v>
      </c>
      <c r="B1385" s="230" t="s">
        <v>5802</v>
      </c>
      <c r="C1385" s="230" t="s">
        <v>313</v>
      </c>
      <c r="D1385" s="230"/>
      <c r="E1385" s="232" t="s">
        <v>4496</v>
      </c>
      <c r="F1385" s="233" t="s">
        <v>171</v>
      </c>
      <c r="G1385" s="234">
        <v>6</v>
      </c>
      <c r="H1385" s="330"/>
      <c r="I1385" s="235">
        <f t="shared" si="342"/>
        <v>0</v>
      </c>
      <c r="J1385" s="236">
        <f t="shared" si="343"/>
        <v>0</v>
      </c>
      <c r="K1385" s="212">
        <f t="shared" si="344"/>
        <v>0</v>
      </c>
      <c r="L1385" s="309"/>
    </row>
    <row r="1386" spans="1:12" ht="25.5">
      <c r="A1386" s="230" t="s">
        <v>4522</v>
      </c>
      <c r="B1386" s="230" t="s">
        <v>5803</v>
      </c>
      <c r="C1386" s="230" t="s">
        <v>313</v>
      </c>
      <c r="D1386" s="230"/>
      <c r="E1386" s="232" t="s">
        <v>4497</v>
      </c>
      <c r="F1386" s="233" t="s">
        <v>171</v>
      </c>
      <c r="G1386" s="234">
        <v>144</v>
      </c>
      <c r="H1386" s="330"/>
      <c r="I1386" s="235">
        <f t="shared" si="342"/>
        <v>0</v>
      </c>
      <c r="J1386" s="236">
        <f t="shared" si="343"/>
        <v>0</v>
      </c>
      <c r="K1386" s="212">
        <f t="shared" si="344"/>
        <v>0</v>
      </c>
      <c r="L1386" s="309"/>
    </row>
    <row r="1387" spans="1:12" ht="25.5">
      <c r="A1387" s="230" t="s">
        <v>4523</v>
      </c>
      <c r="B1387" s="230" t="s">
        <v>5804</v>
      </c>
      <c r="C1387" s="230" t="s">
        <v>313</v>
      </c>
      <c r="D1387" s="230"/>
      <c r="E1387" s="232" t="s">
        <v>4498</v>
      </c>
      <c r="F1387" s="233" t="s">
        <v>171</v>
      </c>
      <c r="G1387" s="234">
        <v>120</v>
      </c>
      <c r="H1387" s="330"/>
      <c r="I1387" s="235">
        <f t="shared" si="342"/>
        <v>0</v>
      </c>
      <c r="J1387" s="236">
        <f t="shared" si="343"/>
        <v>0</v>
      </c>
      <c r="K1387" s="212">
        <f t="shared" si="344"/>
        <v>0</v>
      </c>
      <c r="L1387" s="309"/>
    </row>
    <row r="1388" spans="1:12" ht="25.5">
      <c r="A1388" s="230" t="s">
        <v>4524</v>
      </c>
      <c r="B1388" s="230" t="s">
        <v>5805</v>
      </c>
      <c r="C1388" s="230" t="s">
        <v>313</v>
      </c>
      <c r="D1388" s="230"/>
      <c r="E1388" s="232" t="s">
        <v>4499</v>
      </c>
      <c r="F1388" s="233" t="s">
        <v>171</v>
      </c>
      <c r="G1388" s="234">
        <v>210</v>
      </c>
      <c r="H1388" s="330"/>
      <c r="I1388" s="235">
        <f t="shared" si="342"/>
        <v>0</v>
      </c>
      <c r="J1388" s="236">
        <f t="shared" si="343"/>
        <v>0</v>
      </c>
      <c r="K1388" s="212">
        <f t="shared" si="344"/>
        <v>0</v>
      </c>
      <c r="L1388" s="309"/>
    </row>
    <row r="1389" spans="1:12" ht="25.5">
      <c r="A1389" s="230" t="s">
        <v>4525</v>
      </c>
      <c r="B1389" s="230" t="s">
        <v>5806</v>
      </c>
      <c r="C1389" s="230" t="s">
        <v>313</v>
      </c>
      <c r="D1389" s="230"/>
      <c r="E1389" s="232" t="s">
        <v>4500</v>
      </c>
      <c r="F1389" s="233" t="s">
        <v>171</v>
      </c>
      <c r="G1389" s="234">
        <v>24</v>
      </c>
      <c r="H1389" s="330"/>
      <c r="I1389" s="235">
        <f t="shared" si="342"/>
        <v>0</v>
      </c>
      <c r="J1389" s="236">
        <f t="shared" si="343"/>
        <v>0</v>
      </c>
      <c r="K1389" s="212">
        <f t="shared" si="344"/>
        <v>0</v>
      </c>
      <c r="L1389" s="309"/>
    </row>
    <row r="1390" spans="1:12" ht="25.5">
      <c r="A1390" s="230" t="s">
        <v>4526</v>
      </c>
      <c r="B1390" s="230" t="s">
        <v>5807</v>
      </c>
      <c r="C1390" s="230" t="s">
        <v>313</v>
      </c>
      <c r="D1390" s="230"/>
      <c r="E1390" s="232" t="s">
        <v>4501</v>
      </c>
      <c r="F1390" s="233" t="s">
        <v>171</v>
      </c>
      <c r="G1390" s="234">
        <v>33</v>
      </c>
      <c r="H1390" s="330"/>
      <c r="I1390" s="235">
        <f t="shared" si="342"/>
        <v>0</v>
      </c>
      <c r="J1390" s="236">
        <f t="shared" si="343"/>
        <v>0</v>
      </c>
      <c r="K1390" s="212">
        <f t="shared" si="344"/>
        <v>0</v>
      </c>
      <c r="L1390" s="309"/>
    </row>
    <row r="1391" spans="1:12" ht="25.5">
      <c r="A1391" s="230" t="s">
        <v>4527</v>
      </c>
      <c r="B1391" s="230" t="s">
        <v>5808</v>
      </c>
      <c r="C1391" s="230" t="s">
        <v>313</v>
      </c>
      <c r="D1391" s="230"/>
      <c r="E1391" s="232" t="s">
        <v>4502</v>
      </c>
      <c r="F1391" s="233" t="s">
        <v>171</v>
      </c>
      <c r="G1391" s="234">
        <v>9</v>
      </c>
      <c r="H1391" s="330"/>
      <c r="I1391" s="235">
        <f t="shared" si="342"/>
        <v>0</v>
      </c>
      <c r="J1391" s="236">
        <f t="shared" si="343"/>
        <v>0</v>
      </c>
      <c r="K1391" s="212">
        <f t="shared" si="344"/>
        <v>0</v>
      </c>
      <c r="L1391" s="309"/>
    </row>
    <row r="1392" spans="1:12" ht="25.5">
      <c r="A1392" s="230" t="s">
        <v>4528</v>
      </c>
      <c r="B1392" s="230" t="s">
        <v>5809</v>
      </c>
      <c r="C1392" s="230" t="s">
        <v>313</v>
      </c>
      <c r="D1392" s="230"/>
      <c r="E1392" s="232" t="s">
        <v>4503</v>
      </c>
      <c r="F1392" s="233" t="s">
        <v>171</v>
      </c>
      <c r="G1392" s="234">
        <v>6</v>
      </c>
      <c r="H1392" s="330"/>
      <c r="I1392" s="235">
        <f t="shared" si="342"/>
        <v>0</v>
      </c>
      <c r="J1392" s="236">
        <f t="shared" si="343"/>
        <v>0</v>
      </c>
      <c r="K1392" s="212">
        <f t="shared" si="344"/>
        <v>0</v>
      </c>
      <c r="L1392" s="309"/>
    </row>
    <row r="1393" spans="1:12" ht="25.5">
      <c r="A1393" s="230" t="s">
        <v>4529</v>
      </c>
      <c r="B1393" s="230" t="s">
        <v>5810</v>
      </c>
      <c r="C1393" s="230" t="s">
        <v>313</v>
      </c>
      <c r="D1393" s="230"/>
      <c r="E1393" s="232" t="s">
        <v>4504</v>
      </c>
      <c r="F1393" s="233" t="s">
        <v>171</v>
      </c>
      <c r="G1393" s="234">
        <v>6</v>
      </c>
      <c r="H1393" s="330"/>
      <c r="I1393" s="235">
        <f t="shared" si="342"/>
        <v>0</v>
      </c>
      <c r="J1393" s="236">
        <f t="shared" si="343"/>
        <v>0</v>
      </c>
      <c r="K1393" s="212">
        <f t="shared" si="344"/>
        <v>0</v>
      </c>
      <c r="L1393" s="309"/>
    </row>
    <row r="1394" spans="1:12" ht="25.5">
      <c r="A1394" s="230" t="s">
        <v>4530</v>
      </c>
      <c r="B1394" s="230" t="s">
        <v>5811</v>
      </c>
      <c r="C1394" s="230" t="s">
        <v>313</v>
      </c>
      <c r="D1394" s="230"/>
      <c r="E1394" s="232" t="s">
        <v>4505</v>
      </c>
      <c r="F1394" s="233" t="s">
        <v>171</v>
      </c>
      <c r="G1394" s="234">
        <v>3</v>
      </c>
      <c r="H1394" s="330"/>
      <c r="I1394" s="235">
        <f t="shared" si="342"/>
        <v>0</v>
      </c>
      <c r="J1394" s="236">
        <f t="shared" si="343"/>
        <v>0</v>
      </c>
      <c r="K1394" s="212">
        <f t="shared" si="344"/>
        <v>0</v>
      </c>
      <c r="L1394" s="309"/>
    </row>
    <row r="1395" spans="1:12" ht="25.5">
      <c r="A1395" s="230" t="s">
        <v>4531</v>
      </c>
      <c r="B1395" s="230" t="s">
        <v>5812</v>
      </c>
      <c r="C1395" s="230" t="s">
        <v>313</v>
      </c>
      <c r="D1395" s="230"/>
      <c r="E1395" s="232" t="s">
        <v>4506</v>
      </c>
      <c r="F1395" s="233" t="s">
        <v>171</v>
      </c>
      <c r="G1395" s="234">
        <v>3</v>
      </c>
      <c r="H1395" s="330"/>
      <c r="I1395" s="235">
        <f t="shared" si="342"/>
        <v>0</v>
      </c>
      <c r="J1395" s="236">
        <f t="shared" si="343"/>
        <v>0</v>
      </c>
      <c r="K1395" s="212">
        <f t="shared" si="344"/>
        <v>0</v>
      </c>
      <c r="L1395" s="309"/>
    </row>
    <row r="1396" spans="1:12" ht="25.5">
      <c r="A1396" s="230" t="s">
        <v>4532</v>
      </c>
      <c r="B1396" s="230" t="s">
        <v>5813</v>
      </c>
      <c r="C1396" s="230" t="s">
        <v>313</v>
      </c>
      <c r="D1396" s="230"/>
      <c r="E1396" s="232" t="s">
        <v>4507</v>
      </c>
      <c r="F1396" s="233" t="s">
        <v>171</v>
      </c>
      <c r="G1396" s="234">
        <v>9</v>
      </c>
      <c r="H1396" s="330"/>
      <c r="I1396" s="235">
        <f t="shared" si="342"/>
        <v>0</v>
      </c>
      <c r="J1396" s="236">
        <f t="shared" si="343"/>
        <v>0</v>
      </c>
      <c r="K1396" s="212">
        <f t="shared" si="344"/>
        <v>0</v>
      </c>
      <c r="L1396" s="309"/>
    </row>
    <row r="1397" spans="1:12" ht="25.5">
      <c r="A1397" s="230" t="s">
        <v>4533</v>
      </c>
      <c r="B1397" s="230" t="s">
        <v>5814</v>
      </c>
      <c r="C1397" s="230" t="s">
        <v>313</v>
      </c>
      <c r="D1397" s="230"/>
      <c r="E1397" s="232" t="s">
        <v>4508</v>
      </c>
      <c r="F1397" s="233" t="s">
        <v>171</v>
      </c>
      <c r="G1397" s="234">
        <v>3</v>
      </c>
      <c r="H1397" s="330"/>
      <c r="I1397" s="235">
        <f t="shared" si="342"/>
        <v>0</v>
      </c>
      <c r="J1397" s="236">
        <f t="shared" si="343"/>
        <v>0</v>
      </c>
      <c r="K1397" s="212">
        <f t="shared" si="344"/>
        <v>0</v>
      </c>
      <c r="L1397" s="309"/>
    </row>
    <row r="1398" spans="1:12" ht="25.5">
      <c r="A1398" s="230" t="s">
        <v>4534</v>
      </c>
      <c r="B1398" s="230" t="s">
        <v>5815</v>
      </c>
      <c r="C1398" s="230" t="s">
        <v>313</v>
      </c>
      <c r="D1398" s="230"/>
      <c r="E1398" s="232" t="s">
        <v>4509</v>
      </c>
      <c r="F1398" s="233" t="s">
        <v>171</v>
      </c>
      <c r="G1398" s="234">
        <v>3</v>
      </c>
      <c r="H1398" s="330"/>
      <c r="I1398" s="235">
        <f t="shared" si="342"/>
        <v>0</v>
      </c>
      <c r="J1398" s="236">
        <f t="shared" si="343"/>
        <v>0</v>
      </c>
      <c r="K1398" s="212">
        <f t="shared" si="344"/>
        <v>0</v>
      </c>
      <c r="L1398" s="309"/>
    </row>
    <row r="1399" spans="1:12" ht="25.5">
      <c r="A1399" s="230" t="s">
        <v>4535</v>
      </c>
      <c r="B1399" s="230" t="s">
        <v>5816</v>
      </c>
      <c r="C1399" s="230" t="s">
        <v>313</v>
      </c>
      <c r="D1399" s="230"/>
      <c r="E1399" s="232" t="s">
        <v>4510</v>
      </c>
      <c r="F1399" s="233" t="s">
        <v>171</v>
      </c>
      <c r="G1399" s="234">
        <v>102</v>
      </c>
      <c r="H1399" s="330"/>
      <c r="I1399" s="235">
        <f t="shared" si="342"/>
        <v>0</v>
      </c>
      <c r="J1399" s="236">
        <f t="shared" si="343"/>
        <v>0</v>
      </c>
      <c r="K1399" s="212">
        <f t="shared" si="344"/>
        <v>0</v>
      </c>
      <c r="L1399" s="309"/>
    </row>
    <row r="1400" spans="1:12" ht="25.5">
      <c r="A1400" s="230" t="s">
        <v>4536</v>
      </c>
      <c r="B1400" s="230" t="s">
        <v>5817</v>
      </c>
      <c r="C1400" s="230" t="s">
        <v>313</v>
      </c>
      <c r="D1400" s="230"/>
      <c r="E1400" s="232" t="s">
        <v>4511</v>
      </c>
      <c r="F1400" s="233" t="s">
        <v>171</v>
      </c>
      <c r="G1400" s="234">
        <v>168</v>
      </c>
      <c r="H1400" s="330"/>
      <c r="I1400" s="235">
        <f t="shared" si="342"/>
        <v>0</v>
      </c>
      <c r="J1400" s="236">
        <f t="shared" si="343"/>
        <v>0</v>
      </c>
      <c r="K1400" s="212">
        <f t="shared" si="344"/>
        <v>0</v>
      </c>
      <c r="L1400" s="309"/>
    </row>
    <row r="1401" spans="1:12" ht="25.5">
      <c r="A1401" s="230" t="s">
        <v>4537</v>
      </c>
      <c r="B1401" s="230" t="s">
        <v>5818</v>
      </c>
      <c r="C1401" s="230" t="s">
        <v>313</v>
      </c>
      <c r="D1401" s="230"/>
      <c r="E1401" s="232" t="s">
        <v>4512</v>
      </c>
      <c r="F1401" s="233" t="s">
        <v>171</v>
      </c>
      <c r="G1401" s="234">
        <v>10</v>
      </c>
      <c r="H1401" s="330"/>
      <c r="I1401" s="235">
        <f t="shared" si="342"/>
        <v>0</v>
      </c>
      <c r="J1401" s="236">
        <f t="shared" si="343"/>
        <v>0</v>
      </c>
      <c r="K1401" s="212">
        <f t="shared" si="344"/>
        <v>0</v>
      </c>
      <c r="L1401" s="309"/>
    </row>
    <row r="1402" spans="1:12" ht="25.5">
      <c r="A1402" s="230" t="s">
        <v>4538</v>
      </c>
      <c r="B1402" s="230" t="s">
        <v>5819</v>
      </c>
      <c r="C1402" s="230" t="s">
        <v>313</v>
      </c>
      <c r="D1402" s="230"/>
      <c r="E1402" s="232" t="s">
        <v>4513</v>
      </c>
      <c r="F1402" s="233" t="s">
        <v>171</v>
      </c>
      <c r="G1402" s="234">
        <v>30</v>
      </c>
      <c r="H1402" s="330"/>
      <c r="I1402" s="235">
        <f t="shared" si="342"/>
        <v>0</v>
      </c>
      <c r="J1402" s="236">
        <f t="shared" si="343"/>
        <v>0</v>
      </c>
      <c r="K1402" s="212">
        <f t="shared" si="344"/>
        <v>0</v>
      </c>
      <c r="L1402" s="309"/>
    </row>
    <row r="1403" spans="1:12" ht="25.5">
      <c r="A1403" s="230" t="s">
        <v>4539</v>
      </c>
      <c r="B1403" s="230" t="s">
        <v>5820</v>
      </c>
      <c r="C1403" s="230" t="s">
        <v>313</v>
      </c>
      <c r="D1403" s="230"/>
      <c r="E1403" s="232" t="s">
        <v>4514</v>
      </c>
      <c r="F1403" s="233" t="s">
        <v>171</v>
      </c>
      <c r="G1403" s="234">
        <v>4</v>
      </c>
      <c r="H1403" s="330"/>
      <c r="I1403" s="235">
        <f t="shared" si="342"/>
        <v>0</v>
      </c>
      <c r="J1403" s="236">
        <f t="shared" si="343"/>
        <v>0</v>
      </c>
      <c r="K1403" s="212">
        <f t="shared" si="344"/>
        <v>0</v>
      </c>
      <c r="L1403" s="309"/>
    </row>
    <row r="1404" spans="1:12" ht="25.5">
      <c r="A1404" s="230" t="s">
        <v>4540</v>
      </c>
      <c r="B1404" s="230" t="s">
        <v>5821</v>
      </c>
      <c r="C1404" s="230" t="s">
        <v>313</v>
      </c>
      <c r="D1404" s="230"/>
      <c r="E1404" s="232" t="s">
        <v>4515</v>
      </c>
      <c r="F1404" s="233" t="s">
        <v>171</v>
      </c>
      <c r="G1404" s="234">
        <v>1</v>
      </c>
      <c r="H1404" s="330"/>
      <c r="I1404" s="235">
        <f t="shared" si="342"/>
        <v>0</v>
      </c>
      <c r="J1404" s="236">
        <f t="shared" si="343"/>
        <v>0</v>
      </c>
      <c r="K1404" s="212">
        <f t="shared" si="344"/>
        <v>0</v>
      </c>
      <c r="L1404" s="309"/>
    </row>
    <row r="1405" spans="1:12">
      <c r="A1405" s="230" t="s">
        <v>4541</v>
      </c>
      <c r="B1405" s="230" t="s">
        <v>5822</v>
      </c>
      <c r="C1405" s="230" t="s">
        <v>313</v>
      </c>
      <c r="D1405" s="230"/>
      <c r="E1405" s="232" t="s">
        <v>4516</v>
      </c>
      <c r="F1405" s="233" t="s">
        <v>171</v>
      </c>
      <c r="G1405" s="234">
        <v>3</v>
      </c>
      <c r="H1405" s="330"/>
      <c r="I1405" s="235">
        <f t="shared" si="342"/>
        <v>0</v>
      </c>
      <c r="J1405" s="236">
        <f t="shared" si="343"/>
        <v>0</v>
      </c>
      <c r="K1405" s="212">
        <f t="shared" si="344"/>
        <v>0</v>
      </c>
      <c r="L1405" s="309"/>
    </row>
    <row r="1406" spans="1:12" ht="25.5">
      <c r="A1406" s="230" t="s">
        <v>4542</v>
      </c>
      <c r="B1406" s="230" t="s">
        <v>5553</v>
      </c>
      <c r="C1406" s="230" t="s">
        <v>313</v>
      </c>
      <c r="D1406" s="230"/>
      <c r="E1406" s="232" t="s">
        <v>3794</v>
      </c>
      <c r="F1406" s="233" t="s">
        <v>171</v>
      </c>
      <c r="G1406" s="234">
        <v>112</v>
      </c>
      <c r="H1406" s="330"/>
      <c r="I1406" s="235">
        <f t="shared" si="342"/>
        <v>0</v>
      </c>
      <c r="J1406" s="236">
        <f t="shared" si="343"/>
        <v>0</v>
      </c>
      <c r="K1406" s="212">
        <f t="shared" si="344"/>
        <v>0</v>
      </c>
      <c r="L1406" s="309"/>
    </row>
    <row r="1407" spans="1:12" ht="25.5">
      <c r="A1407" s="230" t="s">
        <v>4543</v>
      </c>
      <c r="B1407" s="230" t="s">
        <v>5552</v>
      </c>
      <c r="C1407" s="230" t="s">
        <v>313</v>
      </c>
      <c r="D1407" s="230"/>
      <c r="E1407" s="232" t="s">
        <v>3793</v>
      </c>
      <c r="F1407" s="233" t="s">
        <v>1273</v>
      </c>
      <c r="G1407" s="234">
        <v>1680</v>
      </c>
      <c r="H1407" s="330"/>
      <c r="I1407" s="235">
        <f t="shared" si="342"/>
        <v>0</v>
      </c>
      <c r="J1407" s="236">
        <f t="shared" si="343"/>
        <v>0</v>
      </c>
      <c r="K1407" s="212">
        <f t="shared" si="344"/>
        <v>0</v>
      </c>
      <c r="L1407" s="309"/>
    </row>
    <row r="1408" spans="1:12" ht="25.5">
      <c r="A1408" s="230" t="s">
        <v>4544</v>
      </c>
      <c r="B1408" s="230" t="s">
        <v>5508</v>
      </c>
      <c r="C1408" s="230" t="s">
        <v>313</v>
      </c>
      <c r="D1408" s="230"/>
      <c r="E1408" s="232" t="s">
        <v>3792</v>
      </c>
      <c r="F1408" s="233" t="s">
        <v>171</v>
      </c>
      <c r="G1408" s="234">
        <v>560</v>
      </c>
      <c r="H1408" s="330"/>
      <c r="I1408" s="235">
        <f t="shared" si="342"/>
        <v>0</v>
      </c>
      <c r="J1408" s="236">
        <f t="shared" si="343"/>
        <v>0</v>
      </c>
      <c r="K1408" s="212">
        <f t="shared" si="344"/>
        <v>0</v>
      </c>
      <c r="L1408" s="309"/>
    </row>
    <row r="1409" spans="1:12">
      <c r="A1409" s="230"/>
      <c r="B1409" s="230"/>
      <c r="C1409" s="230"/>
      <c r="D1409" s="230"/>
      <c r="E1409" s="232"/>
      <c r="F1409" s="233"/>
      <c r="G1409" s="234"/>
      <c r="H1409" s="335"/>
      <c r="I1409" s="308"/>
      <c r="J1409" s="308"/>
      <c r="K1409" s="212"/>
      <c r="L1409" s="242"/>
    </row>
    <row r="1410" spans="1:12">
      <c r="A1410" s="296" t="s">
        <v>4549</v>
      </c>
      <c r="B1410" s="296"/>
      <c r="C1410" s="296"/>
      <c r="D1410" s="296"/>
      <c r="E1410" s="297" t="s">
        <v>3267</v>
      </c>
      <c r="F1410" s="298"/>
      <c r="G1410" s="314"/>
      <c r="H1410" s="336"/>
      <c r="I1410" s="316"/>
      <c r="J1410" s="316"/>
      <c r="K1410" s="300"/>
      <c r="L1410" s="315"/>
    </row>
    <row r="1411" spans="1:12">
      <c r="A1411" s="230" t="s">
        <v>4550</v>
      </c>
      <c r="B1411" s="230" t="s">
        <v>5823</v>
      </c>
      <c r="C1411" s="230" t="s">
        <v>313</v>
      </c>
      <c r="D1411" s="230"/>
      <c r="E1411" s="232" t="s">
        <v>4547</v>
      </c>
      <c r="F1411" s="233" t="s">
        <v>171</v>
      </c>
      <c r="G1411" s="234">
        <v>35</v>
      </c>
      <c r="H1411" s="330"/>
      <c r="I1411" s="235">
        <f t="shared" ref="I1411:I1417" si="345">$H$3</f>
        <v>0</v>
      </c>
      <c r="J1411" s="236">
        <f t="shared" ref="J1411:J1417" si="346">TRUNC(H1411 * (1+I1411), 2)</f>
        <v>0</v>
      </c>
      <c r="K1411" s="212">
        <f t="shared" ref="K1411:K1417" si="347">TRUNC(G1411*J1411,2)</f>
        <v>0</v>
      </c>
      <c r="L1411" s="309"/>
    </row>
    <row r="1412" spans="1:12" ht="25.5">
      <c r="A1412" s="230" t="s">
        <v>4551</v>
      </c>
      <c r="B1412" s="230" t="s">
        <v>5824</v>
      </c>
      <c r="C1412" s="230" t="s">
        <v>313</v>
      </c>
      <c r="D1412" s="230"/>
      <c r="E1412" s="232" t="s">
        <v>4548</v>
      </c>
      <c r="F1412" s="233" t="s">
        <v>171</v>
      </c>
      <c r="G1412" s="234">
        <v>21</v>
      </c>
      <c r="H1412" s="330"/>
      <c r="I1412" s="235">
        <f t="shared" si="345"/>
        <v>0</v>
      </c>
      <c r="J1412" s="236">
        <f t="shared" si="346"/>
        <v>0</v>
      </c>
      <c r="K1412" s="212">
        <f t="shared" si="347"/>
        <v>0</v>
      </c>
      <c r="L1412" s="309"/>
    </row>
    <row r="1413" spans="1:12">
      <c r="A1413" s="230" t="s">
        <v>4552</v>
      </c>
      <c r="B1413" s="230" t="s">
        <v>5825</v>
      </c>
      <c r="C1413" s="230" t="s">
        <v>313</v>
      </c>
      <c r="D1413" s="230"/>
      <c r="E1413" s="232" t="s">
        <v>4545</v>
      </c>
      <c r="F1413" s="233" t="s">
        <v>171</v>
      </c>
      <c r="G1413" s="234">
        <v>70</v>
      </c>
      <c r="H1413" s="330"/>
      <c r="I1413" s="235">
        <f t="shared" si="345"/>
        <v>0</v>
      </c>
      <c r="J1413" s="236">
        <f t="shared" si="346"/>
        <v>0</v>
      </c>
      <c r="K1413" s="212">
        <f t="shared" si="347"/>
        <v>0</v>
      </c>
      <c r="L1413" s="309"/>
    </row>
    <row r="1414" spans="1:12" ht="25.5">
      <c r="A1414" s="230" t="s">
        <v>4553</v>
      </c>
      <c r="B1414" s="230" t="s">
        <v>5553</v>
      </c>
      <c r="C1414" s="230" t="s">
        <v>313</v>
      </c>
      <c r="D1414" s="230"/>
      <c r="E1414" s="232" t="s">
        <v>3794</v>
      </c>
      <c r="F1414" s="233" t="s">
        <v>171</v>
      </c>
      <c r="G1414" s="234">
        <v>28</v>
      </c>
      <c r="H1414" s="330"/>
      <c r="I1414" s="235">
        <f t="shared" si="345"/>
        <v>0</v>
      </c>
      <c r="J1414" s="236">
        <f t="shared" si="346"/>
        <v>0</v>
      </c>
      <c r="K1414" s="212">
        <f t="shared" si="347"/>
        <v>0</v>
      </c>
      <c r="L1414" s="309"/>
    </row>
    <row r="1415" spans="1:12" ht="25.5">
      <c r="A1415" s="230" t="s">
        <v>4554</v>
      </c>
      <c r="B1415" s="230" t="s">
        <v>5552</v>
      </c>
      <c r="C1415" s="230" t="s">
        <v>313</v>
      </c>
      <c r="D1415" s="230"/>
      <c r="E1415" s="232" t="s">
        <v>3793</v>
      </c>
      <c r="F1415" s="233" t="s">
        <v>1273</v>
      </c>
      <c r="G1415" s="234">
        <v>420</v>
      </c>
      <c r="H1415" s="330"/>
      <c r="I1415" s="235">
        <f t="shared" si="345"/>
        <v>0</v>
      </c>
      <c r="J1415" s="236">
        <f t="shared" si="346"/>
        <v>0</v>
      </c>
      <c r="K1415" s="212">
        <f t="shared" si="347"/>
        <v>0</v>
      </c>
      <c r="L1415" s="309"/>
    </row>
    <row r="1416" spans="1:12" ht="25.5">
      <c r="A1416" s="230" t="s">
        <v>4555</v>
      </c>
      <c r="B1416" s="230" t="s">
        <v>5508</v>
      </c>
      <c r="C1416" s="230" t="s">
        <v>313</v>
      </c>
      <c r="D1416" s="230"/>
      <c r="E1416" s="232" t="s">
        <v>3792</v>
      </c>
      <c r="F1416" s="233" t="s">
        <v>171</v>
      </c>
      <c r="G1416" s="234">
        <v>140</v>
      </c>
      <c r="H1416" s="330"/>
      <c r="I1416" s="235">
        <f t="shared" si="345"/>
        <v>0</v>
      </c>
      <c r="J1416" s="236">
        <f t="shared" si="346"/>
        <v>0</v>
      </c>
      <c r="K1416" s="212">
        <f t="shared" si="347"/>
        <v>0</v>
      </c>
      <c r="L1416" s="309"/>
    </row>
    <row r="1417" spans="1:12" ht="25.5">
      <c r="A1417" s="230" t="s">
        <v>4556</v>
      </c>
      <c r="B1417" s="230" t="s">
        <v>5826</v>
      </c>
      <c r="C1417" s="230" t="s">
        <v>313</v>
      </c>
      <c r="D1417" s="230"/>
      <c r="E1417" s="232" t="s">
        <v>4546</v>
      </c>
      <c r="F1417" s="233" t="s">
        <v>171</v>
      </c>
      <c r="G1417" s="234">
        <v>83</v>
      </c>
      <c r="H1417" s="330"/>
      <c r="I1417" s="235">
        <f t="shared" si="345"/>
        <v>0</v>
      </c>
      <c r="J1417" s="236">
        <f t="shared" si="346"/>
        <v>0</v>
      </c>
      <c r="K1417" s="212">
        <f t="shared" si="347"/>
        <v>0</v>
      </c>
      <c r="L1417" s="309"/>
    </row>
    <row r="1418" spans="1:12">
      <c r="A1418" s="230"/>
      <c r="B1418" s="230"/>
      <c r="C1418" s="230"/>
      <c r="D1418" s="230"/>
      <c r="E1418" s="232"/>
      <c r="F1418" s="233"/>
      <c r="G1418" s="234"/>
      <c r="H1418" s="335"/>
      <c r="I1418" s="308"/>
      <c r="J1418" s="308"/>
      <c r="K1418" s="212"/>
      <c r="L1418" s="242"/>
    </row>
    <row r="1419" spans="1:12">
      <c r="A1419" s="296" t="s">
        <v>4557</v>
      </c>
      <c r="B1419" s="296"/>
      <c r="C1419" s="296"/>
      <c r="D1419" s="296"/>
      <c r="E1419" s="297" t="s">
        <v>3268</v>
      </c>
      <c r="F1419" s="298"/>
      <c r="G1419" s="314"/>
      <c r="H1419" s="336"/>
      <c r="I1419" s="316"/>
      <c r="J1419" s="316"/>
      <c r="K1419" s="300"/>
      <c r="L1419" s="315"/>
    </row>
    <row r="1420" spans="1:12" ht="25.5">
      <c r="A1420" s="230" t="s">
        <v>4558</v>
      </c>
      <c r="B1420" s="230" t="s">
        <v>5827</v>
      </c>
      <c r="C1420" s="230" t="s">
        <v>313</v>
      </c>
      <c r="D1420" s="230"/>
      <c r="E1420" s="232" t="s">
        <v>4559</v>
      </c>
      <c r="F1420" s="233" t="s">
        <v>171</v>
      </c>
      <c r="G1420" s="234">
        <v>26</v>
      </c>
      <c r="H1420" s="330"/>
      <c r="I1420" s="235">
        <f t="shared" ref="I1420:I1429" si="348">$H$3</f>
        <v>0</v>
      </c>
      <c r="J1420" s="236">
        <f t="shared" ref="J1420:J1429" si="349">TRUNC(H1420 * (1+I1420), 2)</f>
        <v>0</v>
      </c>
      <c r="K1420" s="212">
        <f t="shared" ref="K1420:K1429" si="350">TRUNC(G1420*J1420,2)</f>
        <v>0</v>
      </c>
      <c r="L1420" s="309"/>
    </row>
    <row r="1421" spans="1:12">
      <c r="A1421" s="230" t="s">
        <v>4569</v>
      </c>
      <c r="B1421" s="230" t="s">
        <v>5828</v>
      </c>
      <c r="C1421" s="230" t="s">
        <v>313</v>
      </c>
      <c r="D1421" s="230"/>
      <c r="E1421" s="232" t="s">
        <v>5431</v>
      </c>
      <c r="F1421" s="233" t="s">
        <v>171</v>
      </c>
      <c r="G1421" s="234">
        <v>3</v>
      </c>
      <c r="H1421" s="330"/>
      <c r="I1421" s="235">
        <f t="shared" si="348"/>
        <v>0</v>
      </c>
      <c r="J1421" s="236">
        <f t="shared" si="349"/>
        <v>0</v>
      </c>
      <c r="K1421" s="212">
        <f t="shared" si="350"/>
        <v>0</v>
      </c>
      <c r="L1421" s="309"/>
    </row>
    <row r="1422" spans="1:12" ht="25.5">
      <c r="A1422" s="230" t="s">
        <v>4570</v>
      </c>
      <c r="B1422" s="230" t="s">
        <v>5829</v>
      </c>
      <c r="C1422" s="230" t="s">
        <v>313</v>
      </c>
      <c r="D1422" s="230"/>
      <c r="E1422" s="232" t="s">
        <v>5432</v>
      </c>
      <c r="F1422" s="233" t="s">
        <v>171</v>
      </c>
      <c r="G1422" s="234">
        <v>3</v>
      </c>
      <c r="H1422" s="330"/>
      <c r="I1422" s="235">
        <f t="shared" si="348"/>
        <v>0</v>
      </c>
      <c r="J1422" s="236">
        <f t="shared" si="349"/>
        <v>0</v>
      </c>
      <c r="K1422" s="212">
        <f t="shared" si="350"/>
        <v>0</v>
      </c>
      <c r="L1422" s="309"/>
    </row>
    <row r="1423" spans="1:12" ht="25.5">
      <c r="A1423" s="230" t="s">
        <v>4571</v>
      </c>
      <c r="B1423" s="230" t="s">
        <v>5830</v>
      </c>
      <c r="C1423" s="230" t="s">
        <v>313</v>
      </c>
      <c r="D1423" s="230"/>
      <c r="E1423" s="232" t="s">
        <v>4562</v>
      </c>
      <c r="F1423" s="233" t="s">
        <v>171</v>
      </c>
      <c r="G1423" s="234">
        <v>471</v>
      </c>
      <c r="H1423" s="330"/>
      <c r="I1423" s="235">
        <f t="shared" si="348"/>
        <v>0</v>
      </c>
      <c r="J1423" s="236">
        <f t="shared" si="349"/>
        <v>0</v>
      </c>
      <c r="K1423" s="212">
        <f t="shared" si="350"/>
        <v>0</v>
      </c>
      <c r="L1423" s="309"/>
    </row>
    <row r="1424" spans="1:12" ht="25.5">
      <c r="A1424" s="230" t="s">
        <v>4572</v>
      </c>
      <c r="B1424" s="230" t="s">
        <v>5831</v>
      </c>
      <c r="C1424" s="230" t="s">
        <v>313</v>
      </c>
      <c r="D1424" s="230"/>
      <c r="E1424" s="232" t="s">
        <v>4563</v>
      </c>
      <c r="F1424" s="233" t="s">
        <v>171</v>
      </c>
      <c r="G1424" s="234">
        <v>37</v>
      </c>
      <c r="H1424" s="330"/>
      <c r="I1424" s="235">
        <f t="shared" si="348"/>
        <v>0</v>
      </c>
      <c r="J1424" s="236">
        <f t="shared" si="349"/>
        <v>0</v>
      </c>
      <c r="K1424" s="212">
        <f t="shared" si="350"/>
        <v>0</v>
      </c>
      <c r="L1424" s="309"/>
    </row>
    <row r="1425" spans="1:12" ht="25.5">
      <c r="A1425" s="230" t="s">
        <v>4573</v>
      </c>
      <c r="B1425" s="230" t="s">
        <v>5832</v>
      </c>
      <c r="C1425" s="230" t="s">
        <v>313</v>
      </c>
      <c r="D1425" s="230"/>
      <c r="E1425" s="232" t="s">
        <v>4564</v>
      </c>
      <c r="F1425" s="233" t="s">
        <v>171</v>
      </c>
      <c r="G1425" s="234">
        <v>102</v>
      </c>
      <c r="H1425" s="330"/>
      <c r="I1425" s="235">
        <f t="shared" si="348"/>
        <v>0</v>
      </c>
      <c r="J1425" s="236">
        <f t="shared" si="349"/>
        <v>0</v>
      </c>
      <c r="K1425" s="212">
        <f t="shared" si="350"/>
        <v>0</v>
      </c>
      <c r="L1425" s="309"/>
    </row>
    <row r="1426" spans="1:12" ht="25.5">
      <c r="A1426" s="230" t="s">
        <v>4574</v>
      </c>
      <c r="B1426" s="230" t="s">
        <v>5833</v>
      </c>
      <c r="C1426" s="230" t="s">
        <v>313</v>
      </c>
      <c r="D1426" s="230"/>
      <c r="E1426" s="232" t="s">
        <v>4565</v>
      </c>
      <c r="F1426" s="233" t="s">
        <v>171</v>
      </c>
      <c r="G1426" s="234">
        <v>201</v>
      </c>
      <c r="H1426" s="330"/>
      <c r="I1426" s="235">
        <f t="shared" si="348"/>
        <v>0</v>
      </c>
      <c r="J1426" s="236">
        <f t="shared" si="349"/>
        <v>0</v>
      </c>
      <c r="K1426" s="212">
        <f t="shared" si="350"/>
        <v>0</v>
      </c>
      <c r="L1426" s="309"/>
    </row>
    <row r="1427" spans="1:12" ht="25.5">
      <c r="A1427" s="230" t="s">
        <v>4575</v>
      </c>
      <c r="B1427" s="230" t="s">
        <v>5834</v>
      </c>
      <c r="C1427" s="230" t="s">
        <v>313</v>
      </c>
      <c r="D1427" s="230"/>
      <c r="E1427" s="232" t="s">
        <v>4566</v>
      </c>
      <c r="F1427" s="233" t="s">
        <v>171</v>
      </c>
      <c r="G1427" s="234">
        <v>53</v>
      </c>
      <c r="H1427" s="330"/>
      <c r="I1427" s="235">
        <f t="shared" si="348"/>
        <v>0</v>
      </c>
      <c r="J1427" s="236">
        <f t="shared" si="349"/>
        <v>0</v>
      </c>
      <c r="K1427" s="212">
        <f t="shared" si="350"/>
        <v>0</v>
      </c>
      <c r="L1427" s="309"/>
    </row>
    <row r="1428" spans="1:12" ht="25.5">
      <c r="A1428" s="230" t="s">
        <v>4576</v>
      </c>
      <c r="B1428" s="230" t="s">
        <v>5835</v>
      </c>
      <c r="C1428" s="230" t="s">
        <v>313</v>
      </c>
      <c r="D1428" s="230"/>
      <c r="E1428" s="317" t="s">
        <v>4567</v>
      </c>
      <c r="F1428" s="233" t="s">
        <v>171</v>
      </c>
      <c r="G1428" s="234">
        <v>340</v>
      </c>
      <c r="H1428" s="330"/>
      <c r="I1428" s="235">
        <f t="shared" si="348"/>
        <v>0</v>
      </c>
      <c r="J1428" s="236">
        <f t="shared" si="349"/>
        <v>0</v>
      </c>
      <c r="K1428" s="212">
        <f t="shared" si="350"/>
        <v>0</v>
      </c>
      <c r="L1428" s="309"/>
    </row>
    <row r="1429" spans="1:12" ht="25.5">
      <c r="A1429" s="230" t="s">
        <v>4577</v>
      </c>
      <c r="B1429" s="230" t="s">
        <v>5836</v>
      </c>
      <c r="C1429" s="230" t="s">
        <v>313</v>
      </c>
      <c r="D1429" s="230"/>
      <c r="E1429" s="232" t="s">
        <v>4568</v>
      </c>
      <c r="F1429" s="233" t="s">
        <v>171</v>
      </c>
      <c r="G1429" s="234">
        <v>153</v>
      </c>
      <c r="H1429" s="330"/>
      <c r="I1429" s="235">
        <f t="shared" si="348"/>
        <v>0</v>
      </c>
      <c r="J1429" s="236">
        <f t="shared" si="349"/>
        <v>0</v>
      </c>
      <c r="K1429" s="212">
        <f t="shared" si="350"/>
        <v>0</v>
      </c>
      <c r="L1429" s="309"/>
    </row>
    <row r="1430" spans="1:12">
      <c r="A1430" s="230"/>
      <c r="B1430" s="230"/>
      <c r="C1430" s="230"/>
      <c r="D1430" s="230"/>
      <c r="E1430" s="232"/>
      <c r="F1430" s="233"/>
      <c r="G1430" s="234"/>
      <c r="H1430" s="335"/>
      <c r="I1430" s="308"/>
      <c r="J1430" s="308"/>
      <c r="K1430" s="212"/>
      <c r="L1430" s="242"/>
    </row>
    <row r="1431" spans="1:12">
      <c r="A1431" s="296" t="s">
        <v>4578</v>
      </c>
      <c r="B1431" s="296"/>
      <c r="C1431" s="296"/>
      <c r="D1431" s="296"/>
      <c r="E1431" s="297" t="s">
        <v>3269</v>
      </c>
      <c r="F1431" s="298"/>
      <c r="G1431" s="314"/>
      <c r="H1431" s="336"/>
      <c r="I1431" s="316"/>
      <c r="J1431" s="316"/>
      <c r="K1431" s="300"/>
      <c r="L1431" s="315"/>
    </row>
    <row r="1432" spans="1:12" ht="25.5">
      <c r="A1432" s="230" t="s">
        <v>4579</v>
      </c>
      <c r="B1432" s="230"/>
      <c r="C1432" s="230" t="s">
        <v>221</v>
      </c>
      <c r="D1432" s="231">
        <v>95749</v>
      </c>
      <c r="E1432" s="232" t="s">
        <v>6588</v>
      </c>
      <c r="F1432" s="233" t="s">
        <v>164</v>
      </c>
      <c r="G1432" s="234">
        <v>196</v>
      </c>
      <c r="H1432" s="330"/>
      <c r="I1432" s="235">
        <f t="shared" ref="I1432:I1465" si="351">$H$3</f>
        <v>0</v>
      </c>
      <c r="J1432" s="236">
        <f t="shared" ref="J1432:J1465" si="352">TRUNC(H1432 * (1+I1432), 2)</f>
        <v>0</v>
      </c>
      <c r="K1432" s="212">
        <f t="shared" ref="K1432:K1465" si="353">TRUNC(G1432*J1432,2)</f>
        <v>0</v>
      </c>
      <c r="L1432" s="310"/>
    </row>
    <row r="1433" spans="1:12" ht="25.5">
      <c r="A1433" s="230" t="s">
        <v>4614</v>
      </c>
      <c r="B1433" s="230"/>
      <c r="C1433" s="230" t="s">
        <v>221</v>
      </c>
      <c r="D1433" s="231">
        <v>95751</v>
      </c>
      <c r="E1433" s="232" t="s">
        <v>6590</v>
      </c>
      <c r="F1433" s="233" t="s">
        <v>164</v>
      </c>
      <c r="G1433" s="234">
        <v>18</v>
      </c>
      <c r="H1433" s="330"/>
      <c r="I1433" s="235">
        <f t="shared" si="351"/>
        <v>0</v>
      </c>
      <c r="J1433" s="236">
        <f t="shared" si="352"/>
        <v>0</v>
      </c>
      <c r="K1433" s="212">
        <f t="shared" si="353"/>
        <v>0</v>
      </c>
      <c r="L1433" s="310"/>
    </row>
    <row r="1434" spans="1:12" ht="25.5">
      <c r="A1434" s="230" t="s">
        <v>4615</v>
      </c>
      <c r="B1434" s="230"/>
      <c r="C1434" s="230" t="s">
        <v>221</v>
      </c>
      <c r="D1434" s="231">
        <v>95752</v>
      </c>
      <c r="E1434" s="232" t="s">
        <v>7175</v>
      </c>
      <c r="F1434" s="233" t="s">
        <v>164</v>
      </c>
      <c r="G1434" s="234">
        <v>86</v>
      </c>
      <c r="H1434" s="330"/>
      <c r="I1434" s="235">
        <f t="shared" si="351"/>
        <v>0</v>
      </c>
      <c r="J1434" s="236">
        <f t="shared" si="352"/>
        <v>0</v>
      </c>
      <c r="K1434" s="212">
        <f t="shared" si="353"/>
        <v>0</v>
      </c>
      <c r="L1434" s="310"/>
    </row>
    <row r="1435" spans="1:12" ht="25.5">
      <c r="A1435" s="230" t="s">
        <v>4616</v>
      </c>
      <c r="B1435" s="230" t="s">
        <v>5840</v>
      </c>
      <c r="C1435" s="230" t="s">
        <v>313</v>
      </c>
      <c r="D1435" s="230"/>
      <c r="E1435" s="232" t="s">
        <v>7037</v>
      </c>
      <c r="F1435" s="233" t="s">
        <v>164</v>
      </c>
      <c r="G1435" s="234">
        <v>44</v>
      </c>
      <c r="H1435" s="330"/>
      <c r="I1435" s="235">
        <f t="shared" si="351"/>
        <v>0</v>
      </c>
      <c r="J1435" s="236">
        <f t="shared" si="352"/>
        <v>0</v>
      </c>
      <c r="K1435" s="212">
        <f t="shared" si="353"/>
        <v>0</v>
      </c>
      <c r="L1435" s="311"/>
    </row>
    <row r="1436" spans="1:12" ht="25.5">
      <c r="A1436" s="230" t="s">
        <v>4617</v>
      </c>
      <c r="B1436" s="230" t="s">
        <v>5581</v>
      </c>
      <c r="C1436" s="230" t="s">
        <v>313</v>
      </c>
      <c r="D1436" s="230"/>
      <c r="E1436" s="232" t="s">
        <v>7038</v>
      </c>
      <c r="F1436" s="233" t="s">
        <v>164</v>
      </c>
      <c r="G1436" s="234">
        <v>29</v>
      </c>
      <c r="H1436" s="330"/>
      <c r="I1436" s="235">
        <f t="shared" si="351"/>
        <v>0</v>
      </c>
      <c r="J1436" s="236">
        <f t="shared" si="352"/>
        <v>0</v>
      </c>
      <c r="K1436" s="212">
        <f t="shared" si="353"/>
        <v>0</v>
      </c>
      <c r="L1436" s="311"/>
    </row>
    <row r="1437" spans="1:12" ht="25.5">
      <c r="A1437" s="230" t="s">
        <v>4618</v>
      </c>
      <c r="B1437" s="230" t="s">
        <v>5761</v>
      </c>
      <c r="C1437" s="230" t="s">
        <v>313</v>
      </c>
      <c r="D1437" s="230"/>
      <c r="E1437" s="232" t="s">
        <v>7039</v>
      </c>
      <c r="F1437" s="233" t="s">
        <v>164</v>
      </c>
      <c r="G1437" s="234">
        <v>35</v>
      </c>
      <c r="H1437" s="330"/>
      <c r="I1437" s="235">
        <f t="shared" si="351"/>
        <v>0</v>
      </c>
      <c r="J1437" s="236">
        <f t="shared" si="352"/>
        <v>0</v>
      </c>
      <c r="K1437" s="212">
        <f t="shared" si="353"/>
        <v>0</v>
      </c>
      <c r="L1437" s="311"/>
    </row>
    <row r="1438" spans="1:12" ht="25.5">
      <c r="A1438" s="230" t="s">
        <v>4619</v>
      </c>
      <c r="B1438" s="230" t="s">
        <v>5661</v>
      </c>
      <c r="C1438" s="230" t="s">
        <v>313</v>
      </c>
      <c r="D1438" s="230"/>
      <c r="E1438" s="232" t="s">
        <v>7041</v>
      </c>
      <c r="F1438" s="233" t="s">
        <v>171</v>
      </c>
      <c r="G1438" s="234">
        <v>131</v>
      </c>
      <c r="H1438" s="330"/>
      <c r="I1438" s="235">
        <f t="shared" si="351"/>
        <v>0</v>
      </c>
      <c r="J1438" s="236">
        <f t="shared" si="352"/>
        <v>0</v>
      </c>
      <c r="K1438" s="212">
        <f t="shared" si="353"/>
        <v>0</v>
      </c>
      <c r="L1438" s="309"/>
    </row>
    <row r="1439" spans="1:12" ht="25.5">
      <c r="A1439" s="230" t="s">
        <v>4620</v>
      </c>
      <c r="B1439" s="230" t="s">
        <v>5550</v>
      </c>
      <c r="C1439" s="230" t="s">
        <v>313</v>
      </c>
      <c r="D1439" s="230"/>
      <c r="E1439" s="232" t="s">
        <v>3791</v>
      </c>
      <c r="F1439" s="233" t="s">
        <v>171</v>
      </c>
      <c r="G1439" s="234">
        <v>12</v>
      </c>
      <c r="H1439" s="330"/>
      <c r="I1439" s="235">
        <f t="shared" si="351"/>
        <v>0</v>
      </c>
      <c r="J1439" s="236">
        <f t="shared" si="352"/>
        <v>0</v>
      </c>
      <c r="K1439" s="212">
        <f t="shared" si="353"/>
        <v>0</v>
      </c>
      <c r="L1439" s="309"/>
    </row>
    <row r="1440" spans="1:12" ht="25.5">
      <c r="A1440" s="230" t="s">
        <v>4621</v>
      </c>
      <c r="B1440" s="230" t="s">
        <v>5561</v>
      </c>
      <c r="C1440" s="230" t="s">
        <v>313</v>
      </c>
      <c r="D1440" s="230"/>
      <c r="E1440" s="232" t="s">
        <v>3803</v>
      </c>
      <c r="F1440" s="233" t="s">
        <v>171</v>
      </c>
      <c r="G1440" s="234">
        <v>57</v>
      </c>
      <c r="H1440" s="330"/>
      <c r="I1440" s="235">
        <f t="shared" si="351"/>
        <v>0</v>
      </c>
      <c r="J1440" s="236">
        <f t="shared" si="352"/>
        <v>0</v>
      </c>
      <c r="K1440" s="212">
        <f t="shared" si="353"/>
        <v>0</v>
      </c>
      <c r="L1440" s="309"/>
    </row>
    <row r="1441" spans="1:12" ht="25.5">
      <c r="A1441" s="230" t="s">
        <v>4622</v>
      </c>
      <c r="B1441" s="230" t="s">
        <v>5602</v>
      </c>
      <c r="C1441" s="230" t="s">
        <v>313</v>
      </c>
      <c r="D1441" s="230"/>
      <c r="E1441" s="232" t="s">
        <v>3855</v>
      </c>
      <c r="F1441" s="233" t="s">
        <v>171</v>
      </c>
      <c r="G1441" s="234">
        <v>30</v>
      </c>
      <c r="H1441" s="330"/>
      <c r="I1441" s="235">
        <f t="shared" si="351"/>
        <v>0</v>
      </c>
      <c r="J1441" s="236">
        <f t="shared" si="352"/>
        <v>0</v>
      </c>
      <c r="K1441" s="212">
        <f t="shared" si="353"/>
        <v>0</v>
      </c>
      <c r="L1441" s="309"/>
    </row>
    <row r="1442" spans="1:12" ht="25.5">
      <c r="A1442" s="230" t="s">
        <v>4623</v>
      </c>
      <c r="B1442" s="230" t="s">
        <v>5582</v>
      </c>
      <c r="C1442" s="230" t="s">
        <v>313</v>
      </c>
      <c r="D1442" s="230"/>
      <c r="E1442" s="232" t="s">
        <v>3832</v>
      </c>
      <c r="F1442" s="233" t="s">
        <v>171</v>
      </c>
      <c r="G1442" s="234">
        <v>20</v>
      </c>
      <c r="H1442" s="330"/>
      <c r="I1442" s="235">
        <f t="shared" si="351"/>
        <v>0</v>
      </c>
      <c r="J1442" s="236">
        <f t="shared" si="352"/>
        <v>0</v>
      </c>
      <c r="K1442" s="212">
        <f t="shared" si="353"/>
        <v>0</v>
      </c>
      <c r="L1442" s="309"/>
    </row>
    <row r="1443" spans="1:12" ht="25.5">
      <c r="A1443" s="230" t="s">
        <v>4624</v>
      </c>
      <c r="B1443" s="230" t="s">
        <v>5847</v>
      </c>
      <c r="C1443" s="230" t="s">
        <v>313</v>
      </c>
      <c r="D1443" s="230"/>
      <c r="E1443" s="232" t="s">
        <v>7042</v>
      </c>
      <c r="F1443" s="233" t="s">
        <v>171</v>
      </c>
      <c r="G1443" s="234">
        <v>53</v>
      </c>
      <c r="H1443" s="330"/>
      <c r="I1443" s="235">
        <f t="shared" si="351"/>
        <v>0</v>
      </c>
      <c r="J1443" s="236">
        <f t="shared" si="352"/>
        <v>0</v>
      </c>
      <c r="K1443" s="212">
        <f t="shared" si="353"/>
        <v>0</v>
      </c>
      <c r="L1443" s="309"/>
    </row>
    <row r="1444" spans="1:12" ht="25.5">
      <c r="A1444" s="230" t="s">
        <v>4625</v>
      </c>
      <c r="B1444" s="230" t="s">
        <v>5553</v>
      </c>
      <c r="C1444" s="230" t="s">
        <v>313</v>
      </c>
      <c r="D1444" s="230"/>
      <c r="E1444" s="232" t="s">
        <v>3794</v>
      </c>
      <c r="F1444" s="233" t="s">
        <v>171</v>
      </c>
      <c r="G1444" s="234">
        <v>60</v>
      </c>
      <c r="H1444" s="330"/>
      <c r="I1444" s="235">
        <f t="shared" si="351"/>
        <v>0</v>
      </c>
      <c r="J1444" s="236">
        <f t="shared" si="352"/>
        <v>0</v>
      </c>
      <c r="K1444" s="212">
        <f t="shared" si="353"/>
        <v>0</v>
      </c>
      <c r="L1444" s="309"/>
    </row>
    <row r="1445" spans="1:12" ht="25.5">
      <c r="A1445" s="230" t="s">
        <v>4626</v>
      </c>
      <c r="B1445" s="230" t="s">
        <v>5508</v>
      </c>
      <c r="C1445" s="230" t="s">
        <v>313</v>
      </c>
      <c r="D1445" s="230"/>
      <c r="E1445" s="232" t="s">
        <v>3792</v>
      </c>
      <c r="F1445" s="233" t="s">
        <v>171</v>
      </c>
      <c r="G1445" s="234">
        <v>303</v>
      </c>
      <c r="H1445" s="330"/>
      <c r="I1445" s="235">
        <f t="shared" si="351"/>
        <v>0</v>
      </c>
      <c r="J1445" s="236">
        <f t="shared" si="352"/>
        <v>0</v>
      </c>
      <c r="K1445" s="212">
        <f t="shared" si="353"/>
        <v>0</v>
      </c>
      <c r="L1445" s="309"/>
    </row>
    <row r="1446" spans="1:12" ht="25.5">
      <c r="A1446" s="230" t="s">
        <v>4627</v>
      </c>
      <c r="B1446" s="230" t="s">
        <v>5552</v>
      </c>
      <c r="C1446" s="230" t="s">
        <v>313</v>
      </c>
      <c r="D1446" s="230"/>
      <c r="E1446" s="232" t="s">
        <v>3793</v>
      </c>
      <c r="F1446" s="233" t="s">
        <v>1273</v>
      </c>
      <c r="G1446" s="234">
        <v>600</v>
      </c>
      <c r="H1446" s="330"/>
      <c r="I1446" s="235">
        <f t="shared" si="351"/>
        <v>0</v>
      </c>
      <c r="J1446" s="236">
        <f t="shared" si="352"/>
        <v>0</v>
      </c>
      <c r="K1446" s="212">
        <f t="shared" si="353"/>
        <v>0</v>
      </c>
      <c r="L1446" s="309"/>
    </row>
    <row r="1447" spans="1:12" ht="25.5">
      <c r="A1447" s="230" t="s">
        <v>4628</v>
      </c>
      <c r="B1447" s="230"/>
      <c r="C1447" s="230" t="s">
        <v>221</v>
      </c>
      <c r="D1447" s="231">
        <v>95801</v>
      </c>
      <c r="E1447" s="232" t="s">
        <v>6498</v>
      </c>
      <c r="F1447" s="233" t="s">
        <v>171</v>
      </c>
      <c r="G1447" s="234">
        <v>4</v>
      </c>
      <c r="H1447" s="330"/>
      <c r="I1447" s="235">
        <f t="shared" si="351"/>
        <v>0</v>
      </c>
      <c r="J1447" s="236">
        <f t="shared" si="352"/>
        <v>0</v>
      </c>
      <c r="K1447" s="212">
        <f t="shared" si="353"/>
        <v>0</v>
      </c>
      <c r="L1447" s="310"/>
    </row>
    <row r="1448" spans="1:12" ht="25.5">
      <c r="A1448" s="230" t="s">
        <v>4629</v>
      </c>
      <c r="B1448" s="230"/>
      <c r="C1448" s="230" t="s">
        <v>221</v>
      </c>
      <c r="D1448" s="231">
        <v>95803</v>
      </c>
      <c r="E1448" s="232" t="s">
        <v>6606</v>
      </c>
      <c r="F1448" s="233" t="s">
        <v>171</v>
      </c>
      <c r="G1448" s="234">
        <v>4</v>
      </c>
      <c r="H1448" s="330"/>
      <c r="I1448" s="235">
        <f t="shared" si="351"/>
        <v>0</v>
      </c>
      <c r="J1448" s="236">
        <f t="shared" si="352"/>
        <v>0</v>
      </c>
      <c r="K1448" s="212">
        <f t="shared" si="353"/>
        <v>0</v>
      </c>
      <c r="L1448" s="312"/>
    </row>
    <row r="1449" spans="1:12" ht="51">
      <c r="A1449" s="230" t="s">
        <v>4630</v>
      </c>
      <c r="B1449" s="230" t="s">
        <v>5562</v>
      </c>
      <c r="C1449" s="230" t="s">
        <v>313</v>
      </c>
      <c r="D1449" s="230"/>
      <c r="E1449" s="232" t="s">
        <v>3804</v>
      </c>
      <c r="F1449" s="233" t="s">
        <v>171</v>
      </c>
      <c r="G1449" s="234">
        <v>3</v>
      </c>
      <c r="H1449" s="330"/>
      <c r="I1449" s="235">
        <f t="shared" si="351"/>
        <v>0</v>
      </c>
      <c r="J1449" s="236">
        <f t="shared" si="352"/>
        <v>0</v>
      </c>
      <c r="K1449" s="212">
        <f t="shared" si="353"/>
        <v>0</v>
      </c>
      <c r="L1449" s="309"/>
    </row>
    <row r="1450" spans="1:12" ht="63.75">
      <c r="A1450" s="230" t="s">
        <v>4631</v>
      </c>
      <c r="B1450" s="230" t="s">
        <v>5604</v>
      </c>
      <c r="C1450" s="230" t="s">
        <v>313</v>
      </c>
      <c r="D1450" s="230"/>
      <c r="E1450" s="232" t="s">
        <v>3857</v>
      </c>
      <c r="F1450" s="233" t="s">
        <v>171</v>
      </c>
      <c r="G1450" s="234">
        <v>7</v>
      </c>
      <c r="H1450" s="330"/>
      <c r="I1450" s="235">
        <f t="shared" si="351"/>
        <v>0</v>
      </c>
      <c r="J1450" s="236">
        <f t="shared" si="352"/>
        <v>0</v>
      </c>
      <c r="K1450" s="212">
        <f t="shared" si="353"/>
        <v>0</v>
      </c>
      <c r="L1450" s="309"/>
    </row>
    <row r="1451" spans="1:12" ht="51">
      <c r="A1451" s="230" t="s">
        <v>4632</v>
      </c>
      <c r="B1451" s="230" t="s">
        <v>5583</v>
      </c>
      <c r="C1451" s="230" t="s">
        <v>313</v>
      </c>
      <c r="D1451" s="230"/>
      <c r="E1451" s="232" t="s">
        <v>3833</v>
      </c>
      <c r="F1451" s="233" t="s">
        <v>171</v>
      </c>
      <c r="G1451" s="234">
        <v>2</v>
      </c>
      <c r="H1451" s="330"/>
      <c r="I1451" s="235">
        <f t="shared" si="351"/>
        <v>0</v>
      </c>
      <c r="J1451" s="236">
        <f t="shared" si="352"/>
        <v>0</v>
      </c>
      <c r="K1451" s="212">
        <f t="shared" si="353"/>
        <v>0</v>
      </c>
      <c r="L1451" s="309"/>
    </row>
    <row r="1452" spans="1:12" ht="51">
      <c r="A1452" s="230" t="s">
        <v>4633</v>
      </c>
      <c r="B1452" s="230" t="s">
        <v>5767</v>
      </c>
      <c r="C1452" s="230" t="s">
        <v>313</v>
      </c>
      <c r="D1452" s="230"/>
      <c r="E1452" s="232" t="s">
        <v>4418</v>
      </c>
      <c r="F1452" s="233" t="s">
        <v>171</v>
      </c>
      <c r="G1452" s="234">
        <v>7</v>
      </c>
      <c r="H1452" s="330"/>
      <c r="I1452" s="235">
        <f t="shared" si="351"/>
        <v>0</v>
      </c>
      <c r="J1452" s="236">
        <f t="shared" si="352"/>
        <v>0</v>
      </c>
      <c r="K1452" s="212">
        <f t="shared" si="353"/>
        <v>0</v>
      </c>
      <c r="L1452" s="309"/>
    </row>
    <row r="1453" spans="1:12" ht="38.25">
      <c r="A1453" s="230" t="s">
        <v>4634</v>
      </c>
      <c r="B1453" s="230" t="s">
        <v>5495</v>
      </c>
      <c r="C1453" s="230" t="s">
        <v>313</v>
      </c>
      <c r="D1453" s="230"/>
      <c r="E1453" s="232" t="s">
        <v>3639</v>
      </c>
      <c r="F1453" s="233" t="s">
        <v>171</v>
      </c>
      <c r="G1453" s="234">
        <v>10</v>
      </c>
      <c r="H1453" s="330"/>
      <c r="I1453" s="235">
        <f t="shared" si="351"/>
        <v>0</v>
      </c>
      <c r="J1453" s="236">
        <f t="shared" si="352"/>
        <v>0</v>
      </c>
      <c r="K1453" s="212">
        <f t="shared" si="353"/>
        <v>0</v>
      </c>
      <c r="L1453" s="309"/>
    </row>
    <row r="1454" spans="1:12" ht="38.25">
      <c r="A1454" s="230" t="s">
        <v>4635</v>
      </c>
      <c r="B1454" s="230" t="s">
        <v>5496</v>
      </c>
      <c r="C1454" s="230" t="s">
        <v>313</v>
      </c>
      <c r="D1454" s="230"/>
      <c r="E1454" s="232" t="s">
        <v>3640</v>
      </c>
      <c r="F1454" s="233" t="s">
        <v>171</v>
      </c>
      <c r="G1454" s="234">
        <v>10</v>
      </c>
      <c r="H1454" s="330"/>
      <c r="I1454" s="235">
        <f t="shared" si="351"/>
        <v>0</v>
      </c>
      <c r="J1454" s="236">
        <f t="shared" si="352"/>
        <v>0</v>
      </c>
      <c r="K1454" s="212">
        <f t="shared" si="353"/>
        <v>0</v>
      </c>
      <c r="L1454" s="309"/>
    </row>
    <row r="1455" spans="1:12" ht="38.25">
      <c r="A1455" s="230" t="s">
        <v>4636</v>
      </c>
      <c r="B1455" s="230" t="s">
        <v>5563</v>
      </c>
      <c r="C1455" s="230" t="s">
        <v>313</v>
      </c>
      <c r="D1455" s="230"/>
      <c r="E1455" s="232" t="s">
        <v>6315</v>
      </c>
      <c r="F1455" s="233" t="s">
        <v>171</v>
      </c>
      <c r="G1455" s="234">
        <v>9</v>
      </c>
      <c r="H1455" s="330"/>
      <c r="I1455" s="235">
        <f t="shared" si="351"/>
        <v>0</v>
      </c>
      <c r="J1455" s="236">
        <f t="shared" si="352"/>
        <v>0</v>
      </c>
      <c r="K1455" s="212">
        <f t="shared" si="353"/>
        <v>0</v>
      </c>
      <c r="L1455" s="309"/>
    </row>
    <row r="1456" spans="1:12" ht="25.5">
      <c r="A1456" s="230" t="s">
        <v>4637</v>
      </c>
      <c r="B1456" s="230" t="s">
        <v>5605</v>
      </c>
      <c r="C1456" s="230" t="s">
        <v>313</v>
      </c>
      <c r="D1456" s="230"/>
      <c r="E1456" s="232" t="s">
        <v>6316</v>
      </c>
      <c r="F1456" s="233" t="s">
        <v>171</v>
      </c>
      <c r="G1456" s="234">
        <v>14</v>
      </c>
      <c r="H1456" s="330"/>
      <c r="I1456" s="235">
        <f t="shared" si="351"/>
        <v>0</v>
      </c>
      <c r="J1456" s="236">
        <f t="shared" si="352"/>
        <v>0</v>
      </c>
      <c r="K1456" s="212">
        <f t="shared" si="353"/>
        <v>0</v>
      </c>
      <c r="L1456" s="309"/>
    </row>
    <row r="1457" spans="1:12" ht="38.25">
      <c r="A1457" s="230" t="s">
        <v>4638</v>
      </c>
      <c r="B1457" s="230" t="s">
        <v>5584</v>
      </c>
      <c r="C1457" s="230" t="s">
        <v>313</v>
      </c>
      <c r="D1457" s="230"/>
      <c r="E1457" s="232" t="s">
        <v>6317</v>
      </c>
      <c r="F1457" s="233" t="s">
        <v>171</v>
      </c>
      <c r="G1457" s="234">
        <v>5</v>
      </c>
      <c r="H1457" s="330"/>
      <c r="I1457" s="235">
        <f t="shared" si="351"/>
        <v>0</v>
      </c>
      <c r="J1457" s="236">
        <f t="shared" si="352"/>
        <v>0</v>
      </c>
      <c r="K1457" s="212">
        <f t="shared" si="353"/>
        <v>0</v>
      </c>
      <c r="L1457" s="309"/>
    </row>
    <row r="1458" spans="1:12" ht="25.5">
      <c r="A1458" s="230" t="s">
        <v>4639</v>
      </c>
      <c r="B1458" s="230" t="s">
        <v>5598</v>
      </c>
      <c r="C1458" s="230" t="s">
        <v>313</v>
      </c>
      <c r="D1458" s="230"/>
      <c r="E1458" s="232" t="s">
        <v>6314</v>
      </c>
      <c r="F1458" s="233" t="s">
        <v>171</v>
      </c>
      <c r="G1458" s="234">
        <v>14</v>
      </c>
      <c r="H1458" s="330"/>
      <c r="I1458" s="235">
        <f t="shared" si="351"/>
        <v>0</v>
      </c>
      <c r="J1458" s="236">
        <f t="shared" si="352"/>
        <v>0</v>
      </c>
      <c r="K1458" s="212">
        <f t="shared" si="353"/>
        <v>0</v>
      </c>
      <c r="L1458" s="309"/>
    </row>
    <row r="1459" spans="1:12" ht="25.5">
      <c r="A1459" s="230" t="s">
        <v>4640</v>
      </c>
      <c r="B1459" s="230" t="s">
        <v>5676</v>
      </c>
      <c r="C1459" s="230" t="s">
        <v>313</v>
      </c>
      <c r="D1459" s="230"/>
      <c r="E1459" s="232" t="s">
        <v>4249</v>
      </c>
      <c r="F1459" s="233" t="s">
        <v>171</v>
      </c>
      <c r="G1459" s="234">
        <v>6</v>
      </c>
      <c r="H1459" s="330"/>
      <c r="I1459" s="235">
        <f t="shared" si="351"/>
        <v>0</v>
      </c>
      <c r="J1459" s="236">
        <f t="shared" si="352"/>
        <v>0</v>
      </c>
      <c r="K1459" s="212">
        <f t="shared" si="353"/>
        <v>0</v>
      </c>
      <c r="L1459" s="309"/>
    </row>
    <row r="1460" spans="1:12" ht="25.5">
      <c r="A1460" s="230" t="s">
        <v>4641</v>
      </c>
      <c r="B1460" s="230" t="s">
        <v>5574</v>
      </c>
      <c r="C1460" s="230" t="s">
        <v>313</v>
      </c>
      <c r="D1460" s="230"/>
      <c r="E1460" s="232" t="s">
        <v>3823</v>
      </c>
      <c r="F1460" s="233" t="s">
        <v>171</v>
      </c>
      <c r="G1460" s="234">
        <v>6</v>
      </c>
      <c r="H1460" s="330"/>
      <c r="I1460" s="235">
        <f t="shared" si="351"/>
        <v>0</v>
      </c>
      <c r="J1460" s="236">
        <f t="shared" si="352"/>
        <v>0</v>
      </c>
      <c r="K1460" s="212">
        <f t="shared" si="353"/>
        <v>0</v>
      </c>
      <c r="L1460" s="309"/>
    </row>
    <row r="1461" spans="1:12" ht="25.5">
      <c r="A1461" s="230" t="s">
        <v>4642</v>
      </c>
      <c r="B1461" s="230" t="s">
        <v>5564</v>
      </c>
      <c r="C1461" s="230" t="s">
        <v>313</v>
      </c>
      <c r="D1461" s="230"/>
      <c r="E1461" s="232" t="s">
        <v>3806</v>
      </c>
      <c r="F1461" s="233" t="s">
        <v>171</v>
      </c>
      <c r="G1461" s="234">
        <v>3</v>
      </c>
      <c r="H1461" s="330"/>
      <c r="I1461" s="235">
        <f t="shared" si="351"/>
        <v>0</v>
      </c>
      <c r="J1461" s="236">
        <f t="shared" si="352"/>
        <v>0</v>
      </c>
      <c r="K1461" s="212">
        <f t="shared" si="353"/>
        <v>0</v>
      </c>
      <c r="L1461" s="309"/>
    </row>
    <row r="1462" spans="1:12" ht="25.5">
      <c r="A1462" s="230" t="s">
        <v>4643</v>
      </c>
      <c r="B1462" s="230" t="s">
        <v>5606</v>
      </c>
      <c r="C1462" s="230" t="s">
        <v>313</v>
      </c>
      <c r="D1462" s="230"/>
      <c r="E1462" s="232" t="s">
        <v>3859</v>
      </c>
      <c r="F1462" s="233" t="s">
        <v>171</v>
      </c>
      <c r="G1462" s="234">
        <v>14</v>
      </c>
      <c r="H1462" s="330"/>
      <c r="I1462" s="235">
        <f t="shared" si="351"/>
        <v>0</v>
      </c>
      <c r="J1462" s="236">
        <f t="shared" si="352"/>
        <v>0</v>
      </c>
      <c r="K1462" s="212">
        <f t="shared" si="353"/>
        <v>0</v>
      </c>
      <c r="L1462" s="309"/>
    </row>
    <row r="1463" spans="1:12" ht="25.5">
      <c r="A1463" s="230" t="s">
        <v>4644</v>
      </c>
      <c r="B1463" s="230" t="s">
        <v>5585</v>
      </c>
      <c r="C1463" s="230" t="s">
        <v>313</v>
      </c>
      <c r="D1463" s="230"/>
      <c r="E1463" s="232" t="s">
        <v>3835</v>
      </c>
      <c r="F1463" s="233" t="s">
        <v>171</v>
      </c>
      <c r="G1463" s="234">
        <v>3</v>
      </c>
      <c r="H1463" s="330"/>
      <c r="I1463" s="235">
        <f t="shared" si="351"/>
        <v>0</v>
      </c>
      <c r="J1463" s="236">
        <f t="shared" si="352"/>
        <v>0</v>
      </c>
      <c r="K1463" s="212">
        <f t="shared" si="353"/>
        <v>0</v>
      </c>
      <c r="L1463" s="309"/>
    </row>
    <row r="1464" spans="1:12" ht="25.5">
      <c r="A1464" s="230" t="s">
        <v>4645</v>
      </c>
      <c r="B1464" s="230" t="s">
        <v>5599</v>
      </c>
      <c r="C1464" s="230" t="s">
        <v>313</v>
      </c>
      <c r="D1464" s="230"/>
      <c r="E1464" s="232" t="s">
        <v>6245</v>
      </c>
      <c r="F1464" s="233" t="s">
        <v>171</v>
      </c>
      <c r="G1464" s="234">
        <v>14</v>
      </c>
      <c r="H1464" s="330"/>
      <c r="I1464" s="235">
        <f t="shared" si="351"/>
        <v>0</v>
      </c>
      <c r="J1464" s="236">
        <f t="shared" si="352"/>
        <v>0</v>
      </c>
      <c r="K1464" s="212">
        <f t="shared" si="353"/>
        <v>0</v>
      </c>
      <c r="L1464" s="309"/>
    </row>
    <row r="1465" spans="1:12" ht="25.5">
      <c r="A1465" s="230" t="s">
        <v>4646</v>
      </c>
      <c r="B1465" s="230" t="s">
        <v>5665</v>
      </c>
      <c r="C1465" s="230" t="s">
        <v>313</v>
      </c>
      <c r="D1465" s="230"/>
      <c r="E1465" s="232" t="s">
        <v>4613</v>
      </c>
      <c r="F1465" s="233" t="s">
        <v>171</v>
      </c>
      <c r="G1465" s="234">
        <v>24</v>
      </c>
      <c r="H1465" s="330"/>
      <c r="I1465" s="235">
        <f t="shared" si="351"/>
        <v>0</v>
      </c>
      <c r="J1465" s="236">
        <f t="shared" si="352"/>
        <v>0</v>
      </c>
      <c r="K1465" s="212">
        <f t="shared" si="353"/>
        <v>0</v>
      </c>
      <c r="L1465" s="309"/>
    </row>
    <row r="1466" spans="1:12">
      <c r="A1466" s="230"/>
      <c r="B1466" s="230"/>
      <c r="C1466" s="230"/>
      <c r="D1466" s="230"/>
      <c r="E1466" s="232"/>
      <c r="F1466" s="233"/>
      <c r="G1466" s="234"/>
      <c r="H1466" s="335"/>
      <c r="I1466" s="308"/>
      <c r="J1466" s="308"/>
      <c r="K1466" s="212"/>
      <c r="L1466" s="242"/>
    </row>
    <row r="1467" spans="1:12">
      <c r="A1467" s="296" t="s">
        <v>4580</v>
      </c>
      <c r="B1467" s="296"/>
      <c r="C1467" s="296"/>
      <c r="D1467" s="296"/>
      <c r="E1467" s="297" t="s">
        <v>3270</v>
      </c>
      <c r="F1467" s="298"/>
      <c r="G1467" s="314"/>
      <c r="H1467" s="336"/>
      <c r="I1467" s="316"/>
      <c r="J1467" s="316"/>
      <c r="K1467" s="300"/>
      <c r="L1467" s="315"/>
    </row>
    <row r="1468" spans="1:12" ht="25.5">
      <c r="A1468" s="230" t="s">
        <v>4648</v>
      </c>
      <c r="B1468" s="230" t="s">
        <v>5864</v>
      </c>
      <c r="C1468" s="230" t="s">
        <v>313</v>
      </c>
      <c r="D1468" s="230"/>
      <c r="E1468" s="232" t="s">
        <v>4647</v>
      </c>
      <c r="F1468" s="233" t="s">
        <v>171</v>
      </c>
      <c r="G1468" s="234">
        <v>815</v>
      </c>
      <c r="H1468" s="330"/>
      <c r="I1468" s="235">
        <f t="shared" ref="I1468" si="354">$H$3</f>
        <v>0</v>
      </c>
      <c r="J1468" s="236">
        <f t="shared" ref="J1468" si="355">TRUNC(H1468 * (1+I1468), 2)</f>
        <v>0</v>
      </c>
      <c r="K1468" s="212">
        <f t="shared" ref="K1468" si="356">TRUNC(G1468*J1468,2)</f>
        <v>0</v>
      </c>
      <c r="L1468" s="309"/>
    </row>
    <row r="1469" spans="1:12">
      <c r="A1469" s="230"/>
      <c r="B1469" s="230"/>
      <c r="C1469" s="230"/>
      <c r="D1469" s="230"/>
      <c r="E1469" s="232"/>
      <c r="F1469" s="233"/>
      <c r="G1469" s="234"/>
      <c r="H1469" s="335"/>
      <c r="I1469" s="308"/>
      <c r="J1469" s="308"/>
      <c r="K1469" s="212"/>
      <c r="L1469" s="242"/>
    </row>
    <row r="1470" spans="1:12">
      <c r="A1470" s="296" t="s">
        <v>4581</v>
      </c>
      <c r="B1470" s="296"/>
      <c r="C1470" s="296"/>
      <c r="D1470" s="296"/>
      <c r="E1470" s="297" t="s">
        <v>3271</v>
      </c>
      <c r="F1470" s="298"/>
      <c r="G1470" s="314"/>
      <c r="H1470" s="336"/>
      <c r="I1470" s="316"/>
      <c r="J1470" s="316"/>
      <c r="K1470" s="300"/>
      <c r="L1470" s="315"/>
    </row>
    <row r="1471" spans="1:12" ht="51">
      <c r="A1471" s="230" t="s">
        <v>4652</v>
      </c>
      <c r="B1471" s="230" t="s">
        <v>5865</v>
      </c>
      <c r="C1471" s="230" t="s">
        <v>313</v>
      </c>
      <c r="D1471" s="230"/>
      <c r="E1471" s="232" t="s">
        <v>4649</v>
      </c>
      <c r="F1471" s="233" t="s">
        <v>164</v>
      </c>
      <c r="G1471" s="234">
        <v>46700</v>
      </c>
      <c r="H1471" s="330"/>
      <c r="I1471" s="235">
        <f t="shared" ref="I1471:I1475" si="357">$H$3</f>
        <v>0</v>
      </c>
      <c r="J1471" s="236">
        <f t="shared" ref="J1471" si="358">TRUNC(H1471 * (1+I1471), 2)</f>
        <v>0</v>
      </c>
      <c r="K1471" s="212">
        <f t="shared" ref="K1471:K1475" si="359">TRUNC(G1471*J1471,2)</f>
        <v>0</v>
      </c>
      <c r="L1471" s="309"/>
    </row>
    <row r="1472" spans="1:12" ht="25.5">
      <c r="A1472" s="230" t="s">
        <v>4653</v>
      </c>
      <c r="B1472" s="230"/>
      <c r="C1472" s="230" t="s">
        <v>221</v>
      </c>
      <c r="D1472" s="231">
        <v>98270</v>
      </c>
      <c r="E1472" s="232" t="s">
        <v>7299</v>
      </c>
      <c r="F1472" s="233" t="s">
        <v>164</v>
      </c>
      <c r="G1472" s="234">
        <v>55</v>
      </c>
      <c r="H1472" s="330"/>
      <c r="I1472" s="235">
        <f t="shared" si="357"/>
        <v>0</v>
      </c>
      <c r="J1472" s="236">
        <f t="shared" ref="J1472:J1473" si="360">TRUNC(H1472 * (1+I1472), 2)</f>
        <v>0</v>
      </c>
      <c r="K1472" s="212">
        <f t="shared" si="359"/>
        <v>0</v>
      </c>
      <c r="L1472" s="262"/>
    </row>
    <row r="1473" spans="1:12">
      <c r="A1473" s="230" t="s">
        <v>4654</v>
      </c>
      <c r="B1473" s="230" t="s">
        <v>5867</v>
      </c>
      <c r="C1473" s="230" t="s">
        <v>313</v>
      </c>
      <c r="D1473" s="230"/>
      <c r="E1473" s="232" t="s">
        <v>4651</v>
      </c>
      <c r="F1473" s="233" t="s">
        <v>164</v>
      </c>
      <c r="G1473" s="234">
        <v>55</v>
      </c>
      <c r="H1473" s="330"/>
      <c r="I1473" s="235">
        <f t="shared" si="357"/>
        <v>0</v>
      </c>
      <c r="J1473" s="236">
        <f t="shared" si="360"/>
        <v>0</v>
      </c>
      <c r="K1473" s="212">
        <f t="shared" si="359"/>
        <v>0</v>
      </c>
      <c r="L1473" s="309"/>
    </row>
    <row r="1474" spans="1:12" ht="76.5">
      <c r="A1474" s="230" t="s">
        <v>4656</v>
      </c>
      <c r="B1474" s="230" t="s">
        <v>5868</v>
      </c>
      <c r="C1474" s="230" t="s">
        <v>313</v>
      </c>
      <c r="D1474" s="230"/>
      <c r="E1474" s="232" t="s">
        <v>4655</v>
      </c>
      <c r="F1474" s="233" t="s">
        <v>164</v>
      </c>
      <c r="G1474" s="234">
        <v>85</v>
      </c>
      <c r="H1474" s="330"/>
      <c r="I1474" s="235">
        <f t="shared" si="357"/>
        <v>0</v>
      </c>
      <c r="J1474" s="236">
        <f t="shared" ref="J1474:J1475" si="361">TRUNC(H1474 * (1+I1474), 2)</f>
        <v>0</v>
      </c>
      <c r="K1474" s="212">
        <f t="shared" si="359"/>
        <v>0</v>
      </c>
      <c r="L1474" s="309"/>
    </row>
    <row r="1475" spans="1:12" ht="25.5">
      <c r="A1475" s="230" t="s">
        <v>4657</v>
      </c>
      <c r="B1475" s="230" t="s">
        <v>5795</v>
      </c>
      <c r="C1475" s="230" t="s">
        <v>313</v>
      </c>
      <c r="D1475" s="230"/>
      <c r="E1475" s="232" t="s">
        <v>5433</v>
      </c>
      <c r="F1475" s="233" t="s">
        <v>3265</v>
      </c>
      <c r="G1475" s="234">
        <v>4</v>
      </c>
      <c r="H1475" s="330"/>
      <c r="I1475" s="235">
        <f t="shared" si="357"/>
        <v>0</v>
      </c>
      <c r="J1475" s="236">
        <f t="shared" si="361"/>
        <v>0</v>
      </c>
      <c r="K1475" s="212">
        <f t="shared" si="359"/>
        <v>0</v>
      </c>
      <c r="L1475" s="309"/>
    </row>
    <row r="1476" spans="1:12">
      <c r="A1476" s="230"/>
      <c r="B1476" s="230"/>
      <c r="C1476" s="230"/>
      <c r="D1476" s="230"/>
      <c r="E1476" s="232"/>
      <c r="F1476" s="233"/>
      <c r="G1476" s="234"/>
      <c r="H1476" s="335"/>
      <c r="I1476" s="308"/>
      <c r="J1476" s="308"/>
      <c r="K1476" s="212"/>
      <c r="L1476" s="242"/>
    </row>
    <row r="1477" spans="1:12">
      <c r="A1477" s="296" t="s">
        <v>4582</v>
      </c>
      <c r="B1477" s="296"/>
      <c r="C1477" s="296"/>
      <c r="D1477" s="296"/>
      <c r="E1477" s="297" t="s">
        <v>3272</v>
      </c>
      <c r="F1477" s="298"/>
      <c r="G1477" s="314"/>
      <c r="H1477" s="336"/>
      <c r="I1477" s="316"/>
      <c r="J1477" s="316"/>
      <c r="K1477" s="300"/>
      <c r="L1477" s="315"/>
    </row>
    <row r="1478" spans="1:12" ht="25.5">
      <c r="A1478" s="230" t="s">
        <v>4658</v>
      </c>
      <c r="B1478" s="230" t="s">
        <v>5870</v>
      </c>
      <c r="C1478" s="230" t="s">
        <v>313</v>
      </c>
      <c r="D1478" s="230"/>
      <c r="E1478" s="232" t="s">
        <v>3882</v>
      </c>
      <c r="F1478" s="233" t="s">
        <v>7048</v>
      </c>
      <c r="G1478" s="234">
        <v>815</v>
      </c>
      <c r="H1478" s="330"/>
      <c r="I1478" s="235">
        <f t="shared" ref="I1478:I1479" si="362">$H$3</f>
        <v>0</v>
      </c>
      <c r="J1478" s="236">
        <f t="shared" ref="J1478:J1479" si="363">TRUNC(H1478 * (1+I1478), 2)</f>
        <v>0</v>
      </c>
      <c r="K1478" s="212">
        <f t="shared" ref="K1478:K1479" si="364">TRUNC(G1478*J1478,2)</f>
        <v>0</v>
      </c>
      <c r="L1478" s="309"/>
    </row>
    <row r="1479" spans="1:12" ht="25.5">
      <c r="A1479" s="230" t="s">
        <v>4659</v>
      </c>
      <c r="B1479" s="230" t="s">
        <v>5871</v>
      </c>
      <c r="C1479" s="230" t="s">
        <v>313</v>
      </c>
      <c r="D1479" s="230"/>
      <c r="E1479" s="232" t="s">
        <v>4583</v>
      </c>
      <c r="F1479" s="233" t="s">
        <v>7048</v>
      </c>
      <c r="G1479" s="234">
        <v>16</v>
      </c>
      <c r="H1479" s="330"/>
      <c r="I1479" s="235">
        <f t="shared" si="362"/>
        <v>0</v>
      </c>
      <c r="J1479" s="236">
        <f t="shared" si="363"/>
        <v>0</v>
      </c>
      <c r="K1479" s="212">
        <f t="shared" si="364"/>
        <v>0</v>
      </c>
      <c r="L1479" s="309"/>
    </row>
    <row r="1480" spans="1:12">
      <c r="A1480" s="230"/>
      <c r="B1480" s="230"/>
      <c r="C1480" s="230"/>
      <c r="D1480" s="230"/>
      <c r="E1480" s="232"/>
      <c r="F1480" s="233"/>
      <c r="G1480" s="234"/>
      <c r="H1480" s="335"/>
      <c r="I1480" s="308"/>
      <c r="J1480" s="308"/>
      <c r="K1480" s="212"/>
      <c r="L1480" s="242"/>
    </row>
    <row r="1481" spans="1:12">
      <c r="A1481" s="296" t="s">
        <v>4584</v>
      </c>
      <c r="B1481" s="296"/>
      <c r="C1481" s="296"/>
      <c r="D1481" s="296"/>
      <c r="E1481" s="297" t="s">
        <v>3274</v>
      </c>
      <c r="F1481" s="298"/>
      <c r="G1481" s="314"/>
      <c r="H1481" s="336"/>
      <c r="I1481" s="316"/>
      <c r="J1481" s="316"/>
      <c r="K1481" s="300"/>
      <c r="L1481" s="315"/>
    </row>
    <row r="1482" spans="1:12" ht="25.5">
      <c r="A1482" s="230" t="s">
        <v>4660</v>
      </c>
      <c r="B1482" s="230" t="s">
        <v>5872</v>
      </c>
      <c r="C1482" s="230" t="s">
        <v>313</v>
      </c>
      <c r="D1482" s="230"/>
      <c r="E1482" s="232" t="s">
        <v>5434</v>
      </c>
      <c r="F1482" s="233" t="s">
        <v>171</v>
      </c>
      <c r="G1482" s="234">
        <v>24</v>
      </c>
      <c r="H1482" s="330"/>
      <c r="I1482" s="235">
        <f t="shared" ref="I1482:I1484" si="365">$H$3</f>
        <v>0</v>
      </c>
      <c r="J1482" s="236">
        <f t="shared" ref="J1482:J1484" si="366">TRUNC(H1482 * (1+I1482), 2)</f>
        <v>0</v>
      </c>
      <c r="K1482" s="212">
        <f t="shared" ref="K1482:K1484" si="367">TRUNC(G1482*J1482,2)</f>
        <v>0</v>
      </c>
      <c r="L1482" s="309"/>
    </row>
    <row r="1483" spans="1:12">
      <c r="A1483" s="230" t="s">
        <v>4661</v>
      </c>
      <c r="B1483" s="230" t="s">
        <v>5873</v>
      </c>
      <c r="C1483" s="230" t="s">
        <v>313</v>
      </c>
      <c r="D1483" s="230"/>
      <c r="E1483" s="232" t="s">
        <v>4585</v>
      </c>
      <c r="F1483" s="233" t="s">
        <v>171</v>
      </c>
      <c r="G1483" s="234">
        <v>18</v>
      </c>
      <c r="H1483" s="330"/>
      <c r="I1483" s="235">
        <f t="shared" si="365"/>
        <v>0</v>
      </c>
      <c r="J1483" s="236">
        <f t="shared" si="366"/>
        <v>0</v>
      </c>
      <c r="K1483" s="212">
        <f t="shared" si="367"/>
        <v>0</v>
      </c>
      <c r="L1483" s="309"/>
    </row>
    <row r="1484" spans="1:12" ht="25.5">
      <c r="A1484" s="230" t="s">
        <v>4662</v>
      </c>
      <c r="B1484" s="230" t="s">
        <v>5874</v>
      </c>
      <c r="C1484" s="230" t="s">
        <v>313</v>
      </c>
      <c r="D1484" s="230"/>
      <c r="E1484" s="232" t="s">
        <v>4586</v>
      </c>
      <c r="F1484" s="233" t="s">
        <v>171</v>
      </c>
      <c r="G1484" s="234">
        <v>2</v>
      </c>
      <c r="H1484" s="330"/>
      <c r="I1484" s="235">
        <f t="shared" si="365"/>
        <v>0</v>
      </c>
      <c r="J1484" s="236">
        <f t="shared" si="366"/>
        <v>0</v>
      </c>
      <c r="K1484" s="212">
        <f t="shared" si="367"/>
        <v>0</v>
      </c>
      <c r="L1484" s="309"/>
    </row>
    <row r="1485" spans="1:12">
      <c r="A1485" s="230"/>
      <c r="B1485" s="230"/>
      <c r="C1485" s="230"/>
      <c r="D1485" s="230"/>
      <c r="E1485" s="232"/>
      <c r="F1485" s="233"/>
      <c r="G1485" s="234"/>
      <c r="H1485" s="335"/>
      <c r="I1485" s="308"/>
      <c r="J1485" s="308"/>
      <c r="K1485" s="212"/>
      <c r="L1485" s="318"/>
    </row>
    <row r="1486" spans="1:12">
      <c r="A1486" s="223" t="s">
        <v>2346</v>
      </c>
      <c r="B1486" s="223"/>
      <c r="C1486" s="223"/>
      <c r="D1486" s="223"/>
      <c r="E1486" s="225" t="s">
        <v>5435</v>
      </c>
      <c r="F1486" s="226"/>
      <c r="G1486" s="227"/>
      <c r="H1486" s="332"/>
      <c r="I1486" s="228"/>
      <c r="J1486" s="228"/>
      <c r="K1486" s="228"/>
      <c r="L1486" s="238"/>
    </row>
    <row r="1487" spans="1:12">
      <c r="A1487" s="296" t="s">
        <v>5174</v>
      </c>
      <c r="B1487" s="296"/>
      <c r="C1487" s="296"/>
      <c r="D1487" s="296"/>
      <c r="E1487" s="297" t="s">
        <v>4899</v>
      </c>
      <c r="F1487" s="298"/>
      <c r="G1487" s="299"/>
      <c r="H1487" s="334"/>
      <c r="I1487" s="300"/>
      <c r="J1487" s="300"/>
      <c r="K1487" s="301"/>
      <c r="L1487" s="222"/>
    </row>
    <row r="1488" spans="1:12">
      <c r="A1488" s="230" t="s">
        <v>5175</v>
      </c>
      <c r="B1488" s="230"/>
      <c r="C1488" s="230"/>
      <c r="D1488" s="230"/>
      <c r="E1488" s="232" t="s">
        <v>4898</v>
      </c>
      <c r="F1488" s="233"/>
      <c r="G1488" s="234"/>
      <c r="H1488" s="335"/>
      <c r="I1488" s="308"/>
      <c r="J1488" s="308"/>
      <c r="K1488" s="212"/>
      <c r="L1488" s="222"/>
    </row>
    <row r="1489" spans="1:12">
      <c r="A1489" s="230" t="s">
        <v>5176</v>
      </c>
      <c r="B1489" s="230" t="s">
        <v>5875</v>
      </c>
      <c r="C1489" s="230" t="s">
        <v>313</v>
      </c>
      <c r="D1489" s="230"/>
      <c r="E1489" s="232" t="s">
        <v>5146</v>
      </c>
      <c r="F1489" s="233" t="s">
        <v>171</v>
      </c>
      <c r="G1489" s="234">
        <v>2</v>
      </c>
      <c r="H1489" s="330"/>
      <c r="I1489" s="235">
        <f t="shared" ref="I1489" si="368">$H$3</f>
        <v>0</v>
      </c>
      <c r="J1489" s="236">
        <f t="shared" ref="J1489" si="369">TRUNC(H1489 * (1+I1489), 2)</f>
        <v>0</v>
      </c>
      <c r="K1489" s="212">
        <f t="shared" ref="K1489" si="370">TRUNC(G1489*J1489,2)</f>
        <v>0</v>
      </c>
      <c r="L1489" s="242"/>
    </row>
    <row r="1490" spans="1:12">
      <c r="A1490" s="230"/>
      <c r="B1490" s="230"/>
      <c r="C1490" s="230"/>
      <c r="D1490" s="230"/>
      <c r="E1490" s="232"/>
      <c r="F1490" s="233"/>
      <c r="G1490" s="234"/>
      <c r="H1490" s="335"/>
      <c r="I1490" s="308"/>
      <c r="J1490" s="308"/>
      <c r="K1490" s="212"/>
      <c r="L1490" s="222"/>
    </row>
    <row r="1491" spans="1:12">
      <c r="A1491" s="230" t="s">
        <v>5177</v>
      </c>
      <c r="B1491" s="230"/>
      <c r="C1491" s="230"/>
      <c r="D1491" s="230"/>
      <c r="E1491" s="232" t="s">
        <v>7003</v>
      </c>
      <c r="F1491" s="233"/>
      <c r="G1491" s="234"/>
      <c r="H1491" s="335"/>
      <c r="I1491" s="308"/>
      <c r="J1491" s="308"/>
      <c r="K1491" s="212"/>
      <c r="L1491" s="222"/>
    </row>
    <row r="1492" spans="1:12">
      <c r="A1492" s="230" t="s">
        <v>5178</v>
      </c>
      <c r="B1492" s="243" t="s">
        <v>7120</v>
      </c>
      <c r="C1492" s="230" t="s">
        <v>313</v>
      </c>
      <c r="D1492" s="230"/>
      <c r="E1492" s="232" t="s">
        <v>7015</v>
      </c>
      <c r="F1492" s="233" t="s">
        <v>171</v>
      </c>
      <c r="G1492" s="234">
        <v>2</v>
      </c>
      <c r="H1492" s="330"/>
      <c r="I1492" s="235">
        <f t="shared" ref="I1492:I1507" si="371">$H$3</f>
        <v>0</v>
      </c>
      <c r="J1492" s="236">
        <f t="shared" ref="J1492:J1507" si="372">TRUNC(H1492 * (1+I1492), 2)</f>
        <v>0</v>
      </c>
      <c r="K1492" s="212">
        <f t="shared" ref="K1492:K1507" si="373">TRUNC(G1492*J1492,2)</f>
        <v>0</v>
      </c>
      <c r="L1492" s="309"/>
    </row>
    <row r="1493" spans="1:12" ht="25.5">
      <c r="A1493" s="230" t="s">
        <v>5179</v>
      </c>
      <c r="B1493" s="230"/>
      <c r="C1493" s="230" t="s">
        <v>221</v>
      </c>
      <c r="D1493" s="231">
        <v>92390</v>
      </c>
      <c r="E1493" s="232" t="s">
        <v>6632</v>
      </c>
      <c r="F1493" s="233" t="s">
        <v>171</v>
      </c>
      <c r="G1493" s="234">
        <v>12</v>
      </c>
      <c r="H1493" s="330"/>
      <c r="I1493" s="235">
        <f t="shared" si="371"/>
        <v>0</v>
      </c>
      <c r="J1493" s="236">
        <f t="shared" si="372"/>
        <v>0</v>
      </c>
      <c r="K1493" s="212">
        <f t="shared" si="373"/>
        <v>0</v>
      </c>
      <c r="L1493" s="310"/>
    </row>
    <row r="1494" spans="1:12" ht="25.5">
      <c r="A1494" s="230" t="s">
        <v>5180</v>
      </c>
      <c r="B1494" s="230"/>
      <c r="C1494" s="230" t="s">
        <v>221</v>
      </c>
      <c r="D1494" s="231">
        <v>92636</v>
      </c>
      <c r="E1494" s="232" t="s">
        <v>6633</v>
      </c>
      <c r="F1494" s="233" t="s">
        <v>171</v>
      </c>
      <c r="G1494" s="234">
        <v>6</v>
      </c>
      <c r="H1494" s="330"/>
      <c r="I1494" s="235">
        <f t="shared" si="371"/>
        <v>0</v>
      </c>
      <c r="J1494" s="236">
        <f t="shared" si="372"/>
        <v>0</v>
      </c>
      <c r="K1494" s="212">
        <f t="shared" si="373"/>
        <v>0</v>
      </c>
      <c r="L1494" s="310"/>
    </row>
    <row r="1495" spans="1:12">
      <c r="A1495" s="230" t="s">
        <v>5181</v>
      </c>
      <c r="B1495" s="243" t="s">
        <v>7121</v>
      </c>
      <c r="C1495" s="230" t="s">
        <v>313</v>
      </c>
      <c r="D1495" s="230"/>
      <c r="E1495" s="232" t="s">
        <v>7027</v>
      </c>
      <c r="F1495" s="233" t="s">
        <v>171</v>
      </c>
      <c r="G1495" s="234">
        <v>1</v>
      </c>
      <c r="H1495" s="330"/>
      <c r="I1495" s="235">
        <f t="shared" si="371"/>
        <v>0</v>
      </c>
      <c r="J1495" s="236">
        <f t="shared" si="372"/>
        <v>0</v>
      </c>
      <c r="K1495" s="212">
        <f t="shared" si="373"/>
        <v>0</v>
      </c>
      <c r="L1495" s="309"/>
    </row>
    <row r="1496" spans="1:12" ht="25.5">
      <c r="A1496" s="230" t="s">
        <v>5182</v>
      </c>
      <c r="B1496" s="230"/>
      <c r="C1496" s="230" t="s">
        <v>221</v>
      </c>
      <c r="D1496" s="231">
        <v>92378</v>
      </c>
      <c r="E1496" s="232" t="s">
        <v>6629</v>
      </c>
      <c r="F1496" s="233" t="s">
        <v>171</v>
      </c>
      <c r="G1496" s="234">
        <v>7</v>
      </c>
      <c r="H1496" s="330"/>
      <c r="I1496" s="235">
        <f t="shared" si="371"/>
        <v>0</v>
      </c>
      <c r="J1496" s="236">
        <f t="shared" si="372"/>
        <v>0</v>
      </c>
      <c r="K1496" s="212">
        <f t="shared" si="373"/>
        <v>0</v>
      </c>
      <c r="L1496" s="310"/>
    </row>
    <row r="1497" spans="1:12" ht="25.5">
      <c r="A1497" s="230" t="s">
        <v>5183</v>
      </c>
      <c r="B1497" s="230"/>
      <c r="C1497" s="230" t="s">
        <v>221</v>
      </c>
      <c r="D1497" s="231">
        <v>92380</v>
      </c>
      <c r="E1497" s="232" t="s">
        <v>6631</v>
      </c>
      <c r="F1497" s="233" t="s">
        <v>171</v>
      </c>
      <c r="G1497" s="234">
        <v>1</v>
      </c>
      <c r="H1497" s="330"/>
      <c r="I1497" s="235">
        <f t="shared" si="371"/>
        <v>0</v>
      </c>
      <c r="J1497" s="236">
        <f t="shared" si="372"/>
        <v>0</v>
      </c>
      <c r="K1497" s="212">
        <f t="shared" si="373"/>
        <v>0</v>
      </c>
      <c r="L1497" s="310"/>
    </row>
    <row r="1498" spans="1:12" ht="25.5">
      <c r="A1498" s="230" t="s">
        <v>5184</v>
      </c>
      <c r="B1498" s="230"/>
      <c r="C1498" s="230" t="s">
        <v>221</v>
      </c>
      <c r="D1498" s="231">
        <v>92377</v>
      </c>
      <c r="E1498" s="232" t="s">
        <v>6628</v>
      </c>
      <c r="F1498" s="233" t="s">
        <v>171</v>
      </c>
      <c r="G1498" s="234">
        <v>3</v>
      </c>
      <c r="H1498" s="330"/>
      <c r="I1498" s="235">
        <f t="shared" si="371"/>
        <v>0</v>
      </c>
      <c r="J1498" s="236">
        <f t="shared" si="372"/>
        <v>0</v>
      </c>
      <c r="K1498" s="212">
        <f t="shared" si="373"/>
        <v>0</v>
      </c>
      <c r="L1498" s="310"/>
    </row>
    <row r="1499" spans="1:12" ht="25.5">
      <c r="A1499" s="230" t="s">
        <v>5185</v>
      </c>
      <c r="B1499" s="230"/>
      <c r="C1499" s="230" t="s">
        <v>221</v>
      </c>
      <c r="D1499" s="231">
        <v>92379</v>
      </c>
      <c r="E1499" s="232" t="s">
        <v>6630</v>
      </c>
      <c r="F1499" s="233" t="s">
        <v>171</v>
      </c>
      <c r="G1499" s="234">
        <v>8</v>
      </c>
      <c r="H1499" s="330"/>
      <c r="I1499" s="235">
        <f t="shared" si="371"/>
        <v>0</v>
      </c>
      <c r="J1499" s="236">
        <f t="shared" si="372"/>
        <v>0</v>
      </c>
      <c r="K1499" s="212">
        <f t="shared" si="373"/>
        <v>0</v>
      </c>
      <c r="L1499" s="310"/>
    </row>
    <row r="1500" spans="1:12">
      <c r="A1500" s="230" t="s">
        <v>5186</v>
      </c>
      <c r="B1500" s="243" t="s">
        <v>7122</v>
      </c>
      <c r="C1500" s="230" t="s">
        <v>313</v>
      </c>
      <c r="D1500" s="230"/>
      <c r="E1500" s="232" t="s">
        <v>7028</v>
      </c>
      <c r="F1500" s="233" t="s">
        <v>171</v>
      </c>
      <c r="G1500" s="234">
        <v>1</v>
      </c>
      <c r="H1500" s="330"/>
      <c r="I1500" s="235">
        <f t="shared" si="371"/>
        <v>0</v>
      </c>
      <c r="J1500" s="236">
        <f t="shared" si="372"/>
        <v>0</v>
      </c>
      <c r="K1500" s="212">
        <f t="shared" si="373"/>
        <v>0</v>
      </c>
      <c r="L1500" s="309"/>
    </row>
    <row r="1501" spans="1:12" ht="25.5">
      <c r="A1501" s="230" t="s">
        <v>5187</v>
      </c>
      <c r="B1501" s="230"/>
      <c r="C1501" s="230" t="s">
        <v>221</v>
      </c>
      <c r="D1501" s="231">
        <v>92367</v>
      </c>
      <c r="E1501" s="232" t="s">
        <v>6616</v>
      </c>
      <c r="F1501" s="233" t="s">
        <v>164</v>
      </c>
      <c r="G1501" s="234">
        <v>126.89</v>
      </c>
      <c r="H1501" s="330"/>
      <c r="I1501" s="235">
        <f t="shared" si="371"/>
        <v>0</v>
      </c>
      <c r="J1501" s="236">
        <f t="shared" si="372"/>
        <v>0</v>
      </c>
      <c r="K1501" s="212">
        <f t="shared" si="373"/>
        <v>0</v>
      </c>
      <c r="L1501" s="310"/>
    </row>
    <row r="1502" spans="1:12" ht="25.5">
      <c r="A1502" s="230" t="s">
        <v>5188</v>
      </c>
      <c r="B1502" s="230"/>
      <c r="C1502" s="230" t="s">
        <v>221</v>
      </c>
      <c r="D1502" s="231">
        <v>92368</v>
      </c>
      <c r="E1502" s="232" t="s">
        <v>6617</v>
      </c>
      <c r="F1502" s="233" t="s">
        <v>164</v>
      </c>
      <c r="G1502" s="234">
        <v>15.57</v>
      </c>
      <c r="H1502" s="330"/>
      <c r="I1502" s="235">
        <f t="shared" si="371"/>
        <v>0</v>
      </c>
      <c r="J1502" s="236">
        <f t="shared" si="372"/>
        <v>0</v>
      </c>
      <c r="K1502" s="212">
        <f t="shared" si="373"/>
        <v>0</v>
      </c>
      <c r="L1502" s="310"/>
    </row>
    <row r="1503" spans="1:12" ht="25.5">
      <c r="A1503" s="230" t="s">
        <v>5189</v>
      </c>
      <c r="B1503" s="230"/>
      <c r="C1503" s="230" t="s">
        <v>221</v>
      </c>
      <c r="D1503" s="231">
        <v>92642</v>
      </c>
      <c r="E1503" s="232" t="s">
        <v>6634</v>
      </c>
      <c r="F1503" s="233" t="s">
        <v>171</v>
      </c>
      <c r="G1503" s="234">
        <v>9</v>
      </c>
      <c r="H1503" s="330"/>
      <c r="I1503" s="235">
        <f t="shared" si="371"/>
        <v>0</v>
      </c>
      <c r="J1503" s="236">
        <f t="shared" si="372"/>
        <v>0</v>
      </c>
      <c r="K1503" s="212">
        <f t="shared" si="373"/>
        <v>0</v>
      </c>
      <c r="L1503" s="310"/>
    </row>
    <row r="1504" spans="1:12" ht="25.5">
      <c r="A1504" s="230" t="s">
        <v>5190</v>
      </c>
      <c r="B1504" s="230"/>
      <c r="C1504" s="230" t="s">
        <v>221</v>
      </c>
      <c r="D1504" s="231">
        <v>92644</v>
      </c>
      <c r="E1504" s="232" t="s">
        <v>6635</v>
      </c>
      <c r="F1504" s="233" t="s">
        <v>171</v>
      </c>
      <c r="G1504" s="234">
        <v>6</v>
      </c>
      <c r="H1504" s="330"/>
      <c r="I1504" s="235">
        <f t="shared" si="371"/>
        <v>0</v>
      </c>
      <c r="J1504" s="236">
        <f t="shared" si="372"/>
        <v>0</v>
      </c>
      <c r="K1504" s="212">
        <f t="shared" si="373"/>
        <v>0</v>
      </c>
      <c r="L1504" s="310"/>
    </row>
    <row r="1505" spans="1:12">
      <c r="A1505" s="230" t="s">
        <v>5191</v>
      </c>
      <c r="B1505" s="243" t="s">
        <v>7123</v>
      </c>
      <c r="C1505" s="230" t="s">
        <v>313</v>
      </c>
      <c r="D1505" s="230"/>
      <c r="E1505" s="232" t="s">
        <v>7029</v>
      </c>
      <c r="F1505" s="233" t="s">
        <v>171</v>
      </c>
      <c r="G1505" s="234">
        <v>1</v>
      </c>
      <c r="H1505" s="330"/>
      <c r="I1505" s="235">
        <f t="shared" si="371"/>
        <v>0</v>
      </c>
      <c r="J1505" s="236">
        <f t="shared" si="372"/>
        <v>0</v>
      </c>
      <c r="K1505" s="212">
        <f t="shared" si="373"/>
        <v>0</v>
      </c>
      <c r="L1505" s="309"/>
    </row>
    <row r="1506" spans="1:12" ht="25.5">
      <c r="A1506" s="230" t="s">
        <v>5192</v>
      </c>
      <c r="B1506" s="230"/>
      <c r="C1506" s="230" t="s">
        <v>221</v>
      </c>
      <c r="D1506" s="231">
        <v>92896</v>
      </c>
      <c r="E1506" s="232" t="s">
        <v>6641</v>
      </c>
      <c r="F1506" s="233" t="s">
        <v>171</v>
      </c>
      <c r="G1506" s="234">
        <v>4</v>
      </c>
      <c r="H1506" s="330"/>
      <c r="I1506" s="235">
        <f t="shared" si="371"/>
        <v>0</v>
      </c>
      <c r="J1506" s="236">
        <f t="shared" si="372"/>
        <v>0</v>
      </c>
      <c r="K1506" s="212">
        <f t="shared" si="373"/>
        <v>0</v>
      </c>
      <c r="L1506" s="310"/>
    </row>
    <row r="1507" spans="1:12" ht="25.5">
      <c r="A1507" s="230" t="s">
        <v>5193</v>
      </c>
      <c r="B1507" s="230"/>
      <c r="C1507" s="230" t="s">
        <v>221</v>
      </c>
      <c r="D1507" s="231">
        <v>92897</v>
      </c>
      <c r="E1507" s="232" t="s">
        <v>6642</v>
      </c>
      <c r="F1507" s="233" t="s">
        <v>171</v>
      </c>
      <c r="G1507" s="234">
        <v>2</v>
      </c>
      <c r="H1507" s="330"/>
      <c r="I1507" s="235">
        <f t="shared" si="371"/>
        <v>0</v>
      </c>
      <c r="J1507" s="236">
        <f t="shared" si="372"/>
        <v>0</v>
      </c>
      <c r="K1507" s="212">
        <f t="shared" si="373"/>
        <v>0</v>
      </c>
      <c r="L1507" s="310"/>
    </row>
    <row r="1508" spans="1:12">
      <c r="A1508" s="230"/>
      <c r="B1508" s="230"/>
      <c r="C1508" s="230"/>
      <c r="D1508" s="230"/>
      <c r="E1508" s="232"/>
      <c r="F1508" s="233"/>
      <c r="G1508" s="234"/>
      <c r="H1508" s="335"/>
      <c r="I1508" s="308"/>
      <c r="J1508" s="308"/>
      <c r="K1508" s="212"/>
      <c r="L1508" s="222"/>
    </row>
    <row r="1509" spans="1:12">
      <c r="A1509" s="230" t="s">
        <v>5195</v>
      </c>
      <c r="B1509" s="230"/>
      <c r="C1509" s="230"/>
      <c r="D1509" s="230"/>
      <c r="E1509" s="232" t="s">
        <v>6276</v>
      </c>
      <c r="F1509" s="233"/>
      <c r="G1509" s="234"/>
      <c r="H1509" s="335"/>
      <c r="I1509" s="308"/>
      <c r="J1509" s="308"/>
      <c r="K1509" s="212"/>
      <c r="L1509" s="222"/>
    </row>
    <row r="1510" spans="1:12">
      <c r="A1510" s="230" t="s">
        <v>5196</v>
      </c>
      <c r="B1510" s="230" t="s">
        <v>5480</v>
      </c>
      <c r="C1510" s="230" t="s">
        <v>313</v>
      </c>
      <c r="D1510" s="230"/>
      <c r="E1510" s="232" t="s">
        <v>4908</v>
      </c>
      <c r="F1510" s="233" t="s">
        <v>171</v>
      </c>
      <c r="G1510" s="234">
        <v>8</v>
      </c>
      <c r="H1510" s="330"/>
      <c r="I1510" s="235">
        <f t="shared" ref="I1510:I1519" si="374">$H$3</f>
        <v>0</v>
      </c>
      <c r="J1510" s="236">
        <f t="shared" ref="J1510:J1519" si="375">TRUNC(H1510 * (1+I1510), 2)</f>
        <v>0</v>
      </c>
      <c r="K1510" s="212">
        <f t="shared" ref="K1510:K1519" si="376">TRUNC(G1510*J1510,2)</f>
        <v>0</v>
      </c>
      <c r="L1510" s="242"/>
    </row>
    <row r="1511" spans="1:12">
      <c r="A1511" s="230" t="s">
        <v>5197</v>
      </c>
      <c r="B1511" s="230"/>
      <c r="C1511" s="230" t="s">
        <v>221</v>
      </c>
      <c r="D1511" s="231">
        <v>101913</v>
      </c>
      <c r="E1511" s="232" t="s">
        <v>7739</v>
      </c>
      <c r="F1511" s="233" t="s">
        <v>171</v>
      </c>
      <c r="G1511" s="234">
        <v>8</v>
      </c>
      <c r="H1511" s="330"/>
      <c r="I1511" s="235">
        <f t="shared" si="374"/>
        <v>0</v>
      </c>
      <c r="J1511" s="236">
        <f t="shared" si="375"/>
        <v>0</v>
      </c>
      <c r="K1511" s="212">
        <f t="shared" si="376"/>
        <v>0</v>
      </c>
      <c r="L1511" s="310"/>
    </row>
    <row r="1512" spans="1:12">
      <c r="A1512" s="230" t="s">
        <v>5198</v>
      </c>
      <c r="B1512" s="230" t="s">
        <v>5886</v>
      </c>
      <c r="C1512" s="230" t="s">
        <v>313</v>
      </c>
      <c r="D1512" s="230"/>
      <c r="E1512" s="232" t="s">
        <v>4910</v>
      </c>
      <c r="F1512" s="233" t="s">
        <v>171</v>
      </c>
      <c r="G1512" s="234">
        <v>8</v>
      </c>
      <c r="H1512" s="330"/>
      <c r="I1512" s="235">
        <f t="shared" si="374"/>
        <v>0</v>
      </c>
      <c r="J1512" s="236">
        <f t="shared" si="375"/>
        <v>0</v>
      </c>
      <c r="K1512" s="212">
        <f t="shared" si="376"/>
        <v>0</v>
      </c>
      <c r="L1512" s="242"/>
    </row>
    <row r="1513" spans="1:12">
      <c r="A1513" s="230" t="s">
        <v>5199</v>
      </c>
      <c r="B1513" s="230" t="s">
        <v>5887</v>
      </c>
      <c r="C1513" s="230" t="s">
        <v>313</v>
      </c>
      <c r="D1513" s="230"/>
      <c r="E1513" s="232" t="s">
        <v>5438</v>
      </c>
      <c r="F1513" s="233" t="s">
        <v>171</v>
      </c>
      <c r="G1513" s="234">
        <v>8</v>
      </c>
      <c r="H1513" s="330"/>
      <c r="I1513" s="235">
        <f t="shared" si="374"/>
        <v>0</v>
      </c>
      <c r="J1513" s="236">
        <f t="shared" si="375"/>
        <v>0</v>
      </c>
      <c r="K1513" s="212">
        <f t="shared" si="376"/>
        <v>0</v>
      </c>
      <c r="L1513" s="242"/>
    </row>
    <row r="1514" spans="1:12" ht="25.5">
      <c r="A1514" s="230" t="s">
        <v>5200</v>
      </c>
      <c r="B1514" s="230"/>
      <c r="C1514" s="230" t="s">
        <v>221</v>
      </c>
      <c r="D1514" s="231">
        <v>101915</v>
      </c>
      <c r="E1514" s="232" t="s">
        <v>7740</v>
      </c>
      <c r="F1514" s="233" t="s">
        <v>171</v>
      </c>
      <c r="G1514" s="234">
        <v>32</v>
      </c>
      <c r="H1514" s="330"/>
      <c r="I1514" s="235">
        <f t="shared" si="374"/>
        <v>0</v>
      </c>
      <c r="J1514" s="236">
        <f t="shared" si="375"/>
        <v>0</v>
      </c>
      <c r="K1514" s="212">
        <f t="shared" si="376"/>
        <v>0</v>
      </c>
      <c r="L1514" s="310"/>
    </row>
    <row r="1515" spans="1:12" ht="38.25">
      <c r="A1515" s="230" t="s">
        <v>5202</v>
      </c>
      <c r="B1515" s="230"/>
      <c r="C1515" s="230" t="s">
        <v>221</v>
      </c>
      <c r="D1515" s="231">
        <v>94499</v>
      </c>
      <c r="E1515" s="232" t="s">
        <v>6654</v>
      </c>
      <c r="F1515" s="233" t="s">
        <v>171</v>
      </c>
      <c r="G1515" s="234">
        <v>1</v>
      </c>
      <c r="H1515" s="330"/>
      <c r="I1515" s="235">
        <f t="shared" si="374"/>
        <v>0</v>
      </c>
      <c r="J1515" s="236">
        <f t="shared" si="375"/>
        <v>0</v>
      </c>
      <c r="K1515" s="212">
        <f t="shared" si="376"/>
        <v>0</v>
      </c>
      <c r="L1515" s="310"/>
    </row>
    <row r="1516" spans="1:12" ht="25.5">
      <c r="A1516" s="230" t="s">
        <v>5203</v>
      </c>
      <c r="B1516" s="230"/>
      <c r="C1516" s="230" t="s">
        <v>221</v>
      </c>
      <c r="D1516" s="230" t="s">
        <v>6566</v>
      </c>
      <c r="E1516" s="232" t="s">
        <v>7741</v>
      </c>
      <c r="F1516" s="233" t="s">
        <v>171</v>
      </c>
      <c r="G1516" s="234">
        <v>8</v>
      </c>
      <c r="H1516" s="330"/>
      <c r="I1516" s="235">
        <f t="shared" si="374"/>
        <v>0</v>
      </c>
      <c r="J1516" s="236">
        <f t="shared" si="375"/>
        <v>0</v>
      </c>
      <c r="K1516" s="212">
        <f t="shared" si="376"/>
        <v>0</v>
      </c>
      <c r="L1516" s="310"/>
    </row>
    <row r="1517" spans="1:12">
      <c r="A1517" s="230" t="s">
        <v>5204</v>
      </c>
      <c r="B1517" s="230" t="s">
        <v>5482</v>
      </c>
      <c r="C1517" s="230" t="s">
        <v>313</v>
      </c>
      <c r="D1517" s="230"/>
      <c r="E1517" s="232" t="s">
        <v>4915</v>
      </c>
      <c r="F1517" s="233" t="s">
        <v>171</v>
      </c>
      <c r="G1517" s="234">
        <v>9</v>
      </c>
      <c r="H1517" s="330"/>
      <c r="I1517" s="235">
        <f t="shared" si="374"/>
        <v>0</v>
      </c>
      <c r="J1517" s="236">
        <f t="shared" si="375"/>
        <v>0</v>
      </c>
      <c r="K1517" s="212">
        <f t="shared" si="376"/>
        <v>0</v>
      </c>
      <c r="L1517" s="242"/>
    </row>
    <row r="1518" spans="1:12">
      <c r="A1518" s="230" t="s">
        <v>5205</v>
      </c>
      <c r="B1518" s="230" t="s">
        <v>5483</v>
      </c>
      <c r="C1518" s="230" t="s">
        <v>313</v>
      </c>
      <c r="D1518" s="230"/>
      <c r="E1518" s="232" t="s">
        <v>7742</v>
      </c>
      <c r="F1518" s="233" t="s">
        <v>171</v>
      </c>
      <c r="G1518" s="234">
        <v>1</v>
      </c>
      <c r="H1518" s="330"/>
      <c r="I1518" s="235">
        <f t="shared" si="374"/>
        <v>0</v>
      </c>
      <c r="J1518" s="236">
        <f t="shared" si="375"/>
        <v>0</v>
      </c>
      <c r="K1518" s="212">
        <f t="shared" si="376"/>
        <v>0</v>
      </c>
      <c r="L1518" s="242"/>
    </row>
    <row r="1519" spans="1:12">
      <c r="A1519" s="230" t="s">
        <v>5206</v>
      </c>
      <c r="B1519" s="230" t="s">
        <v>5891</v>
      </c>
      <c r="C1519" s="230" t="s">
        <v>313</v>
      </c>
      <c r="D1519" s="230"/>
      <c r="E1519" s="232" t="s">
        <v>4917</v>
      </c>
      <c r="F1519" s="233" t="s">
        <v>171</v>
      </c>
      <c r="G1519" s="234">
        <v>2</v>
      </c>
      <c r="H1519" s="330"/>
      <c r="I1519" s="235">
        <f t="shared" si="374"/>
        <v>0</v>
      </c>
      <c r="J1519" s="236">
        <f t="shared" si="375"/>
        <v>0</v>
      </c>
      <c r="K1519" s="212">
        <f t="shared" si="376"/>
        <v>0</v>
      </c>
      <c r="L1519" s="242"/>
    </row>
    <row r="1520" spans="1:12">
      <c r="A1520" s="230"/>
      <c r="B1520" s="230"/>
      <c r="C1520" s="230"/>
      <c r="D1520" s="230"/>
      <c r="E1520" s="232"/>
      <c r="F1520" s="233"/>
      <c r="G1520" s="234"/>
      <c r="H1520" s="335"/>
      <c r="I1520" s="308"/>
      <c r="J1520" s="308"/>
      <c r="K1520" s="212"/>
      <c r="L1520" s="222"/>
    </row>
    <row r="1521" spans="1:12">
      <c r="A1521" s="230" t="s">
        <v>5207</v>
      </c>
      <c r="B1521" s="230"/>
      <c r="C1521" s="230"/>
      <c r="D1521" s="230"/>
      <c r="E1521" s="232" t="s">
        <v>4901</v>
      </c>
      <c r="F1521" s="233"/>
      <c r="G1521" s="234"/>
      <c r="H1521" s="335"/>
      <c r="I1521" s="308"/>
      <c r="J1521" s="308"/>
      <c r="K1521" s="212"/>
      <c r="L1521" s="222"/>
    </row>
    <row r="1522" spans="1:12" ht="38.25">
      <c r="A1522" s="230" t="s">
        <v>5208</v>
      </c>
      <c r="B1522" s="230"/>
      <c r="C1522" s="230" t="s">
        <v>221</v>
      </c>
      <c r="D1522" s="231">
        <v>94499</v>
      </c>
      <c r="E1522" s="232" t="s">
        <v>6654</v>
      </c>
      <c r="F1522" s="233" t="s">
        <v>171</v>
      </c>
      <c r="G1522" s="234">
        <v>1</v>
      </c>
      <c r="H1522" s="330"/>
      <c r="I1522" s="235">
        <f t="shared" ref="I1522:I1525" si="377">$H$3</f>
        <v>0</v>
      </c>
      <c r="J1522" s="236">
        <f t="shared" ref="J1522:J1525" si="378">TRUNC(H1522 * (1+I1522), 2)</f>
        <v>0</v>
      </c>
      <c r="K1522" s="212">
        <f t="shared" ref="K1522:K1525" si="379">TRUNC(G1522*J1522,2)</f>
        <v>0</v>
      </c>
      <c r="L1522" s="310"/>
    </row>
    <row r="1523" spans="1:12" ht="25.5">
      <c r="A1523" s="230" t="s">
        <v>5209</v>
      </c>
      <c r="B1523" s="230"/>
      <c r="C1523" s="230" t="s">
        <v>221</v>
      </c>
      <c r="D1523" s="231">
        <v>94500</v>
      </c>
      <c r="E1523" s="232" t="s">
        <v>6440</v>
      </c>
      <c r="F1523" s="233" t="s">
        <v>171</v>
      </c>
      <c r="G1523" s="234">
        <v>4</v>
      </c>
      <c r="H1523" s="330"/>
      <c r="I1523" s="235">
        <f t="shared" si="377"/>
        <v>0</v>
      </c>
      <c r="J1523" s="236">
        <f t="shared" si="378"/>
        <v>0</v>
      </c>
      <c r="K1523" s="212">
        <f t="shared" si="379"/>
        <v>0</v>
      </c>
      <c r="L1523" s="310"/>
    </row>
    <row r="1524" spans="1:12" ht="25.5">
      <c r="A1524" s="230" t="s">
        <v>5210</v>
      </c>
      <c r="B1524" s="230"/>
      <c r="C1524" s="230" t="s">
        <v>221</v>
      </c>
      <c r="D1524" s="230">
        <v>99624</v>
      </c>
      <c r="E1524" s="232" t="s">
        <v>7330</v>
      </c>
      <c r="F1524" s="233" t="s">
        <v>171</v>
      </c>
      <c r="G1524" s="234">
        <v>2</v>
      </c>
      <c r="H1524" s="330"/>
      <c r="I1524" s="235">
        <f t="shared" si="377"/>
        <v>0</v>
      </c>
      <c r="J1524" s="236">
        <f t="shared" si="378"/>
        <v>0</v>
      </c>
      <c r="K1524" s="212">
        <f t="shared" si="379"/>
        <v>0</v>
      </c>
      <c r="L1524" s="310"/>
    </row>
    <row r="1525" spans="1:12" ht="25.5">
      <c r="A1525" s="230" t="s">
        <v>5211</v>
      </c>
      <c r="B1525" s="230"/>
      <c r="C1525" s="230" t="s">
        <v>221</v>
      </c>
      <c r="D1525" s="230">
        <v>99625</v>
      </c>
      <c r="E1525" s="232" t="s">
        <v>7331</v>
      </c>
      <c r="F1525" s="233" t="s">
        <v>171</v>
      </c>
      <c r="G1525" s="234">
        <v>1</v>
      </c>
      <c r="H1525" s="330"/>
      <c r="I1525" s="235">
        <f t="shared" si="377"/>
        <v>0</v>
      </c>
      <c r="J1525" s="236">
        <f t="shared" si="378"/>
        <v>0</v>
      </c>
      <c r="K1525" s="212">
        <f t="shared" si="379"/>
        <v>0</v>
      </c>
      <c r="L1525" s="310"/>
    </row>
    <row r="1526" spans="1:12">
      <c r="A1526" s="230"/>
      <c r="B1526" s="230"/>
      <c r="C1526" s="230"/>
      <c r="D1526" s="230"/>
      <c r="E1526" s="232"/>
      <c r="F1526" s="233"/>
      <c r="G1526" s="234"/>
      <c r="H1526" s="335"/>
      <c r="I1526" s="308"/>
      <c r="J1526" s="308"/>
      <c r="K1526" s="212"/>
      <c r="L1526" s="222"/>
    </row>
    <row r="1527" spans="1:12">
      <c r="A1527" s="230" t="s">
        <v>5212</v>
      </c>
      <c r="B1527" s="230"/>
      <c r="C1527" s="230"/>
      <c r="D1527" s="230"/>
      <c r="E1527" s="232" t="s">
        <v>4896</v>
      </c>
      <c r="F1527" s="233"/>
      <c r="G1527" s="234"/>
      <c r="H1527" s="335"/>
      <c r="I1527" s="308"/>
      <c r="J1527" s="308"/>
      <c r="K1527" s="212"/>
      <c r="L1527" s="222"/>
    </row>
    <row r="1528" spans="1:12">
      <c r="A1528" s="230" t="s">
        <v>5213</v>
      </c>
      <c r="B1528" s="230"/>
      <c r="C1528" s="230"/>
      <c r="D1528" s="230"/>
      <c r="E1528" s="232" t="s">
        <v>4898</v>
      </c>
      <c r="F1528" s="233"/>
      <c r="G1528" s="234"/>
      <c r="H1528" s="335"/>
      <c r="I1528" s="308"/>
      <c r="J1528" s="308"/>
      <c r="K1528" s="212"/>
      <c r="L1528" s="222"/>
    </row>
    <row r="1529" spans="1:12">
      <c r="A1529" s="230" t="s">
        <v>5214</v>
      </c>
      <c r="B1529" s="230" t="s">
        <v>5895</v>
      </c>
      <c r="C1529" s="230" t="s">
        <v>313</v>
      </c>
      <c r="D1529" s="230"/>
      <c r="E1529" s="232" t="s">
        <v>4922</v>
      </c>
      <c r="F1529" s="233" t="s">
        <v>171</v>
      </c>
      <c r="G1529" s="234">
        <v>2</v>
      </c>
      <c r="H1529" s="330"/>
      <c r="I1529" s="235">
        <f t="shared" ref="I1529" si="380">$H$3</f>
        <v>0</v>
      </c>
      <c r="J1529" s="236">
        <f t="shared" ref="J1529" si="381">TRUNC(H1529 * (1+I1529), 2)</f>
        <v>0</v>
      </c>
      <c r="K1529" s="212">
        <f t="shared" ref="K1529" si="382">TRUNC(G1529*J1529,2)</f>
        <v>0</v>
      </c>
      <c r="L1529" s="242"/>
    </row>
    <row r="1530" spans="1:12">
      <c r="A1530" s="230"/>
      <c r="B1530" s="230"/>
      <c r="C1530" s="230"/>
      <c r="D1530" s="230"/>
      <c r="E1530" s="232"/>
      <c r="F1530" s="233"/>
      <c r="G1530" s="234"/>
      <c r="H1530" s="335"/>
      <c r="I1530" s="308"/>
      <c r="J1530" s="308"/>
      <c r="K1530" s="212"/>
      <c r="L1530" s="222"/>
    </row>
    <row r="1531" spans="1:12">
      <c r="A1531" s="230" t="s">
        <v>5217</v>
      </c>
      <c r="B1531" s="230"/>
      <c r="C1531" s="230"/>
      <c r="D1531" s="230"/>
      <c r="E1531" s="232" t="s">
        <v>7003</v>
      </c>
      <c r="F1531" s="233"/>
      <c r="G1531" s="234"/>
      <c r="H1531" s="335"/>
      <c r="I1531" s="308"/>
      <c r="J1531" s="308"/>
      <c r="K1531" s="212"/>
      <c r="L1531" s="222"/>
    </row>
    <row r="1532" spans="1:12">
      <c r="A1532" s="230" t="s">
        <v>5218</v>
      </c>
      <c r="B1532" s="243" t="s">
        <v>7124</v>
      </c>
      <c r="C1532" s="230" t="s">
        <v>313</v>
      </c>
      <c r="D1532" s="230"/>
      <c r="E1532" s="232" t="s">
        <v>7005</v>
      </c>
      <c r="F1532" s="233" t="s">
        <v>171</v>
      </c>
      <c r="G1532" s="234">
        <v>42</v>
      </c>
      <c r="H1532" s="330"/>
      <c r="I1532" s="235">
        <f t="shared" ref="I1532:I1591" si="383">$H$3</f>
        <v>0</v>
      </c>
      <c r="J1532" s="236">
        <f t="shared" ref="J1532:J1591" si="384">TRUNC(H1532 * (1+I1532), 2)</f>
        <v>0</v>
      </c>
      <c r="K1532" s="212">
        <f t="shared" ref="K1532:K1591" si="385">TRUNC(G1532*J1532,2)</f>
        <v>0</v>
      </c>
      <c r="L1532" s="309"/>
    </row>
    <row r="1533" spans="1:12">
      <c r="A1533" s="230" t="s">
        <v>5219</v>
      </c>
      <c r="B1533" s="243" t="s">
        <v>7125</v>
      </c>
      <c r="C1533" s="230" t="s">
        <v>313</v>
      </c>
      <c r="D1533" s="230"/>
      <c r="E1533" s="232" t="s">
        <v>7006</v>
      </c>
      <c r="F1533" s="233" t="s">
        <v>171</v>
      </c>
      <c r="G1533" s="234">
        <v>7</v>
      </c>
      <c r="H1533" s="330"/>
      <c r="I1533" s="235">
        <f t="shared" si="383"/>
        <v>0</v>
      </c>
      <c r="J1533" s="236">
        <f t="shared" si="384"/>
        <v>0</v>
      </c>
      <c r="K1533" s="212">
        <f t="shared" si="385"/>
        <v>0</v>
      </c>
      <c r="L1533" s="309"/>
    </row>
    <row r="1534" spans="1:12">
      <c r="A1534" s="230" t="s">
        <v>5220</v>
      </c>
      <c r="B1534" s="243" t="s">
        <v>7126</v>
      </c>
      <c r="C1534" s="230" t="s">
        <v>313</v>
      </c>
      <c r="D1534" s="230"/>
      <c r="E1534" s="232" t="s">
        <v>7007</v>
      </c>
      <c r="F1534" s="233" t="s">
        <v>171</v>
      </c>
      <c r="G1534" s="234">
        <v>47</v>
      </c>
      <c r="H1534" s="330"/>
      <c r="I1534" s="235">
        <f t="shared" si="383"/>
        <v>0</v>
      </c>
      <c r="J1534" s="236">
        <f t="shared" si="384"/>
        <v>0</v>
      </c>
      <c r="K1534" s="212">
        <f t="shared" si="385"/>
        <v>0</v>
      </c>
      <c r="L1534" s="309"/>
    </row>
    <row r="1535" spans="1:12">
      <c r="A1535" s="230" t="s">
        <v>5221</v>
      </c>
      <c r="B1535" s="243" t="s">
        <v>7127</v>
      </c>
      <c r="C1535" s="230" t="s">
        <v>313</v>
      </c>
      <c r="D1535" s="230"/>
      <c r="E1535" s="232" t="s">
        <v>7008</v>
      </c>
      <c r="F1535" s="233" t="s">
        <v>171</v>
      </c>
      <c r="G1535" s="234">
        <v>22</v>
      </c>
      <c r="H1535" s="330"/>
      <c r="I1535" s="235">
        <f t="shared" si="383"/>
        <v>0</v>
      </c>
      <c r="J1535" s="236">
        <f t="shared" si="384"/>
        <v>0</v>
      </c>
      <c r="K1535" s="212">
        <f t="shared" si="385"/>
        <v>0</v>
      </c>
      <c r="L1535" s="309"/>
    </row>
    <row r="1536" spans="1:12">
      <c r="A1536" s="230" t="s">
        <v>5222</v>
      </c>
      <c r="B1536" s="243" t="s">
        <v>7128</v>
      </c>
      <c r="C1536" s="230" t="s">
        <v>313</v>
      </c>
      <c r="D1536" s="230"/>
      <c r="E1536" s="232" t="s">
        <v>7009</v>
      </c>
      <c r="F1536" s="233" t="s">
        <v>171</v>
      </c>
      <c r="G1536" s="234">
        <v>4</v>
      </c>
      <c r="H1536" s="330"/>
      <c r="I1536" s="235">
        <f t="shared" si="383"/>
        <v>0</v>
      </c>
      <c r="J1536" s="236">
        <f t="shared" si="384"/>
        <v>0</v>
      </c>
      <c r="K1536" s="212">
        <f t="shared" si="385"/>
        <v>0</v>
      </c>
      <c r="L1536" s="309"/>
    </row>
    <row r="1537" spans="1:12">
      <c r="A1537" s="230" t="s">
        <v>5223</v>
      </c>
      <c r="B1537" s="243" t="s">
        <v>7129</v>
      </c>
      <c r="C1537" s="230" t="s">
        <v>313</v>
      </c>
      <c r="D1537" s="230"/>
      <c r="E1537" s="232" t="s">
        <v>7010</v>
      </c>
      <c r="F1537" s="233" t="s">
        <v>171</v>
      </c>
      <c r="G1537" s="234">
        <v>6</v>
      </c>
      <c r="H1537" s="330"/>
      <c r="I1537" s="235">
        <f t="shared" si="383"/>
        <v>0</v>
      </c>
      <c r="J1537" s="236">
        <f t="shared" si="384"/>
        <v>0</v>
      </c>
      <c r="K1537" s="212">
        <f t="shared" si="385"/>
        <v>0</v>
      </c>
      <c r="L1537" s="309"/>
    </row>
    <row r="1538" spans="1:12">
      <c r="A1538" s="230" t="s">
        <v>5224</v>
      </c>
      <c r="B1538" s="243" t="s">
        <v>7130</v>
      </c>
      <c r="C1538" s="230" t="s">
        <v>313</v>
      </c>
      <c r="D1538" s="230"/>
      <c r="E1538" s="232" t="s">
        <v>7011</v>
      </c>
      <c r="F1538" s="233" t="s">
        <v>171</v>
      </c>
      <c r="G1538" s="234">
        <v>18</v>
      </c>
      <c r="H1538" s="330"/>
      <c r="I1538" s="235">
        <f t="shared" si="383"/>
        <v>0</v>
      </c>
      <c r="J1538" s="236">
        <f t="shared" si="384"/>
        <v>0</v>
      </c>
      <c r="K1538" s="212">
        <f t="shared" si="385"/>
        <v>0</v>
      </c>
      <c r="L1538" s="309"/>
    </row>
    <row r="1539" spans="1:12">
      <c r="A1539" s="230" t="s">
        <v>5225</v>
      </c>
      <c r="B1539" s="243" t="s">
        <v>7131</v>
      </c>
      <c r="C1539" s="230" t="s">
        <v>313</v>
      </c>
      <c r="D1539" s="230"/>
      <c r="E1539" s="232" t="s">
        <v>7012</v>
      </c>
      <c r="F1539" s="233" t="s">
        <v>171</v>
      </c>
      <c r="G1539" s="234">
        <v>7</v>
      </c>
      <c r="H1539" s="330"/>
      <c r="I1539" s="235">
        <f t="shared" si="383"/>
        <v>0</v>
      </c>
      <c r="J1539" s="236">
        <f t="shared" si="384"/>
        <v>0</v>
      </c>
      <c r="K1539" s="212">
        <f t="shared" si="385"/>
        <v>0</v>
      </c>
      <c r="L1539" s="309"/>
    </row>
    <row r="1540" spans="1:12">
      <c r="A1540" s="230" t="s">
        <v>5226</v>
      </c>
      <c r="B1540" s="243" t="s">
        <v>7132</v>
      </c>
      <c r="C1540" s="230" t="s">
        <v>313</v>
      </c>
      <c r="D1540" s="230"/>
      <c r="E1540" s="232" t="s">
        <v>7013</v>
      </c>
      <c r="F1540" s="233" t="s">
        <v>171</v>
      </c>
      <c r="G1540" s="234">
        <v>43</v>
      </c>
      <c r="H1540" s="330"/>
      <c r="I1540" s="235">
        <f t="shared" si="383"/>
        <v>0</v>
      </c>
      <c r="J1540" s="236">
        <f t="shared" si="384"/>
        <v>0</v>
      </c>
      <c r="K1540" s="212">
        <f t="shared" si="385"/>
        <v>0</v>
      </c>
      <c r="L1540" s="309"/>
    </row>
    <row r="1541" spans="1:12">
      <c r="A1541" s="230" t="s">
        <v>5227</v>
      </c>
      <c r="B1541" s="243" t="s">
        <v>7133</v>
      </c>
      <c r="C1541" s="230" t="s">
        <v>313</v>
      </c>
      <c r="D1541" s="230"/>
      <c r="E1541" s="232" t="s">
        <v>7014</v>
      </c>
      <c r="F1541" s="233" t="s">
        <v>171</v>
      </c>
      <c r="G1541" s="234">
        <v>12</v>
      </c>
      <c r="H1541" s="330"/>
      <c r="I1541" s="235">
        <f t="shared" si="383"/>
        <v>0</v>
      </c>
      <c r="J1541" s="236">
        <f t="shared" si="384"/>
        <v>0</v>
      </c>
      <c r="K1541" s="212">
        <f t="shared" si="385"/>
        <v>0</v>
      </c>
      <c r="L1541" s="309"/>
    </row>
    <row r="1542" spans="1:12">
      <c r="A1542" s="230" t="s">
        <v>5228</v>
      </c>
      <c r="B1542" s="243" t="s">
        <v>7120</v>
      </c>
      <c r="C1542" s="230" t="s">
        <v>313</v>
      </c>
      <c r="D1542" s="230"/>
      <c r="E1542" s="232" t="s">
        <v>7015</v>
      </c>
      <c r="F1542" s="233" t="s">
        <v>171</v>
      </c>
      <c r="G1542" s="234">
        <v>3</v>
      </c>
      <c r="H1542" s="330"/>
      <c r="I1542" s="235">
        <f t="shared" si="383"/>
        <v>0</v>
      </c>
      <c r="J1542" s="236">
        <f t="shared" si="384"/>
        <v>0</v>
      </c>
      <c r="K1542" s="212">
        <f t="shared" si="385"/>
        <v>0</v>
      </c>
      <c r="L1542" s="309"/>
    </row>
    <row r="1543" spans="1:12">
      <c r="A1543" s="230" t="s">
        <v>5229</v>
      </c>
      <c r="B1543" s="243" t="s">
        <v>7134</v>
      </c>
      <c r="C1543" s="230" t="s">
        <v>313</v>
      </c>
      <c r="D1543" s="230"/>
      <c r="E1543" s="232" t="s">
        <v>7016</v>
      </c>
      <c r="F1543" s="233" t="s">
        <v>171</v>
      </c>
      <c r="G1543" s="234">
        <v>6</v>
      </c>
      <c r="H1543" s="330"/>
      <c r="I1543" s="235">
        <f t="shared" si="383"/>
        <v>0</v>
      </c>
      <c r="J1543" s="236">
        <f t="shared" si="384"/>
        <v>0</v>
      </c>
      <c r="K1543" s="212">
        <f t="shared" si="385"/>
        <v>0</v>
      </c>
      <c r="L1543" s="309"/>
    </row>
    <row r="1544" spans="1:12">
      <c r="A1544" s="230" t="s">
        <v>5230</v>
      </c>
      <c r="B1544" s="243" t="s">
        <v>7135</v>
      </c>
      <c r="C1544" s="230" t="s">
        <v>313</v>
      </c>
      <c r="D1544" s="230"/>
      <c r="E1544" s="232" t="s">
        <v>7017</v>
      </c>
      <c r="F1544" s="233" t="s">
        <v>171</v>
      </c>
      <c r="G1544" s="234">
        <v>6</v>
      </c>
      <c r="H1544" s="330"/>
      <c r="I1544" s="235">
        <f t="shared" si="383"/>
        <v>0</v>
      </c>
      <c r="J1544" s="236">
        <f t="shared" si="384"/>
        <v>0</v>
      </c>
      <c r="K1544" s="212">
        <f t="shared" si="385"/>
        <v>0</v>
      </c>
      <c r="L1544" s="309"/>
    </row>
    <row r="1545" spans="1:12">
      <c r="A1545" s="230" t="s">
        <v>5231</v>
      </c>
      <c r="B1545" s="243" t="s">
        <v>7136</v>
      </c>
      <c r="C1545" s="230" t="s">
        <v>313</v>
      </c>
      <c r="D1545" s="230"/>
      <c r="E1545" s="232" t="s">
        <v>7018</v>
      </c>
      <c r="F1545" s="233" t="s">
        <v>171</v>
      </c>
      <c r="G1545" s="234">
        <v>1</v>
      </c>
      <c r="H1545" s="330"/>
      <c r="I1545" s="235">
        <f t="shared" si="383"/>
        <v>0</v>
      </c>
      <c r="J1545" s="236">
        <f t="shared" si="384"/>
        <v>0</v>
      </c>
      <c r="K1545" s="212">
        <f t="shared" si="385"/>
        <v>0</v>
      </c>
      <c r="L1545" s="309"/>
    </row>
    <row r="1546" spans="1:12" ht="25.5">
      <c r="A1546" s="230" t="s">
        <v>5232</v>
      </c>
      <c r="B1546" s="230"/>
      <c r="C1546" s="230" t="s">
        <v>221</v>
      </c>
      <c r="D1546" s="231">
        <v>92669</v>
      </c>
      <c r="E1546" s="232" t="s">
        <v>6636</v>
      </c>
      <c r="F1546" s="233" t="s">
        <v>171</v>
      </c>
      <c r="G1546" s="234">
        <v>2</v>
      </c>
      <c r="H1546" s="330"/>
      <c r="I1546" s="235">
        <f t="shared" si="383"/>
        <v>0</v>
      </c>
      <c r="J1546" s="236">
        <f t="shared" si="384"/>
        <v>0</v>
      </c>
      <c r="K1546" s="212">
        <f t="shared" si="385"/>
        <v>0</v>
      </c>
      <c r="L1546" s="310"/>
    </row>
    <row r="1547" spans="1:12" ht="25.5">
      <c r="A1547" s="230" t="s">
        <v>5233</v>
      </c>
      <c r="B1547" s="230"/>
      <c r="C1547" s="230" t="s">
        <v>221</v>
      </c>
      <c r="D1547" s="231">
        <v>92670</v>
      </c>
      <c r="E1547" s="232" t="s">
        <v>6637</v>
      </c>
      <c r="F1547" s="233" t="s">
        <v>171</v>
      </c>
      <c r="G1547" s="234">
        <v>3</v>
      </c>
      <c r="H1547" s="330"/>
      <c r="I1547" s="235">
        <f t="shared" si="383"/>
        <v>0</v>
      </c>
      <c r="J1547" s="236">
        <f t="shared" si="384"/>
        <v>0</v>
      </c>
      <c r="K1547" s="212">
        <f t="shared" si="385"/>
        <v>0</v>
      </c>
      <c r="L1547" s="310"/>
    </row>
    <row r="1548" spans="1:12" ht="25.5">
      <c r="A1548" s="230" t="s">
        <v>5234</v>
      </c>
      <c r="B1548" s="230"/>
      <c r="C1548" s="230" t="s">
        <v>221</v>
      </c>
      <c r="D1548" s="231">
        <v>92674</v>
      </c>
      <c r="E1548" s="232" t="s">
        <v>6639</v>
      </c>
      <c r="F1548" s="233" t="s">
        <v>171</v>
      </c>
      <c r="G1548" s="234">
        <v>3</v>
      </c>
      <c r="H1548" s="330"/>
      <c r="I1548" s="235">
        <f t="shared" si="383"/>
        <v>0</v>
      </c>
      <c r="J1548" s="236">
        <f t="shared" si="384"/>
        <v>0</v>
      </c>
      <c r="K1548" s="212">
        <f t="shared" si="385"/>
        <v>0</v>
      </c>
      <c r="L1548" s="310"/>
    </row>
    <row r="1549" spans="1:12" ht="25.5">
      <c r="A1549" s="230" t="s">
        <v>5235</v>
      </c>
      <c r="B1549" s="230"/>
      <c r="C1549" s="230" t="s">
        <v>221</v>
      </c>
      <c r="D1549" s="231">
        <v>92672</v>
      </c>
      <c r="E1549" s="232" t="s">
        <v>6638</v>
      </c>
      <c r="F1549" s="233" t="s">
        <v>171</v>
      </c>
      <c r="G1549" s="234">
        <v>3</v>
      </c>
      <c r="H1549" s="330"/>
      <c r="I1549" s="235">
        <f t="shared" si="383"/>
        <v>0</v>
      </c>
      <c r="J1549" s="236">
        <f t="shared" si="384"/>
        <v>0</v>
      </c>
      <c r="K1549" s="212">
        <f t="shared" si="385"/>
        <v>0</v>
      </c>
      <c r="L1549" s="310"/>
    </row>
    <row r="1550" spans="1:12" ht="25.5">
      <c r="A1550" s="230" t="s">
        <v>5236</v>
      </c>
      <c r="B1550" s="230"/>
      <c r="C1550" s="230" t="s">
        <v>221</v>
      </c>
      <c r="D1550" s="231">
        <v>92676</v>
      </c>
      <c r="E1550" s="232" t="s">
        <v>6640</v>
      </c>
      <c r="F1550" s="233" t="s">
        <v>171</v>
      </c>
      <c r="G1550" s="234">
        <v>6</v>
      </c>
      <c r="H1550" s="330"/>
      <c r="I1550" s="235">
        <f t="shared" si="383"/>
        <v>0</v>
      </c>
      <c r="J1550" s="236">
        <f t="shared" si="384"/>
        <v>0</v>
      </c>
      <c r="K1550" s="212">
        <f t="shared" si="385"/>
        <v>0</v>
      </c>
      <c r="L1550" s="310"/>
    </row>
    <row r="1551" spans="1:12">
      <c r="A1551" s="230" t="s">
        <v>5237</v>
      </c>
      <c r="B1551" s="230"/>
      <c r="C1551" s="230" t="s">
        <v>221</v>
      </c>
      <c r="D1551" s="231">
        <v>72313</v>
      </c>
      <c r="E1551" s="232" t="s">
        <v>6618</v>
      </c>
      <c r="F1551" s="233" t="s">
        <v>171</v>
      </c>
      <c r="G1551" s="234">
        <v>10</v>
      </c>
      <c r="H1551" s="330"/>
      <c r="I1551" s="235">
        <f t="shared" si="383"/>
        <v>0</v>
      </c>
      <c r="J1551" s="236">
        <f t="shared" si="384"/>
        <v>0</v>
      </c>
      <c r="K1551" s="212">
        <f t="shared" si="385"/>
        <v>0</v>
      </c>
      <c r="L1551" s="310"/>
    </row>
    <row r="1552" spans="1:12">
      <c r="A1552" s="230" t="s">
        <v>5238</v>
      </c>
      <c r="B1552" s="243" t="s">
        <v>7137</v>
      </c>
      <c r="C1552" s="230" t="s">
        <v>313</v>
      </c>
      <c r="D1552" s="230"/>
      <c r="E1552" s="232" t="s">
        <v>7019</v>
      </c>
      <c r="F1552" s="233" t="s">
        <v>171</v>
      </c>
      <c r="G1552" s="234">
        <v>189</v>
      </c>
      <c r="H1552" s="330"/>
      <c r="I1552" s="235">
        <f t="shared" si="383"/>
        <v>0</v>
      </c>
      <c r="J1552" s="236">
        <f t="shared" si="384"/>
        <v>0</v>
      </c>
      <c r="K1552" s="212">
        <f t="shared" si="385"/>
        <v>0</v>
      </c>
      <c r="L1552" s="309"/>
    </row>
    <row r="1553" spans="1:12">
      <c r="A1553" s="230" t="s">
        <v>5239</v>
      </c>
      <c r="B1553" s="243" t="s">
        <v>7138</v>
      </c>
      <c r="C1553" s="230" t="s">
        <v>313</v>
      </c>
      <c r="D1553" s="230"/>
      <c r="E1553" s="232" t="s">
        <v>7020</v>
      </c>
      <c r="F1553" s="233" t="s">
        <v>171</v>
      </c>
      <c r="G1553" s="234">
        <v>14</v>
      </c>
      <c r="H1553" s="330"/>
      <c r="I1553" s="235">
        <f t="shared" si="383"/>
        <v>0</v>
      </c>
      <c r="J1553" s="236">
        <f t="shared" si="384"/>
        <v>0</v>
      </c>
      <c r="K1553" s="212">
        <f t="shared" si="385"/>
        <v>0</v>
      </c>
      <c r="L1553" s="309"/>
    </row>
    <row r="1554" spans="1:12">
      <c r="A1554" s="230" t="s">
        <v>5240</v>
      </c>
      <c r="B1554" s="243" t="s">
        <v>7139</v>
      </c>
      <c r="C1554" s="230" t="s">
        <v>313</v>
      </c>
      <c r="D1554" s="230"/>
      <c r="E1554" s="232" t="s">
        <v>7021</v>
      </c>
      <c r="F1554" s="233" t="s">
        <v>171</v>
      </c>
      <c r="G1554" s="234">
        <v>1</v>
      </c>
      <c r="H1554" s="330"/>
      <c r="I1554" s="235">
        <f t="shared" si="383"/>
        <v>0</v>
      </c>
      <c r="J1554" s="236">
        <f t="shared" si="384"/>
        <v>0</v>
      </c>
      <c r="K1554" s="212">
        <f t="shared" si="385"/>
        <v>0</v>
      </c>
      <c r="L1554" s="309"/>
    </row>
    <row r="1555" spans="1:12" ht="25.5">
      <c r="A1555" s="230" t="s">
        <v>5241</v>
      </c>
      <c r="B1555" s="230"/>
      <c r="C1555" s="230" t="s">
        <v>221</v>
      </c>
      <c r="D1555" s="231">
        <v>101929</v>
      </c>
      <c r="E1555" s="232" t="s">
        <v>7743</v>
      </c>
      <c r="F1555" s="233" t="s">
        <v>171</v>
      </c>
      <c r="G1555" s="234">
        <v>5</v>
      </c>
      <c r="H1555" s="330"/>
      <c r="I1555" s="235">
        <f t="shared" si="383"/>
        <v>0</v>
      </c>
      <c r="J1555" s="236">
        <f t="shared" si="384"/>
        <v>0</v>
      </c>
      <c r="K1555" s="212">
        <f t="shared" si="385"/>
        <v>0</v>
      </c>
      <c r="L1555" s="310"/>
    </row>
    <row r="1556" spans="1:12" ht="25.5">
      <c r="A1556" s="230" t="s">
        <v>5242</v>
      </c>
      <c r="B1556" s="230"/>
      <c r="C1556" s="230" t="s">
        <v>221</v>
      </c>
      <c r="D1556" s="231">
        <v>92661</v>
      </c>
      <c r="E1556" s="232" t="s">
        <v>7744</v>
      </c>
      <c r="F1556" s="233" t="s">
        <v>171</v>
      </c>
      <c r="G1556" s="234">
        <v>27</v>
      </c>
      <c r="H1556" s="330"/>
      <c r="I1556" s="235">
        <f t="shared" si="383"/>
        <v>0</v>
      </c>
      <c r="J1556" s="236">
        <f t="shared" si="384"/>
        <v>0</v>
      </c>
      <c r="K1556" s="212">
        <f t="shared" si="385"/>
        <v>0</v>
      </c>
      <c r="L1556" s="310"/>
    </row>
    <row r="1557" spans="1:12" ht="25.5">
      <c r="A1557" s="230" t="s">
        <v>5243</v>
      </c>
      <c r="B1557" s="230"/>
      <c r="C1557" s="230" t="s">
        <v>221</v>
      </c>
      <c r="D1557" s="231">
        <v>92659</v>
      </c>
      <c r="E1557" s="232" t="s">
        <v>7745</v>
      </c>
      <c r="F1557" s="233" t="s">
        <v>171</v>
      </c>
      <c r="G1557" s="234">
        <v>77</v>
      </c>
      <c r="H1557" s="330"/>
      <c r="I1557" s="235">
        <f t="shared" si="383"/>
        <v>0</v>
      </c>
      <c r="J1557" s="236">
        <f t="shared" si="384"/>
        <v>0</v>
      </c>
      <c r="K1557" s="212">
        <f t="shared" si="385"/>
        <v>0</v>
      </c>
      <c r="L1557" s="310"/>
    </row>
    <row r="1558" spans="1:12" ht="25.5">
      <c r="A1558" s="230" t="s">
        <v>5244</v>
      </c>
      <c r="B1558" s="230"/>
      <c r="C1558" s="230" t="s">
        <v>221</v>
      </c>
      <c r="D1558" s="231">
        <v>92663</v>
      </c>
      <c r="E1558" s="232" t="s">
        <v>7746</v>
      </c>
      <c r="F1558" s="233" t="s">
        <v>171</v>
      </c>
      <c r="G1558" s="234">
        <v>12</v>
      </c>
      <c r="H1558" s="330"/>
      <c r="I1558" s="235">
        <f t="shared" si="383"/>
        <v>0</v>
      </c>
      <c r="J1558" s="236">
        <f t="shared" si="384"/>
        <v>0</v>
      </c>
      <c r="K1558" s="212">
        <f t="shared" si="385"/>
        <v>0</v>
      </c>
      <c r="L1558" s="310"/>
    </row>
    <row r="1559" spans="1:12" ht="25.5">
      <c r="A1559" s="230" t="s">
        <v>5245</v>
      </c>
      <c r="B1559" s="230"/>
      <c r="C1559" s="230" t="s">
        <v>221</v>
      </c>
      <c r="D1559" s="231">
        <v>92667</v>
      </c>
      <c r="E1559" s="232" t="s">
        <v>7747</v>
      </c>
      <c r="F1559" s="233" t="s">
        <v>171</v>
      </c>
      <c r="G1559" s="234">
        <v>4</v>
      </c>
      <c r="H1559" s="330"/>
      <c r="I1559" s="235">
        <f t="shared" si="383"/>
        <v>0</v>
      </c>
      <c r="J1559" s="236">
        <f t="shared" si="384"/>
        <v>0</v>
      </c>
      <c r="K1559" s="212">
        <f t="shared" si="385"/>
        <v>0</v>
      </c>
      <c r="L1559" s="310"/>
    </row>
    <row r="1560" spans="1:12" ht="25.5">
      <c r="A1560" s="230" t="s">
        <v>5246</v>
      </c>
      <c r="B1560" s="230"/>
      <c r="C1560" s="230" t="s">
        <v>221</v>
      </c>
      <c r="D1560" s="231">
        <v>101933</v>
      </c>
      <c r="E1560" s="232" t="s">
        <v>7748</v>
      </c>
      <c r="F1560" s="233" t="s">
        <v>171</v>
      </c>
      <c r="G1560" s="234">
        <v>10</v>
      </c>
      <c r="H1560" s="330"/>
      <c r="I1560" s="235">
        <f t="shared" si="383"/>
        <v>0</v>
      </c>
      <c r="J1560" s="236">
        <f t="shared" si="384"/>
        <v>0</v>
      </c>
      <c r="K1560" s="212">
        <f t="shared" si="385"/>
        <v>0</v>
      </c>
      <c r="L1560" s="310"/>
    </row>
    <row r="1561" spans="1:12">
      <c r="A1561" s="230" t="s">
        <v>7022</v>
      </c>
      <c r="B1561" s="243" t="s">
        <v>7140</v>
      </c>
      <c r="C1561" s="230" t="s">
        <v>313</v>
      </c>
      <c r="D1561" s="230"/>
      <c r="E1561" s="232" t="s">
        <v>4927</v>
      </c>
      <c r="F1561" s="233" t="s">
        <v>164</v>
      </c>
      <c r="G1561" s="234">
        <v>52.68</v>
      </c>
      <c r="H1561" s="330"/>
      <c r="I1561" s="235">
        <f t="shared" si="383"/>
        <v>0</v>
      </c>
      <c r="J1561" s="236">
        <f t="shared" si="384"/>
        <v>0</v>
      </c>
      <c r="K1561" s="212">
        <f t="shared" si="385"/>
        <v>0</v>
      </c>
      <c r="L1561" s="309"/>
    </row>
    <row r="1562" spans="1:12">
      <c r="A1562" s="230" t="s">
        <v>5247</v>
      </c>
      <c r="B1562" s="243" t="s">
        <v>7141</v>
      </c>
      <c r="C1562" s="230" t="s">
        <v>313</v>
      </c>
      <c r="D1562" s="230"/>
      <c r="E1562" s="232" t="s">
        <v>4929</v>
      </c>
      <c r="F1562" s="233" t="s">
        <v>164</v>
      </c>
      <c r="G1562" s="234">
        <v>45.57</v>
      </c>
      <c r="H1562" s="330"/>
      <c r="I1562" s="235">
        <f t="shared" si="383"/>
        <v>0</v>
      </c>
      <c r="J1562" s="236">
        <f t="shared" si="384"/>
        <v>0</v>
      </c>
      <c r="K1562" s="212">
        <f t="shared" si="385"/>
        <v>0</v>
      </c>
      <c r="L1562" s="309"/>
    </row>
    <row r="1563" spans="1:12">
      <c r="A1563" s="230" t="s">
        <v>5248</v>
      </c>
      <c r="B1563" s="243" t="s">
        <v>7142</v>
      </c>
      <c r="C1563" s="230" t="s">
        <v>313</v>
      </c>
      <c r="D1563" s="230"/>
      <c r="E1563" s="232" t="s">
        <v>4930</v>
      </c>
      <c r="F1563" s="233" t="s">
        <v>164</v>
      </c>
      <c r="G1563" s="234">
        <v>516.21</v>
      </c>
      <c r="H1563" s="330"/>
      <c r="I1563" s="235">
        <f t="shared" si="383"/>
        <v>0</v>
      </c>
      <c r="J1563" s="236">
        <f t="shared" si="384"/>
        <v>0</v>
      </c>
      <c r="K1563" s="212">
        <f t="shared" si="385"/>
        <v>0</v>
      </c>
      <c r="L1563" s="309"/>
    </row>
    <row r="1564" spans="1:12" ht="25.5">
      <c r="A1564" s="230" t="s">
        <v>5249</v>
      </c>
      <c r="B1564" s="230"/>
      <c r="C1564" s="230" t="s">
        <v>221</v>
      </c>
      <c r="D1564" s="231">
        <v>92652</v>
      </c>
      <c r="E1564" s="232" t="s">
        <v>7749</v>
      </c>
      <c r="F1564" s="233" t="s">
        <v>164</v>
      </c>
      <c r="G1564" s="234">
        <v>239.21</v>
      </c>
      <c r="H1564" s="330"/>
      <c r="I1564" s="235">
        <f t="shared" si="383"/>
        <v>0</v>
      </c>
      <c r="J1564" s="236">
        <f t="shared" si="384"/>
        <v>0</v>
      </c>
      <c r="K1564" s="212">
        <f t="shared" si="385"/>
        <v>0</v>
      </c>
      <c r="L1564" s="310"/>
    </row>
    <row r="1565" spans="1:12" ht="25.5">
      <c r="A1565" s="230" t="s">
        <v>5250</v>
      </c>
      <c r="B1565" s="230"/>
      <c r="C1565" s="230" t="s">
        <v>221</v>
      </c>
      <c r="D1565" s="231">
        <v>92653</v>
      </c>
      <c r="E1565" s="232" t="s">
        <v>7750</v>
      </c>
      <c r="F1565" s="233" t="s">
        <v>164</v>
      </c>
      <c r="G1565" s="234">
        <v>135.69</v>
      </c>
      <c r="H1565" s="330"/>
      <c r="I1565" s="235">
        <f t="shared" si="383"/>
        <v>0</v>
      </c>
      <c r="J1565" s="236">
        <f t="shared" si="384"/>
        <v>0</v>
      </c>
      <c r="K1565" s="212">
        <f t="shared" si="385"/>
        <v>0</v>
      </c>
      <c r="L1565" s="310"/>
    </row>
    <row r="1566" spans="1:12" ht="25.5">
      <c r="A1566" s="230" t="s">
        <v>5251</v>
      </c>
      <c r="B1566" s="230"/>
      <c r="C1566" s="230" t="s">
        <v>221</v>
      </c>
      <c r="D1566" s="231">
        <v>92654</v>
      </c>
      <c r="E1566" s="232" t="s">
        <v>7751</v>
      </c>
      <c r="F1566" s="233" t="s">
        <v>164</v>
      </c>
      <c r="G1566" s="234">
        <v>140.22</v>
      </c>
      <c r="H1566" s="330"/>
      <c r="I1566" s="235">
        <f t="shared" si="383"/>
        <v>0</v>
      </c>
      <c r="J1566" s="236">
        <f t="shared" si="384"/>
        <v>0</v>
      </c>
      <c r="K1566" s="212">
        <f t="shared" si="385"/>
        <v>0</v>
      </c>
      <c r="L1566" s="310"/>
    </row>
    <row r="1567" spans="1:12" ht="25.5">
      <c r="A1567" s="230" t="s">
        <v>5252</v>
      </c>
      <c r="B1567" s="230"/>
      <c r="C1567" s="230" t="s">
        <v>221</v>
      </c>
      <c r="D1567" s="231">
        <v>92655</v>
      </c>
      <c r="E1567" s="232" t="s">
        <v>7752</v>
      </c>
      <c r="F1567" s="233" t="s">
        <v>164</v>
      </c>
      <c r="G1567" s="234">
        <v>30.46</v>
      </c>
      <c r="H1567" s="330"/>
      <c r="I1567" s="235">
        <f t="shared" si="383"/>
        <v>0</v>
      </c>
      <c r="J1567" s="236">
        <f t="shared" si="384"/>
        <v>0</v>
      </c>
      <c r="K1567" s="212">
        <f t="shared" si="385"/>
        <v>0</v>
      </c>
      <c r="L1567" s="310"/>
    </row>
    <row r="1568" spans="1:12" ht="25.5">
      <c r="A1568" s="230" t="s">
        <v>7023</v>
      </c>
      <c r="B1568" s="230"/>
      <c r="C1568" s="230" t="s">
        <v>221</v>
      </c>
      <c r="D1568" s="231">
        <v>92656</v>
      </c>
      <c r="E1568" s="232" t="s">
        <v>7753</v>
      </c>
      <c r="F1568" s="233" t="s">
        <v>164</v>
      </c>
      <c r="G1568" s="234">
        <v>407.3</v>
      </c>
      <c r="H1568" s="330"/>
      <c r="I1568" s="235">
        <f t="shared" si="383"/>
        <v>0</v>
      </c>
      <c r="J1568" s="236">
        <f t="shared" si="384"/>
        <v>0</v>
      </c>
      <c r="K1568" s="212">
        <f t="shared" si="385"/>
        <v>0</v>
      </c>
      <c r="L1568" s="310"/>
    </row>
    <row r="1569" spans="1:12" ht="25.5">
      <c r="A1569" s="230" t="s">
        <v>5253</v>
      </c>
      <c r="B1569" s="230"/>
      <c r="C1569" s="230" t="s">
        <v>221</v>
      </c>
      <c r="D1569" s="231">
        <v>92681</v>
      </c>
      <c r="E1569" s="232" t="s">
        <v>7754</v>
      </c>
      <c r="F1569" s="233" t="s">
        <v>171</v>
      </c>
      <c r="G1569" s="234">
        <v>1</v>
      </c>
      <c r="H1569" s="330"/>
      <c r="I1569" s="235">
        <f t="shared" si="383"/>
        <v>0</v>
      </c>
      <c r="J1569" s="236">
        <f t="shared" si="384"/>
        <v>0</v>
      </c>
      <c r="K1569" s="212">
        <f t="shared" si="385"/>
        <v>0</v>
      </c>
      <c r="L1569" s="310"/>
    </row>
    <row r="1570" spans="1:12" ht="25.5">
      <c r="A1570" s="230" t="s">
        <v>5254</v>
      </c>
      <c r="B1570" s="230"/>
      <c r="C1570" s="230" t="s">
        <v>221</v>
      </c>
      <c r="D1570" s="231">
        <v>92684</v>
      </c>
      <c r="E1570" s="232" t="s">
        <v>7755</v>
      </c>
      <c r="F1570" s="233" t="s">
        <v>171</v>
      </c>
      <c r="G1570" s="234">
        <v>10</v>
      </c>
      <c r="H1570" s="330"/>
      <c r="I1570" s="235">
        <f t="shared" si="383"/>
        <v>0</v>
      </c>
      <c r="J1570" s="236">
        <f t="shared" si="384"/>
        <v>0</v>
      </c>
      <c r="K1570" s="212">
        <f t="shared" si="385"/>
        <v>0</v>
      </c>
      <c r="L1570" s="310"/>
    </row>
    <row r="1571" spans="1:12" ht="25.5">
      <c r="A1571" s="230" t="s">
        <v>5255</v>
      </c>
      <c r="B1571" s="230"/>
      <c r="C1571" s="230" t="s">
        <v>221</v>
      </c>
      <c r="D1571" s="231">
        <v>92686</v>
      </c>
      <c r="E1571" s="232" t="s">
        <v>7756</v>
      </c>
      <c r="F1571" s="233" t="s">
        <v>171</v>
      </c>
      <c r="G1571" s="234">
        <v>52</v>
      </c>
      <c r="H1571" s="330"/>
      <c r="I1571" s="235">
        <f t="shared" si="383"/>
        <v>0</v>
      </c>
      <c r="J1571" s="236">
        <f t="shared" si="384"/>
        <v>0</v>
      </c>
      <c r="K1571" s="212">
        <f t="shared" si="385"/>
        <v>0</v>
      </c>
      <c r="L1571" s="310"/>
    </row>
    <row r="1572" spans="1:12" ht="25.5">
      <c r="A1572" s="230" t="s">
        <v>5256</v>
      </c>
      <c r="B1572" s="230"/>
      <c r="C1572" s="230" t="s">
        <v>221</v>
      </c>
      <c r="D1572" s="231">
        <v>101935</v>
      </c>
      <c r="E1572" s="232" t="s">
        <v>7757</v>
      </c>
      <c r="F1572" s="233" t="s">
        <v>171</v>
      </c>
      <c r="G1572" s="234">
        <v>10</v>
      </c>
      <c r="H1572" s="330"/>
      <c r="I1572" s="235">
        <f t="shared" si="383"/>
        <v>0</v>
      </c>
      <c r="J1572" s="236">
        <f t="shared" si="384"/>
        <v>0</v>
      </c>
      <c r="K1572" s="212">
        <f t="shared" si="385"/>
        <v>0</v>
      </c>
      <c r="L1572" s="310"/>
    </row>
    <row r="1573" spans="1:12">
      <c r="A1573" s="230" t="s">
        <v>5257</v>
      </c>
      <c r="B1573" s="243" t="s">
        <v>7143</v>
      </c>
      <c r="C1573" s="230" t="s">
        <v>313</v>
      </c>
      <c r="D1573" s="230"/>
      <c r="E1573" s="232" t="s">
        <v>7758</v>
      </c>
      <c r="F1573" s="233" t="s">
        <v>171</v>
      </c>
      <c r="G1573" s="234">
        <v>14</v>
      </c>
      <c r="H1573" s="330"/>
      <c r="I1573" s="235">
        <f t="shared" si="383"/>
        <v>0</v>
      </c>
      <c r="J1573" s="236">
        <f t="shared" si="384"/>
        <v>0</v>
      </c>
      <c r="K1573" s="212">
        <f t="shared" si="385"/>
        <v>0</v>
      </c>
      <c r="L1573" s="309"/>
    </row>
    <row r="1574" spans="1:12">
      <c r="A1574" s="230" t="s">
        <v>7024</v>
      </c>
      <c r="B1574" s="243" t="s">
        <v>7144</v>
      </c>
      <c r="C1574" s="230" t="s">
        <v>313</v>
      </c>
      <c r="D1574" s="230"/>
      <c r="E1574" s="232" t="s">
        <v>7759</v>
      </c>
      <c r="F1574" s="233" t="s">
        <v>171</v>
      </c>
      <c r="G1574" s="234">
        <v>26</v>
      </c>
      <c r="H1574" s="330"/>
      <c r="I1574" s="235">
        <f t="shared" si="383"/>
        <v>0</v>
      </c>
      <c r="J1574" s="236">
        <f t="shared" si="384"/>
        <v>0</v>
      </c>
      <c r="K1574" s="212">
        <f t="shared" si="385"/>
        <v>0</v>
      </c>
      <c r="L1574" s="309"/>
    </row>
    <row r="1575" spans="1:12">
      <c r="A1575" s="230" t="s">
        <v>7025</v>
      </c>
      <c r="B1575" s="243" t="s">
        <v>7145</v>
      </c>
      <c r="C1575" s="230" t="s">
        <v>313</v>
      </c>
      <c r="D1575" s="230"/>
      <c r="E1575" s="232" t="s">
        <v>7760</v>
      </c>
      <c r="F1575" s="233" t="s">
        <v>171</v>
      </c>
      <c r="G1575" s="234">
        <v>27</v>
      </c>
      <c r="H1575" s="330"/>
      <c r="I1575" s="235">
        <f t="shared" si="383"/>
        <v>0</v>
      </c>
      <c r="J1575" s="236">
        <f t="shared" si="384"/>
        <v>0</v>
      </c>
      <c r="K1575" s="212">
        <f t="shared" si="385"/>
        <v>0</v>
      </c>
      <c r="L1575" s="309"/>
    </row>
    <row r="1576" spans="1:12">
      <c r="A1576" s="230" t="s">
        <v>5258</v>
      </c>
      <c r="B1576" s="243" t="s">
        <v>7146</v>
      </c>
      <c r="C1576" s="230" t="s">
        <v>313</v>
      </c>
      <c r="D1576" s="230"/>
      <c r="E1576" s="232" t="s">
        <v>7761</v>
      </c>
      <c r="F1576" s="233" t="s">
        <v>171</v>
      </c>
      <c r="G1576" s="234">
        <v>22</v>
      </c>
      <c r="H1576" s="330"/>
      <c r="I1576" s="235">
        <f t="shared" si="383"/>
        <v>0</v>
      </c>
      <c r="J1576" s="236">
        <f t="shared" si="384"/>
        <v>0</v>
      </c>
      <c r="K1576" s="212">
        <f t="shared" si="385"/>
        <v>0</v>
      </c>
      <c r="L1576" s="309"/>
    </row>
    <row r="1577" spans="1:12">
      <c r="A1577" s="230" t="s">
        <v>5259</v>
      </c>
      <c r="B1577" s="243" t="s">
        <v>7147</v>
      </c>
      <c r="C1577" s="230" t="s">
        <v>313</v>
      </c>
      <c r="D1577" s="230"/>
      <c r="E1577" s="232" t="s">
        <v>7762</v>
      </c>
      <c r="F1577" s="233" t="s">
        <v>171</v>
      </c>
      <c r="G1577" s="234">
        <v>77</v>
      </c>
      <c r="H1577" s="330"/>
      <c r="I1577" s="235">
        <f t="shared" si="383"/>
        <v>0</v>
      </c>
      <c r="J1577" s="236">
        <f t="shared" si="384"/>
        <v>0</v>
      </c>
      <c r="K1577" s="212">
        <f t="shared" si="385"/>
        <v>0</v>
      </c>
      <c r="L1577" s="309"/>
    </row>
    <row r="1578" spans="1:12">
      <c r="A1578" s="230" t="s">
        <v>5260</v>
      </c>
      <c r="B1578" s="243" t="s">
        <v>7148</v>
      </c>
      <c r="C1578" s="230" t="s">
        <v>313</v>
      </c>
      <c r="D1578" s="230"/>
      <c r="E1578" s="232" t="s">
        <v>7763</v>
      </c>
      <c r="F1578" s="233" t="s">
        <v>171</v>
      </c>
      <c r="G1578" s="234">
        <v>9</v>
      </c>
      <c r="H1578" s="330"/>
      <c r="I1578" s="235">
        <f t="shared" si="383"/>
        <v>0</v>
      </c>
      <c r="J1578" s="236">
        <f t="shared" si="384"/>
        <v>0</v>
      </c>
      <c r="K1578" s="212">
        <f t="shared" si="385"/>
        <v>0</v>
      </c>
      <c r="L1578" s="309"/>
    </row>
    <row r="1579" spans="1:12">
      <c r="A1579" s="230" t="s">
        <v>5261</v>
      </c>
      <c r="B1579" s="243" t="s">
        <v>7149</v>
      </c>
      <c r="C1579" s="230" t="s">
        <v>313</v>
      </c>
      <c r="D1579" s="230"/>
      <c r="E1579" s="232" t="s">
        <v>7764</v>
      </c>
      <c r="F1579" s="233" t="s">
        <v>171</v>
      </c>
      <c r="G1579" s="234">
        <v>6</v>
      </c>
      <c r="H1579" s="330"/>
      <c r="I1579" s="235">
        <f t="shared" si="383"/>
        <v>0</v>
      </c>
      <c r="J1579" s="236">
        <f t="shared" si="384"/>
        <v>0</v>
      </c>
      <c r="K1579" s="212">
        <f t="shared" si="385"/>
        <v>0</v>
      </c>
      <c r="L1579" s="309"/>
    </row>
    <row r="1580" spans="1:12">
      <c r="A1580" s="230" t="s">
        <v>7026</v>
      </c>
      <c r="B1580" s="243" t="s">
        <v>7150</v>
      </c>
      <c r="C1580" s="230" t="s">
        <v>313</v>
      </c>
      <c r="D1580" s="230"/>
      <c r="E1580" s="232" t="s">
        <v>7765</v>
      </c>
      <c r="F1580" s="233" t="s">
        <v>171</v>
      </c>
      <c r="G1580" s="234">
        <v>22</v>
      </c>
      <c r="H1580" s="330"/>
      <c r="I1580" s="235">
        <f t="shared" si="383"/>
        <v>0</v>
      </c>
      <c r="J1580" s="236">
        <f t="shared" si="384"/>
        <v>0</v>
      </c>
      <c r="K1580" s="212">
        <f t="shared" si="385"/>
        <v>0</v>
      </c>
      <c r="L1580" s="309"/>
    </row>
    <row r="1581" spans="1:12">
      <c r="A1581" s="230" t="s">
        <v>5262</v>
      </c>
      <c r="B1581" s="243" t="s">
        <v>7151</v>
      </c>
      <c r="C1581" s="230" t="s">
        <v>313</v>
      </c>
      <c r="D1581" s="230"/>
      <c r="E1581" s="232" t="s">
        <v>7766</v>
      </c>
      <c r="F1581" s="233" t="s">
        <v>171</v>
      </c>
      <c r="G1581" s="234">
        <v>6</v>
      </c>
      <c r="H1581" s="330"/>
      <c r="I1581" s="235">
        <f t="shared" si="383"/>
        <v>0</v>
      </c>
      <c r="J1581" s="236">
        <f t="shared" si="384"/>
        <v>0</v>
      </c>
      <c r="K1581" s="212">
        <f t="shared" si="385"/>
        <v>0</v>
      </c>
      <c r="L1581" s="309"/>
    </row>
    <row r="1582" spans="1:12">
      <c r="A1582" s="230" t="s">
        <v>5263</v>
      </c>
      <c r="B1582" s="243" t="s">
        <v>7152</v>
      </c>
      <c r="C1582" s="230" t="s">
        <v>313</v>
      </c>
      <c r="D1582" s="230"/>
      <c r="E1582" s="232" t="s">
        <v>7767</v>
      </c>
      <c r="F1582" s="233" t="s">
        <v>171</v>
      </c>
      <c r="G1582" s="234">
        <v>3</v>
      </c>
      <c r="H1582" s="330"/>
      <c r="I1582" s="235">
        <f t="shared" si="383"/>
        <v>0</v>
      </c>
      <c r="J1582" s="236">
        <f t="shared" si="384"/>
        <v>0</v>
      </c>
      <c r="K1582" s="212">
        <f t="shared" si="385"/>
        <v>0</v>
      </c>
      <c r="L1582" s="309"/>
    </row>
    <row r="1583" spans="1:12">
      <c r="A1583" s="230" t="s">
        <v>5264</v>
      </c>
      <c r="B1583" s="243" t="s">
        <v>7153</v>
      </c>
      <c r="C1583" s="230" t="s">
        <v>313</v>
      </c>
      <c r="D1583" s="230"/>
      <c r="E1583" s="232" t="s">
        <v>7768</v>
      </c>
      <c r="F1583" s="233" t="s">
        <v>171</v>
      </c>
      <c r="G1583" s="234">
        <v>1</v>
      </c>
      <c r="H1583" s="330"/>
      <c r="I1583" s="235">
        <f t="shared" si="383"/>
        <v>0</v>
      </c>
      <c r="J1583" s="236">
        <f t="shared" si="384"/>
        <v>0</v>
      </c>
      <c r="K1583" s="212">
        <f t="shared" si="385"/>
        <v>0</v>
      </c>
      <c r="L1583" s="309"/>
    </row>
    <row r="1584" spans="1:12">
      <c r="A1584" s="230" t="s">
        <v>5265</v>
      </c>
      <c r="B1584" s="243" t="s">
        <v>7154</v>
      </c>
      <c r="C1584" s="230" t="s">
        <v>313</v>
      </c>
      <c r="D1584" s="230"/>
      <c r="E1584" s="232" t="s">
        <v>7769</v>
      </c>
      <c r="F1584" s="233" t="s">
        <v>171</v>
      </c>
      <c r="G1584" s="234">
        <v>39</v>
      </c>
      <c r="H1584" s="330"/>
      <c r="I1584" s="235">
        <f t="shared" si="383"/>
        <v>0</v>
      </c>
      <c r="J1584" s="236">
        <f t="shared" si="384"/>
        <v>0</v>
      </c>
      <c r="K1584" s="212">
        <f t="shared" si="385"/>
        <v>0</v>
      </c>
      <c r="L1584" s="309"/>
    </row>
    <row r="1585" spans="1:12">
      <c r="A1585" s="230" t="s">
        <v>5266</v>
      </c>
      <c r="B1585" s="243" t="s">
        <v>7155</v>
      </c>
      <c r="C1585" s="230" t="s">
        <v>313</v>
      </c>
      <c r="D1585" s="230"/>
      <c r="E1585" s="232" t="s">
        <v>7770</v>
      </c>
      <c r="F1585" s="233" t="s">
        <v>171</v>
      </c>
      <c r="G1585" s="234">
        <v>10</v>
      </c>
      <c r="H1585" s="330"/>
      <c r="I1585" s="235">
        <f t="shared" si="383"/>
        <v>0</v>
      </c>
      <c r="J1585" s="236">
        <f t="shared" si="384"/>
        <v>0</v>
      </c>
      <c r="K1585" s="212">
        <f t="shared" si="385"/>
        <v>0</v>
      </c>
      <c r="L1585" s="309"/>
    </row>
    <row r="1586" spans="1:12">
      <c r="A1586" s="230" t="s">
        <v>5267</v>
      </c>
      <c r="B1586" s="243" t="s">
        <v>7156</v>
      </c>
      <c r="C1586" s="230" t="s">
        <v>313</v>
      </c>
      <c r="D1586" s="230"/>
      <c r="E1586" s="232" t="s">
        <v>7771</v>
      </c>
      <c r="F1586" s="233" t="s">
        <v>171</v>
      </c>
      <c r="G1586" s="234">
        <v>3</v>
      </c>
      <c r="H1586" s="330"/>
      <c r="I1586" s="235">
        <f t="shared" si="383"/>
        <v>0</v>
      </c>
      <c r="J1586" s="236">
        <f t="shared" si="384"/>
        <v>0</v>
      </c>
      <c r="K1586" s="212">
        <f t="shared" si="385"/>
        <v>0</v>
      </c>
      <c r="L1586" s="309"/>
    </row>
    <row r="1587" spans="1:12" ht="25.5">
      <c r="A1587" s="230" t="s">
        <v>5268</v>
      </c>
      <c r="B1587" s="230"/>
      <c r="C1587" s="230" t="s">
        <v>221</v>
      </c>
      <c r="D1587" s="231">
        <v>101928</v>
      </c>
      <c r="E1587" s="232" t="s">
        <v>7772</v>
      </c>
      <c r="F1587" s="233" t="s">
        <v>171</v>
      </c>
      <c r="G1587" s="234">
        <v>8</v>
      </c>
      <c r="H1587" s="330"/>
      <c r="I1587" s="235">
        <f t="shared" si="383"/>
        <v>0</v>
      </c>
      <c r="J1587" s="236">
        <f t="shared" si="384"/>
        <v>0</v>
      </c>
      <c r="K1587" s="212">
        <f t="shared" si="385"/>
        <v>0</v>
      </c>
      <c r="L1587" s="310"/>
    </row>
    <row r="1588" spans="1:12" ht="25.5">
      <c r="A1588" s="230" t="s">
        <v>5269</v>
      </c>
      <c r="B1588" s="230"/>
      <c r="C1588" s="230" t="s">
        <v>221</v>
      </c>
      <c r="D1588" s="231">
        <v>92943</v>
      </c>
      <c r="E1588" s="232" t="s">
        <v>7773</v>
      </c>
      <c r="F1588" s="233" t="s">
        <v>171</v>
      </c>
      <c r="G1588" s="234">
        <v>27</v>
      </c>
      <c r="H1588" s="330"/>
      <c r="I1588" s="235">
        <f t="shared" si="383"/>
        <v>0</v>
      </c>
      <c r="J1588" s="236">
        <f t="shared" si="384"/>
        <v>0</v>
      </c>
      <c r="K1588" s="212">
        <f t="shared" si="385"/>
        <v>0</v>
      </c>
      <c r="L1588" s="310"/>
    </row>
    <row r="1589" spans="1:12" ht="25.5">
      <c r="A1589" s="230" t="s">
        <v>5270</v>
      </c>
      <c r="B1589" s="230"/>
      <c r="C1589" s="230" t="s">
        <v>221</v>
      </c>
      <c r="D1589" s="231">
        <v>92940</v>
      </c>
      <c r="E1589" s="232" t="s">
        <v>7774</v>
      </c>
      <c r="F1589" s="233" t="s">
        <v>171</v>
      </c>
      <c r="G1589" s="234">
        <v>77</v>
      </c>
      <c r="H1589" s="330"/>
      <c r="I1589" s="235">
        <f t="shared" si="383"/>
        <v>0</v>
      </c>
      <c r="J1589" s="236">
        <f t="shared" si="384"/>
        <v>0</v>
      </c>
      <c r="K1589" s="212">
        <f t="shared" si="385"/>
        <v>0</v>
      </c>
      <c r="L1589" s="310"/>
    </row>
    <row r="1590" spans="1:12" ht="25.5">
      <c r="A1590" s="230" t="s">
        <v>5271</v>
      </c>
      <c r="B1590" s="230"/>
      <c r="C1590" s="230" t="s">
        <v>221</v>
      </c>
      <c r="D1590" s="231">
        <v>92946</v>
      </c>
      <c r="E1590" s="232" t="s">
        <v>7775</v>
      </c>
      <c r="F1590" s="233" t="s">
        <v>171</v>
      </c>
      <c r="G1590" s="234">
        <v>12</v>
      </c>
      <c r="H1590" s="330"/>
      <c r="I1590" s="235">
        <f t="shared" si="383"/>
        <v>0</v>
      </c>
      <c r="J1590" s="236">
        <f t="shared" si="384"/>
        <v>0</v>
      </c>
      <c r="K1590" s="212">
        <f t="shared" si="385"/>
        <v>0</v>
      </c>
      <c r="L1590" s="310"/>
    </row>
    <row r="1591" spans="1:12" ht="25.5">
      <c r="A1591" s="230" t="s">
        <v>5272</v>
      </c>
      <c r="B1591" s="230"/>
      <c r="C1591" s="230" t="s">
        <v>221</v>
      </c>
      <c r="D1591" s="231">
        <v>92951</v>
      </c>
      <c r="E1591" s="232" t="s">
        <v>7776</v>
      </c>
      <c r="F1591" s="233" t="s">
        <v>171</v>
      </c>
      <c r="G1591" s="234">
        <v>4</v>
      </c>
      <c r="H1591" s="330"/>
      <c r="I1591" s="235">
        <f t="shared" si="383"/>
        <v>0</v>
      </c>
      <c r="J1591" s="236">
        <f t="shared" si="384"/>
        <v>0</v>
      </c>
      <c r="K1591" s="212">
        <f t="shared" si="385"/>
        <v>0</v>
      </c>
      <c r="L1591" s="310"/>
    </row>
    <row r="1592" spans="1:12">
      <c r="A1592" s="230"/>
      <c r="B1592" s="230"/>
      <c r="C1592" s="230"/>
      <c r="D1592" s="230"/>
      <c r="E1592" s="232"/>
      <c r="F1592" s="233"/>
      <c r="G1592" s="234"/>
      <c r="H1592" s="335"/>
      <c r="I1592" s="308"/>
      <c r="J1592" s="308"/>
      <c r="K1592" s="212"/>
      <c r="L1592" s="222"/>
    </row>
    <row r="1593" spans="1:12">
      <c r="A1593" s="230" t="s">
        <v>5286</v>
      </c>
      <c r="B1593" s="230"/>
      <c r="C1593" s="230"/>
      <c r="D1593" s="230"/>
      <c r="E1593" s="232" t="s">
        <v>6277</v>
      </c>
      <c r="F1593" s="233"/>
      <c r="G1593" s="234"/>
      <c r="H1593" s="335"/>
      <c r="I1593" s="308"/>
      <c r="J1593" s="308"/>
      <c r="K1593" s="212"/>
      <c r="L1593" s="222"/>
    </row>
    <row r="1594" spans="1:12">
      <c r="A1594" s="230" t="s">
        <v>5287</v>
      </c>
      <c r="B1594" s="230" t="s">
        <v>5480</v>
      </c>
      <c r="C1594" s="230" t="s">
        <v>313</v>
      </c>
      <c r="D1594" s="230"/>
      <c r="E1594" s="232" t="s">
        <v>4908</v>
      </c>
      <c r="F1594" s="233" t="s">
        <v>171</v>
      </c>
      <c r="G1594" s="234">
        <v>1</v>
      </c>
      <c r="H1594" s="330"/>
      <c r="I1594" s="235">
        <f t="shared" ref="I1594:I1599" si="386">$H$3</f>
        <v>0</v>
      </c>
      <c r="J1594" s="236">
        <f t="shared" ref="J1594:J1599" si="387">TRUNC(H1594 * (1+I1594), 2)</f>
        <v>0</v>
      </c>
      <c r="K1594" s="212">
        <f t="shared" ref="K1594:K1599" si="388">TRUNC(G1594*J1594,2)</f>
        <v>0</v>
      </c>
      <c r="L1594" s="242"/>
    </row>
    <row r="1595" spans="1:12" ht="38.25">
      <c r="A1595" s="230" t="s">
        <v>5288</v>
      </c>
      <c r="B1595" s="230"/>
      <c r="C1595" s="230" t="s">
        <v>221</v>
      </c>
      <c r="D1595" s="231">
        <v>94499</v>
      </c>
      <c r="E1595" s="232" t="s">
        <v>6654</v>
      </c>
      <c r="F1595" s="233" t="s">
        <v>171</v>
      </c>
      <c r="G1595" s="234">
        <v>1</v>
      </c>
      <c r="H1595" s="330"/>
      <c r="I1595" s="235">
        <f t="shared" si="386"/>
        <v>0</v>
      </c>
      <c r="J1595" s="236">
        <f t="shared" si="387"/>
        <v>0</v>
      </c>
      <c r="K1595" s="212">
        <f t="shared" si="388"/>
        <v>0</v>
      </c>
      <c r="L1595" s="310"/>
    </row>
    <row r="1596" spans="1:12">
      <c r="A1596" s="230" t="s">
        <v>5289</v>
      </c>
      <c r="B1596" s="230" t="s">
        <v>5482</v>
      </c>
      <c r="C1596" s="230" t="s">
        <v>313</v>
      </c>
      <c r="D1596" s="230"/>
      <c r="E1596" s="232" t="s">
        <v>4915</v>
      </c>
      <c r="F1596" s="233" t="s">
        <v>171</v>
      </c>
      <c r="G1596" s="234">
        <v>1</v>
      </c>
      <c r="H1596" s="330"/>
      <c r="I1596" s="235">
        <f t="shared" si="386"/>
        <v>0</v>
      </c>
      <c r="J1596" s="236">
        <f t="shared" si="387"/>
        <v>0</v>
      </c>
      <c r="K1596" s="212">
        <f t="shared" si="388"/>
        <v>0</v>
      </c>
      <c r="L1596" s="242"/>
    </row>
    <row r="1597" spans="1:12">
      <c r="A1597" s="230" t="s">
        <v>5290</v>
      </c>
      <c r="B1597" s="230" t="s">
        <v>5483</v>
      </c>
      <c r="C1597" s="230" t="s">
        <v>313</v>
      </c>
      <c r="D1597" s="230"/>
      <c r="E1597" s="232" t="s">
        <v>4916</v>
      </c>
      <c r="F1597" s="233" t="s">
        <v>171</v>
      </c>
      <c r="G1597" s="234">
        <v>1</v>
      </c>
      <c r="H1597" s="330"/>
      <c r="I1597" s="235">
        <f t="shared" si="386"/>
        <v>0</v>
      </c>
      <c r="J1597" s="236">
        <f t="shared" si="387"/>
        <v>0</v>
      </c>
      <c r="K1597" s="212">
        <f t="shared" si="388"/>
        <v>0</v>
      </c>
      <c r="L1597" s="242"/>
    </row>
    <row r="1598" spans="1:12">
      <c r="A1598" s="230" t="s">
        <v>5292</v>
      </c>
      <c r="B1598" s="230" t="s">
        <v>5965</v>
      </c>
      <c r="C1598" s="230" t="s">
        <v>313</v>
      </c>
      <c r="D1598" s="230"/>
      <c r="E1598" s="232" t="s">
        <v>4936</v>
      </c>
      <c r="F1598" s="233" t="s">
        <v>171</v>
      </c>
      <c r="G1598" s="234">
        <v>2</v>
      </c>
      <c r="H1598" s="330"/>
      <c r="I1598" s="235">
        <f t="shared" si="386"/>
        <v>0</v>
      </c>
      <c r="J1598" s="236">
        <f t="shared" si="387"/>
        <v>0</v>
      </c>
      <c r="K1598" s="212">
        <f t="shared" si="388"/>
        <v>0</v>
      </c>
      <c r="L1598" s="242"/>
    </row>
    <row r="1599" spans="1:12" ht="25.5">
      <c r="A1599" s="230" t="s">
        <v>7004</v>
      </c>
      <c r="B1599" s="230"/>
      <c r="C1599" s="230" t="s">
        <v>221</v>
      </c>
      <c r="D1599" s="231">
        <v>95696</v>
      </c>
      <c r="E1599" s="232" t="s">
        <v>7307</v>
      </c>
      <c r="F1599" s="233" t="s">
        <v>171</v>
      </c>
      <c r="G1599" s="234">
        <v>371</v>
      </c>
      <c r="H1599" s="330"/>
      <c r="I1599" s="235">
        <f t="shared" si="386"/>
        <v>0</v>
      </c>
      <c r="J1599" s="236">
        <f t="shared" si="387"/>
        <v>0</v>
      </c>
      <c r="K1599" s="212">
        <f t="shared" si="388"/>
        <v>0</v>
      </c>
      <c r="L1599" s="319"/>
    </row>
    <row r="1600" spans="1:12">
      <c r="A1600" s="230"/>
      <c r="B1600" s="230"/>
      <c r="C1600" s="230"/>
      <c r="D1600" s="230"/>
      <c r="E1600" s="232"/>
      <c r="F1600" s="233"/>
      <c r="G1600" s="234"/>
      <c r="H1600" s="335"/>
      <c r="I1600" s="308"/>
      <c r="J1600" s="308"/>
      <c r="K1600" s="212"/>
      <c r="L1600" s="222"/>
    </row>
    <row r="1601" spans="1:12">
      <c r="A1601" s="230" t="s">
        <v>5293</v>
      </c>
      <c r="B1601" s="230"/>
      <c r="C1601" s="230"/>
      <c r="D1601" s="230"/>
      <c r="E1601" s="232" t="s">
        <v>4901</v>
      </c>
      <c r="F1601" s="233"/>
      <c r="G1601" s="234"/>
      <c r="H1601" s="335"/>
      <c r="I1601" s="308"/>
      <c r="J1601" s="308"/>
      <c r="K1601" s="212"/>
      <c r="L1601" s="222"/>
    </row>
    <row r="1602" spans="1:12" ht="25.5">
      <c r="A1602" s="230" t="s">
        <v>5294</v>
      </c>
      <c r="B1602" s="230"/>
      <c r="C1602" s="230" t="s">
        <v>221</v>
      </c>
      <c r="D1602" s="231">
        <v>94501</v>
      </c>
      <c r="E1602" s="232" t="s">
        <v>6655</v>
      </c>
      <c r="F1602" s="233" t="s">
        <v>171</v>
      </c>
      <c r="G1602" s="234">
        <v>5</v>
      </c>
      <c r="H1602" s="330"/>
      <c r="I1602" s="235">
        <f t="shared" ref="I1602:I1605" si="389">$H$3</f>
        <v>0</v>
      </c>
      <c r="J1602" s="236">
        <f t="shared" ref="J1602:J1605" si="390">TRUNC(H1602 * (1+I1602), 2)</f>
        <v>0</v>
      </c>
      <c r="K1602" s="212">
        <f t="shared" ref="K1602:K1605" si="391">TRUNC(G1602*J1602,2)</f>
        <v>0</v>
      </c>
      <c r="L1602" s="310"/>
    </row>
    <row r="1603" spans="1:12" ht="25.5">
      <c r="A1603" s="230" t="s">
        <v>5295</v>
      </c>
      <c r="B1603" s="230"/>
      <c r="C1603" s="230" t="s">
        <v>221</v>
      </c>
      <c r="D1603" s="230">
        <v>99625</v>
      </c>
      <c r="E1603" s="232" t="s">
        <v>7331</v>
      </c>
      <c r="F1603" s="233" t="s">
        <v>171</v>
      </c>
      <c r="G1603" s="234">
        <v>1</v>
      </c>
      <c r="H1603" s="330"/>
      <c r="I1603" s="235">
        <f t="shared" si="389"/>
        <v>0</v>
      </c>
      <c r="J1603" s="236">
        <f t="shared" si="390"/>
        <v>0</v>
      </c>
      <c r="K1603" s="212">
        <f t="shared" si="391"/>
        <v>0</v>
      </c>
      <c r="L1603" s="310"/>
    </row>
    <row r="1604" spans="1:12">
      <c r="A1604" s="230" t="s">
        <v>5296</v>
      </c>
      <c r="B1604" s="230"/>
      <c r="C1604" s="230" t="s">
        <v>221</v>
      </c>
      <c r="D1604" s="230">
        <v>99626</v>
      </c>
      <c r="E1604" s="232" t="s">
        <v>6650</v>
      </c>
      <c r="F1604" s="233" t="s">
        <v>171</v>
      </c>
      <c r="G1604" s="234">
        <v>2</v>
      </c>
      <c r="H1604" s="330"/>
      <c r="I1604" s="235">
        <f t="shared" si="389"/>
        <v>0</v>
      </c>
      <c r="J1604" s="236">
        <f t="shared" si="390"/>
        <v>0</v>
      </c>
      <c r="K1604" s="212">
        <f t="shared" si="391"/>
        <v>0</v>
      </c>
      <c r="L1604" s="310"/>
    </row>
    <row r="1605" spans="1:12">
      <c r="A1605" s="230" t="s">
        <v>5297</v>
      </c>
      <c r="B1605" s="230"/>
      <c r="C1605" s="230" t="s">
        <v>221</v>
      </c>
      <c r="D1605" s="230" t="s">
        <v>6567</v>
      </c>
      <c r="E1605" s="232" t="s">
        <v>6651</v>
      </c>
      <c r="F1605" s="233" t="s">
        <v>171</v>
      </c>
      <c r="G1605" s="234">
        <v>2</v>
      </c>
      <c r="H1605" s="330"/>
      <c r="I1605" s="235">
        <f t="shared" si="389"/>
        <v>0</v>
      </c>
      <c r="J1605" s="236">
        <f t="shared" si="390"/>
        <v>0</v>
      </c>
      <c r="K1605" s="212">
        <f t="shared" si="391"/>
        <v>0</v>
      </c>
      <c r="L1605" s="310"/>
    </row>
    <row r="1606" spans="1:12">
      <c r="A1606" s="230"/>
      <c r="B1606" s="230"/>
      <c r="C1606" s="230"/>
      <c r="D1606" s="230"/>
      <c r="E1606" s="232"/>
      <c r="F1606" s="233"/>
      <c r="G1606" s="234"/>
      <c r="H1606" s="335"/>
      <c r="I1606" s="308"/>
      <c r="J1606" s="308"/>
      <c r="K1606" s="212"/>
      <c r="L1606" s="222"/>
    </row>
    <row r="1607" spans="1:12">
      <c r="A1607" s="230" t="s">
        <v>5298</v>
      </c>
      <c r="B1607" s="230"/>
      <c r="C1607" s="230"/>
      <c r="D1607" s="230"/>
      <c r="E1607" s="232" t="s">
        <v>4897</v>
      </c>
      <c r="F1607" s="233"/>
      <c r="G1607" s="234"/>
      <c r="H1607" s="335"/>
      <c r="I1607" s="308"/>
      <c r="J1607" s="308"/>
      <c r="K1607" s="212"/>
      <c r="L1607" s="222"/>
    </row>
    <row r="1608" spans="1:12">
      <c r="A1608" s="230" t="s">
        <v>5299</v>
      </c>
      <c r="B1608" s="230" t="s">
        <v>5969</v>
      </c>
      <c r="C1608" s="230" t="s">
        <v>313</v>
      </c>
      <c r="D1608" s="230"/>
      <c r="E1608" s="232" t="s">
        <v>5440</v>
      </c>
      <c r="F1608" s="233" t="s">
        <v>171</v>
      </c>
      <c r="G1608" s="234">
        <v>102</v>
      </c>
      <c r="H1608" s="330"/>
      <c r="I1608" s="235">
        <f t="shared" ref="I1608:I1621" si="392">$H$3</f>
        <v>0</v>
      </c>
      <c r="J1608" s="236">
        <f t="shared" ref="J1608:J1621" si="393">TRUNC(H1608 * (1+I1608), 2)</f>
        <v>0</v>
      </c>
      <c r="K1608" s="212">
        <f t="shared" ref="K1608:K1621" si="394">TRUNC(G1608*J1608,2)</f>
        <v>0</v>
      </c>
      <c r="L1608" s="242"/>
    </row>
    <row r="1609" spans="1:12" ht="25.5">
      <c r="A1609" s="230" t="s">
        <v>5300</v>
      </c>
      <c r="B1609" s="230"/>
      <c r="C1609" s="230" t="s">
        <v>221</v>
      </c>
      <c r="D1609" s="231">
        <v>101909</v>
      </c>
      <c r="E1609" s="232" t="s">
        <v>7777</v>
      </c>
      <c r="F1609" s="233" t="s">
        <v>171</v>
      </c>
      <c r="G1609" s="234">
        <v>22</v>
      </c>
      <c r="H1609" s="330"/>
      <c r="I1609" s="235">
        <f t="shared" si="392"/>
        <v>0</v>
      </c>
      <c r="J1609" s="236">
        <f t="shared" si="393"/>
        <v>0</v>
      </c>
      <c r="K1609" s="212">
        <f t="shared" si="394"/>
        <v>0</v>
      </c>
      <c r="L1609" s="310"/>
    </row>
    <row r="1610" spans="1:12">
      <c r="A1610" s="230" t="s">
        <v>5301</v>
      </c>
      <c r="B1610" s="230" t="s">
        <v>5971</v>
      </c>
      <c r="C1610" s="230" t="s">
        <v>313</v>
      </c>
      <c r="D1610" s="230"/>
      <c r="E1610" s="232" t="s">
        <v>4942</v>
      </c>
      <c r="F1610" s="233" t="s">
        <v>171</v>
      </c>
      <c r="G1610" s="234">
        <v>1</v>
      </c>
      <c r="H1610" s="330"/>
      <c r="I1610" s="235">
        <f t="shared" si="392"/>
        <v>0</v>
      </c>
      <c r="J1610" s="236">
        <f t="shared" si="393"/>
        <v>0</v>
      </c>
      <c r="K1610" s="212">
        <f t="shared" si="394"/>
        <v>0</v>
      </c>
      <c r="L1610" s="242"/>
    </row>
    <row r="1611" spans="1:12">
      <c r="A1611" s="230" t="s">
        <v>5302</v>
      </c>
      <c r="B1611" s="230" t="s">
        <v>5972</v>
      </c>
      <c r="C1611" s="230" t="s">
        <v>313</v>
      </c>
      <c r="D1611" s="230"/>
      <c r="E1611" s="232" t="s">
        <v>5024</v>
      </c>
      <c r="F1611" s="233" t="s">
        <v>171</v>
      </c>
      <c r="G1611" s="234">
        <v>22</v>
      </c>
      <c r="H1611" s="330"/>
      <c r="I1611" s="235">
        <f t="shared" si="392"/>
        <v>0</v>
      </c>
      <c r="J1611" s="236">
        <f t="shared" si="393"/>
        <v>0</v>
      </c>
      <c r="K1611" s="212">
        <f t="shared" si="394"/>
        <v>0</v>
      </c>
      <c r="L1611" s="242"/>
    </row>
    <row r="1612" spans="1:12">
      <c r="A1612" s="230" t="s">
        <v>5303</v>
      </c>
      <c r="B1612" s="230" t="s">
        <v>5973</v>
      </c>
      <c r="C1612" s="230" t="s">
        <v>313</v>
      </c>
      <c r="D1612" s="230"/>
      <c r="E1612" s="232" t="s">
        <v>5025</v>
      </c>
      <c r="F1612" s="233" t="s">
        <v>171</v>
      </c>
      <c r="G1612" s="234">
        <v>22</v>
      </c>
      <c r="H1612" s="330"/>
      <c r="I1612" s="235">
        <f t="shared" si="392"/>
        <v>0</v>
      </c>
      <c r="J1612" s="236">
        <f t="shared" si="393"/>
        <v>0</v>
      </c>
      <c r="K1612" s="212">
        <f t="shared" si="394"/>
        <v>0</v>
      </c>
      <c r="L1612" s="242"/>
    </row>
    <row r="1613" spans="1:12">
      <c r="A1613" s="230" t="s">
        <v>5304</v>
      </c>
      <c r="B1613" s="230" t="s">
        <v>5974</v>
      </c>
      <c r="C1613" s="230" t="s">
        <v>313</v>
      </c>
      <c r="D1613" s="230"/>
      <c r="E1613" s="232" t="s">
        <v>5026</v>
      </c>
      <c r="F1613" s="233" t="s">
        <v>171</v>
      </c>
      <c r="G1613" s="234">
        <v>1</v>
      </c>
      <c r="H1613" s="330"/>
      <c r="I1613" s="235">
        <f t="shared" si="392"/>
        <v>0</v>
      </c>
      <c r="J1613" s="236">
        <f t="shared" si="393"/>
        <v>0</v>
      </c>
      <c r="K1613" s="212">
        <f t="shared" si="394"/>
        <v>0</v>
      </c>
      <c r="L1613" s="242"/>
    </row>
    <row r="1614" spans="1:12">
      <c r="A1614" s="230" t="s">
        <v>5305</v>
      </c>
      <c r="B1614" s="230" t="s">
        <v>5975</v>
      </c>
      <c r="C1614" s="230" t="s">
        <v>313</v>
      </c>
      <c r="D1614" s="230"/>
      <c r="E1614" s="232" t="s">
        <v>5442</v>
      </c>
      <c r="F1614" s="233" t="s">
        <v>171</v>
      </c>
      <c r="G1614" s="234">
        <v>20</v>
      </c>
      <c r="H1614" s="330"/>
      <c r="I1614" s="235">
        <f t="shared" si="392"/>
        <v>0</v>
      </c>
      <c r="J1614" s="236">
        <f t="shared" si="393"/>
        <v>0</v>
      </c>
      <c r="K1614" s="212">
        <f t="shared" si="394"/>
        <v>0</v>
      </c>
      <c r="L1614" s="242"/>
    </row>
    <row r="1615" spans="1:12">
      <c r="A1615" s="230" t="s">
        <v>5306</v>
      </c>
      <c r="B1615" s="230" t="s">
        <v>5976</v>
      </c>
      <c r="C1615" s="230" t="s">
        <v>313</v>
      </c>
      <c r="D1615" s="230"/>
      <c r="E1615" s="232" t="s">
        <v>4944</v>
      </c>
      <c r="F1615" s="233" t="s">
        <v>171</v>
      </c>
      <c r="G1615" s="234">
        <v>17</v>
      </c>
      <c r="H1615" s="330"/>
      <c r="I1615" s="235">
        <f t="shared" si="392"/>
        <v>0</v>
      </c>
      <c r="J1615" s="236">
        <f t="shared" si="393"/>
        <v>0</v>
      </c>
      <c r="K1615" s="212">
        <f t="shared" si="394"/>
        <v>0</v>
      </c>
      <c r="L1615" s="242"/>
    </row>
    <row r="1616" spans="1:12">
      <c r="A1616" s="230" t="s">
        <v>5307</v>
      </c>
      <c r="B1616" s="230" t="s">
        <v>5977</v>
      </c>
      <c r="C1616" s="230" t="s">
        <v>313</v>
      </c>
      <c r="D1616" s="230"/>
      <c r="E1616" s="232" t="s">
        <v>4945</v>
      </c>
      <c r="F1616" s="233" t="s">
        <v>171</v>
      </c>
      <c r="G1616" s="234">
        <v>17</v>
      </c>
      <c r="H1616" s="330"/>
      <c r="I1616" s="235">
        <f t="shared" si="392"/>
        <v>0</v>
      </c>
      <c r="J1616" s="236">
        <f t="shared" si="393"/>
        <v>0</v>
      </c>
      <c r="K1616" s="212">
        <f t="shared" si="394"/>
        <v>0</v>
      </c>
      <c r="L1616" s="242"/>
    </row>
    <row r="1617" spans="1:12">
      <c r="A1617" s="230" t="s">
        <v>5308</v>
      </c>
      <c r="B1617" s="230" t="s">
        <v>5978</v>
      </c>
      <c r="C1617" s="230" t="s">
        <v>313</v>
      </c>
      <c r="D1617" s="230"/>
      <c r="E1617" s="232" t="s">
        <v>4946</v>
      </c>
      <c r="F1617" s="233" t="s">
        <v>171</v>
      </c>
      <c r="G1617" s="234">
        <v>4</v>
      </c>
      <c r="H1617" s="330"/>
      <c r="I1617" s="235">
        <f t="shared" si="392"/>
        <v>0</v>
      </c>
      <c r="J1617" s="236">
        <f t="shared" si="393"/>
        <v>0</v>
      </c>
      <c r="K1617" s="212">
        <f t="shared" si="394"/>
        <v>0</v>
      </c>
      <c r="L1617" s="242"/>
    </row>
    <row r="1618" spans="1:12">
      <c r="A1618" s="230" t="s">
        <v>5309</v>
      </c>
      <c r="B1618" s="230" t="s">
        <v>5979</v>
      </c>
      <c r="C1618" s="230" t="s">
        <v>313</v>
      </c>
      <c r="D1618" s="230"/>
      <c r="E1618" s="232" t="s">
        <v>4947</v>
      </c>
      <c r="F1618" s="233" t="s">
        <v>171</v>
      </c>
      <c r="G1618" s="234">
        <v>17</v>
      </c>
      <c r="H1618" s="330"/>
      <c r="I1618" s="235">
        <f t="shared" si="392"/>
        <v>0</v>
      </c>
      <c r="J1618" s="236">
        <f t="shared" si="393"/>
        <v>0</v>
      </c>
      <c r="K1618" s="212">
        <f t="shared" si="394"/>
        <v>0</v>
      </c>
      <c r="L1618" s="242"/>
    </row>
    <row r="1619" spans="1:12">
      <c r="A1619" s="230" t="s">
        <v>5310</v>
      </c>
      <c r="B1619" s="230" t="s">
        <v>5980</v>
      </c>
      <c r="C1619" s="230" t="s">
        <v>313</v>
      </c>
      <c r="D1619" s="230"/>
      <c r="E1619" s="232" t="s">
        <v>4948</v>
      </c>
      <c r="F1619" s="233" t="s">
        <v>171</v>
      </c>
      <c r="G1619" s="234">
        <v>23</v>
      </c>
      <c r="H1619" s="330"/>
      <c r="I1619" s="235">
        <f t="shared" si="392"/>
        <v>0</v>
      </c>
      <c r="J1619" s="236">
        <f t="shared" si="393"/>
        <v>0</v>
      </c>
      <c r="K1619" s="212">
        <f t="shared" si="394"/>
        <v>0</v>
      </c>
      <c r="L1619" s="242"/>
    </row>
    <row r="1620" spans="1:12">
      <c r="A1620" s="230" t="s">
        <v>5311</v>
      </c>
      <c r="B1620" s="230" t="s">
        <v>5981</v>
      </c>
      <c r="C1620" s="230" t="s">
        <v>313</v>
      </c>
      <c r="D1620" s="230"/>
      <c r="E1620" s="232" t="s">
        <v>4949</v>
      </c>
      <c r="F1620" s="233" t="s">
        <v>171</v>
      </c>
      <c r="G1620" s="234">
        <v>8</v>
      </c>
      <c r="H1620" s="330"/>
      <c r="I1620" s="235">
        <f t="shared" si="392"/>
        <v>0</v>
      </c>
      <c r="J1620" s="236">
        <f t="shared" si="393"/>
        <v>0</v>
      </c>
      <c r="K1620" s="212">
        <f t="shared" si="394"/>
        <v>0</v>
      </c>
      <c r="L1620" s="242"/>
    </row>
    <row r="1621" spans="1:12">
      <c r="A1621" s="230" t="s">
        <v>5312</v>
      </c>
      <c r="B1621" s="230" t="s">
        <v>5982</v>
      </c>
      <c r="C1621" s="230" t="s">
        <v>313</v>
      </c>
      <c r="D1621" s="230"/>
      <c r="E1621" s="232" t="s">
        <v>4950</v>
      </c>
      <c r="F1621" s="233" t="s">
        <v>171</v>
      </c>
      <c r="G1621" s="234">
        <v>67</v>
      </c>
      <c r="H1621" s="330"/>
      <c r="I1621" s="235">
        <f t="shared" si="392"/>
        <v>0</v>
      </c>
      <c r="J1621" s="236">
        <f t="shared" si="393"/>
        <v>0</v>
      </c>
      <c r="K1621" s="212">
        <f t="shared" si="394"/>
        <v>0</v>
      </c>
      <c r="L1621" s="242"/>
    </row>
    <row r="1622" spans="1:12">
      <c r="A1622" s="230"/>
      <c r="B1622" s="230"/>
      <c r="C1622" s="230"/>
      <c r="D1622" s="230"/>
      <c r="E1622" s="232"/>
      <c r="F1622" s="233"/>
      <c r="G1622" s="234"/>
      <c r="H1622" s="335"/>
      <c r="I1622" s="308"/>
      <c r="J1622" s="308"/>
      <c r="K1622" s="212"/>
      <c r="L1622" s="238"/>
    </row>
    <row r="1623" spans="1:12">
      <c r="A1623" s="223" t="s">
        <v>2482</v>
      </c>
      <c r="B1623" s="223"/>
      <c r="C1623" s="223"/>
      <c r="D1623" s="223"/>
      <c r="E1623" s="225" t="s">
        <v>5443</v>
      </c>
      <c r="F1623" s="226"/>
      <c r="G1623" s="227"/>
      <c r="H1623" s="332"/>
      <c r="I1623" s="228"/>
      <c r="J1623" s="228"/>
      <c r="K1623" s="228"/>
      <c r="L1623" s="214"/>
    </row>
    <row r="1624" spans="1:12" ht="25.5">
      <c r="A1624" s="296" t="s">
        <v>2483</v>
      </c>
      <c r="B1624" s="296"/>
      <c r="C1624" s="296"/>
      <c r="D1624" s="296"/>
      <c r="E1624" s="297" t="s">
        <v>2480</v>
      </c>
      <c r="F1624" s="298"/>
      <c r="G1624" s="314"/>
      <c r="H1624" s="334"/>
      <c r="I1624" s="300"/>
      <c r="J1624" s="300"/>
      <c r="K1624" s="300"/>
      <c r="L1624" s="246"/>
    </row>
    <row r="1625" spans="1:12" ht="25.5">
      <c r="A1625" s="230" t="s">
        <v>2484</v>
      </c>
      <c r="B1625" s="230" t="s">
        <v>5983</v>
      </c>
      <c r="C1625" s="230" t="s">
        <v>313</v>
      </c>
      <c r="D1625" s="230"/>
      <c r="E1625" s="232" t="s">
        <v>6261</v>
      </c>
      <c r="F1625" s="233" t="s">
        <v>171</v>
      </c>
      <c r="G1625" s="234">
        <v>3</v>
      </c>
      <c r="H1625" s="330"/>
      <c r="I1625" s="235">
        <f>$H$4</f>
        <v>0</v>
      </c>
      <c r="J1625" s="236">
        <f>TRUNC(H1625*(1+I1625), 2)</f>
        <v>0</v>
      </c>
      <c r="K1625" s="212">
        <f t="shared" ref="K1625:K1638" si="395">TRUNC(G1625*J1625,2)</f>
        <v>0</v>
      </c>
      <c r="L1625" s="276" t="s">
        <v>6417</v>
      </c>
    </row>
    <row r="1626" spans="1:12" ht="25.5">
      <c r="A1626" s="230" t="s">
        <v>2486</v>
      </c>
      <c r="B1626" s="230" t="s">
        <v>7358</v>
      </c>
      <c r="C1626" s="230" t="s">
        <v>313</v>
      </c>
      <c r="D1626" s="230"/>
      <c r="E1626" s="232" t="s">
        <v>7357</v>
      </c>
      <c r="F1626" s="233" t="s">
        <v>171</v>
      </c>
      <c r="G1626" s="234">
        <v>3</v>
      </c>
      <c r="H1626" s="330"/>
      <c r="I1626" s="235">
        <f t="shared" ref="I1626:I1638" si="396">$H$4</f>
        <v>0</v>
      </c>
      <c r="J1626" s="236">
        <f t="shared" ref="J1626:J1638" si="397">TRUNC(H1626*(1+I1626), 2)</f>
        <v>0</v>
      </c>
      <c r="K1626" s="212">
        <f t="shared" si="395"/>
        <v>0</v>
      </c>
      <c r="L1626" s="276" t="s">
        <v>6417</v>
      </c>
    </row>
    <row r="1627" spans="1:12" ht="25.5">
      <c r="A1627" s="230" t="s">
        <v>2487</v>
      </c>
      <c r="B1627" s="230" t="s">
        <v>5986</v>
      </c>
      <c r="C1627" s="230" t="s">
        <v>313</v>
      </c>
      <c r="D1627" s="230"/>
      <c r="E1627" s="232" t="s">
        <v>6262</v>
      </c>
      <c r="F1627" s="233" t="s">
        <v>171</v>
      </c>
      <c r="G1627" s="234">
        <v>3</v>
      </c>
      <c r="H1627" s="330"/>
      <c r="I1627" s="235">
        <f t="shared" si="396"/>
        <v>0</v>
      </c>
      <c r="J1627" s="236">
        <f t="shared" si="397"/>
        <v>0</v>
      </c>
      <c r="K1627" s="212">
        <f t="shared" si="395"/>
        <v>0</v>
      </c>
      <c r="L1627" s="276" t="s">
        <v>6417</v>
      </c>
    </row>
    <row r="1628" spans="1:12" ht="25.5">
      <c r="A1628" s="230" t="s">
        <v>2488</v>
      </c>
      <c r="B1628" s="230" t="s">
        <v>5987</v>
      </c>
      <c r="C1628" s="230" t="s">
        <v>313</v>
      </c>
      <c r="D1628" s="230"/>
      <c r="E1628" s="232" t="s">
        <v>7356</v>
      </c>
      <c r="F1628" s="233" t="s">
        <v>171</v>
      </c>
      <c r="G1628" s="234">
        <v>1</v>
      </c>
      <c r="H1628" s="330"/>
      <c r="I1628" s="235">
        <f t="shared" si="396"/>
        <v>0</v>
      </c>
      <c r="J1628" s="236">
        <f t="shared" si="397"/>
        <v>0</v>
      </c>
      <c r="K1628" s="212">
        <f t="shared" si="395"/>
        <v>0</v>
      </c>
      <c r="L1628" s="276" t="s">
        <v>6417</v>
      </c>
    </row>
    <row r="1629" spans="1:12">
      <c r="A1629" s="230" t="s">
        <v>2489</v>
      </c>
      <c r="B1629" s="230" t="s">
        <v>5988</v>
      </c>
      <c r="C1629" s="230" t="s">
        <v>313</v>
      </c>
      <c r="D1629" s="230"/>
      <c r="E1629" s="232" t="s">
        <v>6263</v>
      </c>
      <c r="F1629" s="233" t="s">
        <v>171</v>
      </c>
      <c r="G1629" s="234">
        <v>13</v>
      </c>
      <c r="H1629" s="330"/>
      <c r="I1629" s="235">
        <f t="shared" si="396"/>
        <v>0</v>
      </c>
      <c r="J1629" s="236">
        <f t="shared" si="397"/>
        <v>0</v>
      </c>
      <c r="K1629" s="212">
        <f t="shared" si="395"/>
        <v>0</v>
      </c>
      <c r="L1629" s="276" t="s">
        <v>6417</v>
      </c>
    </row>
    <row r="1630" spans="1:12">
      <c r="A1630" s="230" t="s">
        <v>2490</v>
      </c>
      <c r="B1630" s="230" t="s">
        <v>5989</v>
      </c>
      <c r="C1630" s="230" t="s">
        <v>313</v>
      </c>
      <c r="D1630" s="230"/>
      <c r="E1630" s="232" t="s">
        <v>6264</v>
      </c>
      <c r="F1630" s="233" t="s">
        <v>171</v>
      </c>
      <c r="G1630" s="234">
        <v>5</v>
      </c>
      <c r="H1630" s="330"/>
      <c r="I1630" s="235">
        <f t="shared" si="396"/>
        <v>0</v>
      </c>
      <c r="J1630" s="236">
        <f t="shared" si="397"/>
        <v>0</v>
      </c>
      <c r="K1630" s="212">
        <f t="shared" si="395"/>
        <v>0</v>
      </c>
      <c r="L1630" s="276" t="s">
        <v>6417</v>
      </c>
    </row>
    <row r="1631" spans="1:12">
      <c r="A1631" s="230" t="s">
        <v>2492</v>
      </c>
      <c r="B1631" s="230" t="s">
        <v>5991</v>
      </c>
      <c r="C1631" s="230" t="s">
        <v>313</v>
      </c>
      <c r="D1631" s="230"/>
      <c r="E1631" s="232" t="s">
        <v>6265</v>
      </c>
      <c r="F1631" s="233" t="s">
        <v>171</v>
      </c>
      <c r="G1631" s="234">
        <v>3</v>
      </c>
      <c r="H1631" s="330"/>
      <c r="I1631" s="235">
        <f t="shared" si="396"/>
        <v>0</v>
      </c>
      <c r="J1631" s="236">
        <f t="shared" si="397"/>
        <v>0</v>
      </c>
      <c r="K1631" s="212">
        <f t="shared" si="395"/>
        <v>0</v>
      </c>
      <c r="L1631" s="276" t="s">
        <v>6417</v>
      </c>
    </row>
    <row r="1632" spans="1:12">
      <c r="A1632" s="230" t="s">
        <v>2493</v>
      </c>
      <c r="B1632" s="230" t="s">
        <v>5992</v>
      </c>
      <c r="C1632" s="230" t="s">
        <v>313</v>
      </c>
      <c r="D1632" s="230"/>
      <c r="E1632" s="232" t="s">
        <v>6266</v>
      </c>
      <c r="F1632" s="233" t="s">
        <v>171</v>
      </c>
      <c r="G1632" s="234">
        <v>45</v>
      </c>
      <c r="H1632" s="330"/>
      <c r="I1632" s="235">
        <f t="shared" si="396"/>
        <v>0</v>
      </c>
      <c r="J1632" s="236">
        <f t="shared" si="397"/>
        <v>0</v>
      </c>
      <c r="K1632" s="212">
        <f t="shared" si="395"/>
        <v>0</v>
      </c>
      <c r="L1632" s="276" t="s">
        <v>6417</v>
      </c>
    </row>
    <row r="1633" spans="1:12">
      <c r="A1633" s="230" t="s">
        <v>2494</v>
      </c>
      <c r="B1633" s="230" t="s">
        <v>5993</v>
      </c>
      <c r="C1633" s="230" t="s">
        <v>313</v>
      </c>
      <c r="D1633" s="230"/>
      <c r="E1633" s="232" t="s">
        <v>6267</v>
      </c>
      <c r="F1633" s="233" t="s">
        <v>171</v>
      </c>
      <c r="G1633" s="234">
        <v>39</v>
      </c>
      <c r="H1633" s="330"/>
      <c r="I1633" s="235">
        <f t="shared" si="396"/>
        <v>0</v>
      </c>
      <c r="J1633" s="236">
        <f t="shared" si="397"/>
        <v>0</v>
      </c>
      <c r="K1633" s="212">
        <f t="shared" si="395"/>
        <v>0</v>
      </c>
      <c r="L1633" s="276" t="s">
        <v>6417</v>
      </c>
    </row>
    <row r="1634" spans="1:12">
      <c r="A1634" s="230" t="s">
        <v>2495</v>
      </c>
      <c r="B1634" s="230" t="s">
        <v>5994</v>
      </c>
      <c r="C1634" s="230" t="s">
        <v>313</v>
      </c>
      <c r="D1634" s="230"/>
      <c r="E1634" s="232" t="s">
        <v>6268</v>
      </c>
      <c r="F1634" s="233" t="s">
        <v>171</v>
      </c>
      <c r="G1634" s="234">
        <v>12</v>
      </c>
      <c r="H1634" s="330"/>
      <c r="I1634" s="235">
        <f t="shared" si="396"/>
        <v>0</v>
      </c>
      <c r="J1634" s="236">
        <f t="shared" si="397"/>
        <v>0</v>
      </c>
      <c r="K1634" s="212">
        <f t="shared" si="395"/>
        <v>0</v>
      </c>
      <c r="L1634" s="276" t="s">
        <v>6417</v>
      </c>
    </row>
    <row r="1635" spans="1:12">
      <c r="A1635" s="230" t="s">
        <v>2496</v>
      </c>
      <c r="B1635" s="230" t="s">
        <v>5995</v>
      </c>
      <c r="C1635" s="230" t="s">
        <v>313</v>
      </c>
      <c r="D1635" s="230"/>
      <c r="E1635" s="232" t="s">
        <v>6269</v>
      </c>
      <c r="F1635" s="233" t="s">
        <v>171</v>
      </c>
      <c r="G1635" s="234">
        <v>3</v>
      </c>
      <c r="H1635" s="330"/>
      <c r="I1635" s="235">
        <f t="shared" si="396"/>
        <v>0</v>
      </c>
      <c r="J1635" s="236">
        <f t="shared" si="397"/>
        <v>0</v>
      </c>
      <c r="K1635" s="212">
        <f t="shared" si="395"/>
        <v>0</v>
      </c>
      <c r="L1635" s="276" t="s">
        <v>6417</v>
      </c>
    </row>
    <row r="1636" spans="1:12">
      <c r="A1636" s="230" t="s">
        <v>2497</v>
      </c>
      <c r="B1636" s="230" t="s">
        <v>7344</v>
      </c>
      <c r="C1636" s="230" t="s">
        <v>313</v>
      </c>
      <c r="D1636" s="230"/>
      <c r="E1636" s="232" t="s">
        <v>7338</v>
      </c>
      <c r="F1636" s="233" t="s">
        <v>171</v>
      </c>
      <c r="G1636" s="234">
        <v>4</v>
      </c>
      <c r="H1636" s="330"/>
      <c r="I1636" s="235">
        <f t="shared" si="396"/>
        <v>0</v>
      </c>
      <c r="J1636" s="236">
        <f t="shared" si="397"/>
        <v>0</v>
      </c>
      <c r="K1636" s="212">
        <f t="shared" si="395"/>
        <v>0</v>
      </c>
      <c r="L1636" s="276" t="s">
        <v>6417</v>
      </c>
    </row>
    <row r="1637" spans="1:12">
      <c r="A1637" s="230" t="s">
        <v>7348</v>
      </c>
      <c r="B1637" s="230" t="s">
        <v>7345</v>
      </c>
      <c r="C1637" s="230" t="s">
        <v>313</v>
      </c>
      <c r="D1637" s="230"/>
      <c r="E1637" s="232" t="s">
        <v>7351</v>
      </c>
      <c r="F1637" s="233" t="s">
        <v>171</v>
      </c>
      <c r="G1637" s="234">
        <v>4</v>
      </c>
      <c r="H1637" s="330"/>
      <c r="I1637" s="235">
        <f t="shared" si="396"/>
        <v>0</v>
      </c>
      <c r="J1637" s="236">
        <f t="shared" si="397"/>
        <v>0</v>
      </c>
      <c r="K1637" s="212">
        <f t="shared" si="395"/>
        <v>0</v>
      </c>
      <c r="L1637" s="276" t="s">
        <v>6417</v>
      </c>
    </row>
    <row r="1638" spans="1:12">
      <c r="A1638" s="230" t="s">
        <v>7349</v>
      </c>
      <c r="B1638" s="230" t="s">
        <v>7346</v>
      </c>
      <c r="C1638" s="230" t="s">
        <v>313</v>
      </c>
      <c r="D1638" s="230"/>
      <c r="E1638" s="232" t="s">
        <v>7340</v>
      </c>
      <c r="F1638" s="233" t="s">
        <v>171</v>
      </c>
      <c r="G1638" s="234">
        <v>6</v>
      </c>
      <c r="H1638" s="330"/>
      <c r="I1638" s="235">
        <f t="shared" si="396"/>
        <v>0</v>
      </c>
      <c r="J1638" s="236">
        <f t="shared" si="397"/>
        <v>0</v>
      </c>
      <c r="K1638" s="212">
        <f t="shared" si="395"/>
        <v>0</v>
      </c>
      <c r="L1638" s="276" t="s">
        <v>6417</v>
      </c>
    </row>
    <row r="1639" spans="1:12">
      <c r="A1639" s="230"/>
      <c r="B1639" s="230"/>
      <c r="C1639" s="230"/>
      <c r="D1639" s="230"/>
      <c r="E1639" s="232"/>
      <c r="F1639" s="233"/>
      <c r="G1639" s="234"/>
      <c r="H1639" s="335"/>
      <c r="I1639" s="308"/>
      <c r="J1639" s="308"/>
      <c r="K1639" s="212"/>
      <c r="L1639" s="246"/>
    </row>
    <row r="1640" spans="1:12" ht="25.5">
      <c r="A1640" s="296" t="s">
        <v>2498</v>
      </c>
      <c r="B1640" s="296"/>
      <c r="C1640" s="296"/>
      <c r="D1640" s="296"/>
      <c r="E1640" s="297" t="s">
        <v>2481</v>
      </c>
      <c r="F1640" s="298"/>
      <c r="G1640" s="299"/>
      <c r="H1640" s="334"/>
      <c r="I1640" s="300"/>
      <c r="J1640" s="300"/>
      <c r="K1640" s="301"/>
      <c r="L1640" s="246"/>
    </row>
    <row r="1641" spans="1:12">
      <c r="A1641" s="230" t="s">
        <v>2499</v>
      </c>
      <c r="B1641" s="230" t="s">
        <v>5996</v>
      </c>
      <c r="C1641" s="230" t="s">
        <v>313</v>
      </c>
      <c r="D1641" s="230"/>
      <c r="E1641" s="232" t="s">
        <v>5444</v>
      </c>
      <c r="F1641" s="233" t="s">
        <v>164</v>
      </c>
      <c r="G1641" s="234">
        <v>30</v>
      </c>
      <c r="H1641" s="330"/>
      <c r="I1641" s="235">
        <f>$H$3</f>
        <v>0</v>
      </c>
      <c r="J1641" s="236">
        <f t="shared" ref="J1641:J1659" si="398">TRUNC(H1641*(1+I1641), 2)</f>
        <v>0</v>
      </c>
      <c r="K1641" s="212">
        <f t="shared" ref="K1641:K1659" si="399">TRUNC(G1641*J1641,2)</f>
        <v>0</v>
      </c>
      <c r="L1641" s="320"/>
    </row>
    <row r="1642" spans="1:12">
      <c r="A1642" s="230" t="s">
        <v>2500</v>
      </c>
      <c r="B1642" s="230" t="s">
        <v>5997</v>
      </c>
      <c r="C1642" s="230" t="s">
        <v>313</v>
      </c>
      <c r="D1642" s="230"/>
      <c r="E1642" s="232" t="s">
        <v>5445</v>
      </c>
      <c r="F1642" s="233" t="s">
        <v>164</v>
      </c>
      <c r="G1642" s="234">
        <v>70</v>
      </c>
      <c r="H1642" s="330"/>
      <c r="I1642" s="235">
        <f t="shared" ref="I1642:I1659" si="400">$H$3</f>
        <v>0</v>
      </c>
      <c r="J1642" s="236">
        <f t="shared" si="398"/>
        <v>0</v>
      </c>
      <c r="K1642" s="212">
        <f t="shared" si="399"/>
        <v>0</v>
      </c>
      <c r="L1642" s="320"/>
    </row>
    <row r="1643" spans="1:12">
      <c r="A1643" s="230" t="s">
        <v>2501</v>
      </c>
      <c r="B1643" s="230" t="s">
        <v>5998</v>
      </c>
      <c r="C1643" s="230" t="s">
        <v>313</v>
      </c>
      <c r="D1643" s="230"/>
      <c r="E1643" s="232" t="s">
        <v>5446</v>
      </c>
      <c r="F1643" s="233" t="s">
        <v>164</v>
      </c>
      <c r="G1643" s="234">
        <v>250</v>
      </c>
      <c r="H1643" s="330"/>
      <c r="I1643" s="235">
        <f t="shared" si="400"/>
        <v>0</v>
      </c>
      <c r="J1643" s="236">
        <f t="shared" si="398"/>
        <v>0</v>
      </c>
      <c r="K1643" s="212">
        <f t="shared" si="399"/>
        <v>0</v>
      </c>
      <c r="L1643" s="320"/>
    </row>
    <row r="1644" spans="1:12">
      <c r="A1644" s="230" t="s">
        <v>2502</v>
      </c>
      <c r="B1644" s="230" t="s">
        <v>5999</v>
      </c>
      <c r="C1644" s="230" t="s">
        <v>313</v>
      </c>
      <c r="D1644" s="230"/>
      <c r="E1644" s="232" t="s">
        <v>5447</v>
      </c>
      <c r="F1644" s="233" t="s">
        <v>164</v>
      </c>
      <c r="G1644" s="234">
        <v>270</v>
      </c>
      <c r="H1644" s="330"/>
      <c r="I1644" s="235">
        <f t="shared" si="400"/>
        <v>0</v>
      </c>
      <c r="J1644" s="236">
        <f t="shared" si="398"/>
        <v>0</v>
      </c>
      <c r="K1644" s="212">
        <f t="shared" si="399"/>
        <v>0</v>
      </c>
      <c r="L1644" s="320"/>
    </row>
    <row r="1645" spans="1:12">
      <c r="A1645" s="230" t="s">
        <v>2503</v>
      </c>
      <c r="B1645" s="230"/>
      <c r="C1645" s="230" t="s">
        <v>221</v>
      </c>
      <c r="D1645" s="230">
        <v>97333</v>
      </c>
      <c r="E1645" s="232" t="s">
        <v>5448</v>
      </c>
      <c r="F1645" s="233" t="s">
        <v>164</v>
      </c>
      <c r="G1645" s="234">
        <v>85</v>
      </c>
      <c r="H1645" s="330"/>
      <c r="I1645" s="235">
        <f t="shared" si="400"/>
        <v>0</v>
      </c>
      <c r="J1645" s="236">
        <f t="shared" si="398"/>
        <v>0</v>
      </c>
      <c r="K1645" s="212">
        <f t="shared" si="399"/>
        <v>0</v>
      </c>
      <c r="L1645" s="320"/>
    </row>
    <row r="1646" spans="1:12">
      <c r="A1646" s="230" t="s">
        <v>2504</v>
      </c>
      <c r="B1646" s="230"/>
      <c r="C1646" s="230" t="s">
        <v>221</v>
      </c>
      <c r="D1646" s="230">
        <v>97331</v>
      </c>
      <c r="E1646" s="232" t="s">
        <v>5449</v>
      </c>
      <c r="F1646" s="233" t="s">
        <v>164</v>
      </c>
      <c r="G1646" s="234">
        <v>40</v>
      </c>
      <c r="H1646" s="330"/>
      <c r="I1646" s="235">
        <f t="shared" si="400"/>
        <v>0</v>
      </c>
      <c r="J1646" s="236">
        <f t="shared" si="398"/>
        <v>0</v>
      </c>
      <c r="K1646" s="212">
        <f t="shared" si="399"/>
        <v>0</v>
      </c>
      <c r="L1646" s="320"/>
    </row>
    <row r="1647" spans="1:12">
      <c r="A1647" s="230" t="s">
        <v>2505</v>
      </c>
      <c r="B1647" s="230"/>
      <c r="C1647" s="230" t="s">
        <v>221</v>
      </c>
      <c r="D1647" s="230">
        <v>97332</v>
      </c>
      <c r="E1647" s="232" t="s">
        <v>5450</v>
      </c>
      <c r="F1647" s="233" t="s">
        <v>164</v>
      </c>
      <c r="G1647" s="234">
        <v>625</v>
      </c>
      <c r="H1647" s="330"/>
      <c r="I1647" s="235">
        <f t="shared" si="400"/>
        <v>0</v>
      </c>
      <c r="J1647" s="236">
        <f t="shared" si="398"/>
        <v>0</v>
      </c>
      <c r="K1647" s="212">
        <f t="shared" si="399"/>
        <v>0</v>
      </c>
      <c r="L1647" s="320"/>
    </row>
    <row r="1648" spans="1:12">
      <c r="A1648" s="230" t="s">
        <v>2506</v>
      </c>
      <c r="B1648" s="230"/>
      <c r="C1648" s="230" t="s">
        <v>221</v>
      </c>
      <c r="D1648" s="230">
        <v>97334</v>
      </c>
      <c r="E1648" s="232" t="s">
        <v>5451</v>
      </c>
      <c r="F1648" s="233" t="s">
        <v>164</v>
      </c>
      <c r="G1648" s="234">
        <v>655</v>
      </c>
      <c r="H1648" s="330"/>
      <c r="I1648" s="235">
        <f t="shared" si="400"/>
        <v>0</v>
      </c>
      <c r="J1648" s="236">
        <f t="shared" si="398"/>
        <v>0</v>
      </c>
      <c r="K1648" s="212">
        <f t="shared" si="399"/>
        <v>0</v>
      </c>
      <c r="L1648" s="320"/>
    </row>
    <row r="1649" spans="1:12">
      <c r="A1649" s="230" t="s">
        <v>2508</v>
      </c>
      <c r="B1649" s="230" t="s">
        <v>6005</v>
      </c>
      <c r="C1649" s="230" t="s">
        <v>313</v>
      </c>
      <c r="D1649" s="230"/>
      <c r="E1649" s="232" t="s">
        <v>5453</v>
      </c>
      <c r="F1649" s="233" t="s">
        <v>164</v>
      </c>
      <c r="G1649" s="234">
        <v>70</v>
      </c>
      <c r="H1649" s="330"/>
      <c r="I1649" s="235">
        <f t="shared" si="400"/>
        <v>0</v>
      </c>
      <c r="J1649" s="236">
        <f t="shared" si="398"/>
        <v>0</v>
      </c>
      <c r="K1649" s="212">
        <f t="shared" si="399"/>
        <v>0</v>
      </c>
      <c r="L1649" s="320"/>
    </row>
    <row r="1650" spans="1:12">
      <c r="A1650" s="230" t="s">
        <v>2509</v>
      </c>
      <c r="B1650" s="230" t="s">
        <v>6006</v>
      </c>
      <c r="C1650" s="230" t="s">
        <v>313</v>
      </c>
      <c r="D1650" s="230"/>
      <c r="E1650" s="232" t="s">
        <v>5454</v>
      </c>
      <c r="F1650" s="233" t="s">
        <v>164</v>
      </c>
      <c r="G1650" s="234">
        <v>70</v>
      </c>
      <c r="H1650" s="330"/>
      <c r="I1650" s="235">
        <f t="shared" si="400"/>
        <v>0</v>
      </c>
      <c r="J1650" s="236">
        <f t="shared" si="398"/>
        <v>0</v>
      </c>
      <c r="K1650" s="212">
        <f t="shared" si="399"/>
        <v>0</v>
      </c>
      <c r="L1650" s="320"/>
    </row>
    <row r="1651" spans="1:12">
      <c r="A1651" s="230" t="s">
        <v>3281</v>
      </c>
      <c r="B1651" s="230" t="s">
        <v>6007</v>
      </c>
      <c r="C1651" s="230" t="s">
        <v>313</v>
      </c>
      <c r="D1651" s="230"/>
      <c r="E1651" s="232" t="s">
        <v>5455</v>
      </c>
      <c r="F1651" s="233" t="s">
        <v>164</v>
      </c>
      <c r="G1651" s="234">
        <v>100</v>
      </c>
      <c r="H1651" s="330"/>
      <c r="I1651" s="235">
        <f t="shared" si="400"/>
        <v>0</v>
      </c>
      <c r="J1651" s="236">
        <f t="shared" si="398"/>
        <v>0</v>
      </c>
      <c r="K1651" s="212">
        <f t="shared" si="399"/>
        <v>0</v>
      </c>
      <c r="L1651" s="320"/>
    </row>
    <row r="1652" spans="1:12">
      <c r="A1652" s="230" t="s">
        <v>3282</v>
      </c>
      <c r="B1652" s="230" t="s">
        <v>6008</v>
      </c>
      <c r="C1652" s="230" t="s">
        <v>313</v>
      </c>
      <c r="D1652" s="230"/>
      <c r="E1652" s="232" t="s">
        <v>5456</v>
      </c>
      <c r="F1652" s="233" t="s">
        <v>164</v>
      </c>
      <c r="G1652" s="234">
        <v>40</v>
      </c>
      <c r="H1652" s="330"/>
      <c r="I1652" s="235">
        <f t="shared" si="400"/>
        <v>0</v>
      </c>
      <c r="J1652" s="236">
        <f t="shared" si="398"/>
        <v>0</v>
      </c>
      <c r="K1652" s="212">
        <f t="shared" si="399"/>
        <v>0</v>
      </c>
      <c r="L1652" s="320"/>
    </row>
    <row r="1653" spans="1:12">
      <c r="A1653" s="230" t="s">
        <v>3283</v>
      </c>
      <c r="B1653" s="230" t="s">
        <v>6009</v>
      </c>
      <c r="C1653" s="230" t="s">
        <v>313</v>
      </c>
      <c r="D1653" s="230"/>
      <c r="E1653" s="232" t="s">
        <v>5457</v>
      </c>
      <c r="F1653" s="233" t="s">
        <v>164</v>
      </c>
      <c r="G1653" s="234">
        <v>90</v>
      </c>
      <c r="H1653" s="330"/>
      <c r="I1653" s="235">
        <f t="shared" si="400"/>
        <v>0</v>
      </c>
      <c r="J1653" s="236">
        <f t="shared" si="398"/>
        <v>0</v>
      </c>
      <c r="K1653" s="212">
        <f t="shared" si="399"/>
        <v>0</v>
      </c>
      <c r="L1653" s="320"/>
    </row>
    <row r="1654" spans="1:12">
      <c r="A1654" s="230" t="s">
        <v>3285</v>
      </c>
      <c r="B1654" s="230" t="s">
        <v>6011</v>
      </c>
      <c r="C1654" s="230" t="s">
        <v>313</v>
      </c>
      <c r="D1654" s="230"/>
      <c r="E1654" s="232" t="s">
        <v>5459</v>
      </c>
      <c r="F1654" s="233" t="s">
        <v>164</v>
      </c>
      <c r="G1654" s="234">
        <v>140</v>
      </c>
      <c r="H1654" s="330"/>
      <c r="I1654" s="235">
        <f t="shared" si="400"/>
        <v>0</v>
      </c>
      <c r="J1654" s="236">
        <f t="shared" si="398"/>
        <v>0</v>
      </c>
      <c r="K1654" s="212">
        <f t="shared" si="399"/>
        <v>0</v>
      </c>
      <c r="L1654" s="320"/>
    </row>
    <row r="1655" spans="1:12">
      <c r="A1655" s="230" t="s">
        <v>3286</v>
      </c>
      <c r="B1655" s="230" t="s">
        <v>6009</v>
      </c>
      <c r="C1655" s="230" t="s">
        <v>313</v>
      </c>
      <c r="D1655" s="230"/>
      <c r="E1655" s="232" t="s">
        <v>5457</v>
      </c>
      <c r="F1655" s="233" t="s">
        <v>164</v>
      </c>
      <c r="G1655" s="234">
        <v>5</v>
      </c>
      <c r="H1655" s="330"/>
      <c r="I1655" s="235">
        <f t="shared" si="400"/>
        <v>0</v>
      </c>
      <c r="J1655" s="236">
        <f t="shared" si="398"/>
        <v>0</v>
      </c>
      <c r="K1655" s="212">
        <f t="shared" si="399"/>
        <v>0</v>
      </c>
      <c r="L1655" s="320"/>
    </row>
    <row r="1656" spans="1:12">
      <c r="A1656" s="230" t="s">
        <v>3287</v>
      </c>
      <c r="B1656" s="230" t="s">
        <v>6012</v>
      </c>
      <c r="C1656" s="230" t="s">
        <v>313</v>
      </c>
      <c r="D1656" s="230"/>
      <c r="E1656" s="232" t="s">
        <v>5460</v>
      </c>
      <c r="F1656" s="233" t="s">
        <v>164</v>
      </c>
      <c r="G1656" s="234">
        <v>45</v>
      </c>
      <c r="H1656" s="330"/>
      <c r="I1656" s="235">
        <f t="shared" si="400"/>
        <v>0</v>
      </c>
      <c r="J1656" s="236">
        <f t="shared" si="398"/>
        <v>0</v>
      </c>
      <c r="K1656" s="212">
        <f t="shared" si="399"/>
        <v>0</v>
      </c>
      <c r="L1656" s="320"/>
    </row>
    <row r="1657" spans="1:12">
      <c r="A1657" s="230" t="s">
        <v>3288</v>
      </c>
      <c r="B1657" s="230" t="s">
        <v>6013</v>
      </c>
      <c r="C1657" s="230" t="s">
        <v>313</v>
      </c>
      <c r="D1657" s="230"/>
      <c r="E1657" s="232" t="s">
        <v>5461</v>
      </c>
      <c r="F1657" s="233" t="s">
        <v>164</v>
      </c>
      <c r="G1657" s="234">
        <v>195</v>
      </c>
      <c r="H1657" s="330"/>
      <c r="I1657" s="235">
        <f t="shared" si="400"/>
        <v>0</v>
      </c>
      <c r="J1657" s="236">
        <f t="shared" si="398"/>
        <v>0</v>
      </c>
      <c r="K1657" s="212">
        <f t="shared" si="399"/>
        <v>0</v>
      </c>
      <c r="L1657" s="320"/>
    </row>
    <row r="1658" spans="1:12">
      <c r="A1658" s="230" t="s">
        <v>3289</v>
      </c>
      <c r="B1658" s="230" t="s">
        <v>6014</v>
      </c>
      <c r="C1658" s="230" t="s">
        <v>313</v>
      </c>
      <c r="D1658" s="230"/>
      <c r="E1658" s="232" t="s">
        <v>5462</v>
      </c>
      <c r="F1658" s="233" t="s">
        <v>164</v>
      </c>
      <c r="G1658" s="234">
        <v>75</v>
      </c>
      <c r="H1658" s="330"/>
      <c r="I1658" s="235">
        <f t="shared" si="400"/>
        <v>0</v>
      </c>
      <c r="J1658" s="236">
        <f t="shared" si="398"/>
        <v>0</v>
      </c>
      <c r="K1658" s="212">
        <f t="shared" si="399"/>
        <v>0</v>
      </c>
      <c r="L1658" s="320"/>
    </row>
    <row r="1659" spans="1:12">
      <c r="A1659" s="230" t="s">
        <v>3290</v>
      </c>
      <c r="B1659" s="230" t="s">
        <v>6015</v>
      </c>
      <c r="C1659" s="230" t="s">
        <v>313</v>
      </c>
      <c r="D1659" s="230"/>
      <c r="E1659" s="232" t="s">
        <v>4676</v>
      </c>
      <c r="F1659" s="233" t="s">
        <v>180</v>
      </c>
      <c r="G1659" s="234">
        <v>255</v>
      </c>
      <c r="H1659" s="330"/>
      <c r="I1659" s="235">
        <f t="shared" si="400"/>
        <v>0</v>
      </c>
      <c r="J1659" s="236">
        <f t="shared" si="398"/>
        <v>0</v>
      </c>
      <c r="K1659" s="212">
        <f t="shared" si="399"/>
        <v>0</v>
      </c>
      <c r="L1659" s="320"/>
    </row>
    <row r="1660" spans="1:12">
      <c r="A1660" s="230"/>
      <c r="B1660" s="230"/>
      <c r="C1660" s="230"/>
      <c r="D1660" s="230"/>
      <c r="E1660" s="232"/>
      <c r="F1660" s="233"/>
      <c r="G1660" s="234"/>
      <c r="H1660" s="335"/>
      <c r="I1660" s="308"/>
      <c r="J1660" s="308"/>
      <c r="K1660" s="212"/>
      <c r="L1660" s="246"/>
    </row>
    <row r="1661" spans="1:12" ht="25.5">
      <c r="A1661" s="296" t="s">
        <v>2510</v>
      </c>
      <c r="B1661" s="296"/>
      <c r="C1661" s="296"/>
      <c r="D1661" s="296"/>
      <c r="E1661" s="297" t="s">
        <v>5463</v>
      </c>
      <c r="F1661" s="298"/>
      <c r="G1661" s="299"/>
      <c r="H1661" s="334"/>
      <c r="I1661" s="300"/>
      <c r="J1661" s="300"/>
      <c r="K1661" s="301"/>
      <c r="L1661" s="246"/>
    </row>
    <row r="1662" spans="1:12" ht="25.5">
      <c r="A1662" s="230" t="s">
        <v>2511</v>
      </c>
      <c r="B1662" s="230" t="s">
        <v>6016</v>
      </c>
      <c r="C1662" s="230" t="s">
        <v>313</v>
      </c>
      <c r="D1662" s="230"/>
      <c r="E1662" s="232" t="s">
        <v>4677</v>
      </c>
      <c r="F1662" s="233" t="s">
        <v>180</v>
      </c>
      <c r="G1662" s="234">
        <v>5187</v>
      </c>
      <c r="H1662" s="330"/>
      <c r="I1662" s="235">
        <f t="shared" ref="I1662:I1664" si="401">$H$4</f>
        <v>0</v>
      </c>
      <c r="J1662" s="236">
        <f t="shared" ref="J1662:J1664" si="402">TRUNC(H1662*(1+I1662), 2)</f>
        <v>0</v>
      </c>
      <c r="K1662" s="212">
        <f t="shared" ref="K1662:K1664" si="403">TRUNC(G1662*J1662,2)</f>
        <v>0</v>
      </c>
      <c r="L1662" s="321" t="s">
        <v>6417</v>
      </c>
    </row>
    <row r="1663" spans="1:12" ht="25.5">
      <c r="A1663" s="230" t="s">
        <v>3291</v>
      </c>
      <c r="B1663" s="230" t="s">
        <v>6017</v>
      </c>
      <c r="C1663" s="230" t="s">
        <v>313</v>
      </c>
      <c r="D1663" s="230"/>
      <c r="E1663" s="232" t="s">
        <v>4678</v>
      </c>
      <c r="F1663" s="233" t="s">
        <v>180</v>
      </c>
      <c r="G1663" s="234">
        <v>280</v>
      </c>
      <c r="H1663" s="330"/>
      <c r="I1663" s="235">
        <f t="shared" si="401"/>
        <v>0</v>
      </c>
      <c r="J1663" s="236">
        <f t="shared" si="402"/>
        <v>0</v>
      </c>
      <c r="K1663" s="212">
        <f t="shared" si="403"/>
        <v>0</v>
      </c>
      <c r="L1663" s="321" t="s">
        <v>6417</v>
      </c>
    </row>
    <row r="1664" spans="1:12">
      <c r="A1664" s="230" t="s">
        <v>3292</v>
      </c>
      <c r="B1664" s="230" t="s">
        <v>6018</v>
      </c>
      <c r="C1664" s="230" t="s">
        <v>313</v>
      </c>
      <c r="D1664" s="230"/>
      <c r="E1664" s="232" t="s">
        <v>6260</v>
      </c>
      <c r="F1664" s="233" t="s">
        <v>164</v>
      </c>
      <c r="G1664" s="234">
        <v>462</v>
      </c>
      <c r="H1664" s="330"/>
      <c r="I1664" s="235">
        <f t="shared" si="401"/>
        <v>0</v>
      </c>
      <c r="J1664" s="236">
        <f t="shared" si="402"/>
        <v>0</v>
      </c>
      <c r="K1664" s="212">
        <f t="shared" si="403"/>
        <v>0</v>
      </c>
      <c r="L1664" s="321" t="s">
        <v>6417</v>
      </c>
    </row>
    <row r="1665" spans="1:13">
      <c r="A1665" s="230"/>
      <c r="B1665" s="230"/>
      <c r="C1665" s="230"/>
      <c r="D1665" s="230"/>
      <c r="E1665" s="232"/>
      <c r="F1665" s="233"/>
      <c r="G1665" s="234"/>
      <c r="H1665" s="335"/>
      <c r="I1665" s="308"/>
      <c r="J1665" s="308"/>
      <c r="K1665" s="212"/>
      <c r="L1665" s="246"/>
    </row>
    <row r="1666" spans="1:13">
      <c r="A1666" s="296" t="s">
        <v>2512</v>
      </c>
      <c r="B1666" s="296"/>
      <c r="C1666" s="296"/>
      <c r="D1666" s="296"/>
      <c r="E1666" s="297" t="s">
        <v>6247</v>
      </c>
      <c r="F1666" s="298"/>
      <c r="G1666" s="299"/>
      <c r="H1666" s="334"/>
      <c r="I1666" s="300"/>
      <c r="J1666" s="300"/>
      <c r="K1666" s="301"/>
      <c r="L1666" s="246"/>
    </row>
    <row r="1667" spans="1:13" ht="25.5">
      <c r="A1667" s="230" t="s">
        <v>2513</v>
      </c>
      <c r="B1667" s="230" t="s">
        <v>6019</v>
      </c>
      <c r="C1667" s="230" t="s">
        <v>313</v>
      </c>
      <c r="D1667" s="230"/>
      <c r="E1667" s="232" t="s">
        <v>6256</v>
      </c>
      <c r="F1667" s="233" t="s">
        <v>171</v>
      </c>
      <c r="G1667" s="234">
        <v>399</v>
      </c>
      <c r="H1667" s="330"/>
      <c r="I1667" s="235">
        <f t="shared" ref="I1667:I1679" si="404">$H$4</f>
        <v>0</v>
      </c>
      <c r="J1667" s="236">
        <f t="shared" ref="J1667:J1679" si="405">TRUNC(H1667*(1+I1667), 2)</f>
        <v>0</v>
      </c>
      <c r="K1667" s="212">
        <f t="shared" ref="K1667:K1679" si="406">TRUNC(G1667*J1667,2)</f>
        <v>0</v>
      </c>
      <c r="L1667" s="276" t="s">
        <v>6417</v>
      </c>
    </row>
    <row r="1668" spans="1:13" ht="25.5">
      <c r="A1668" s="230" t="s">
        <v>2514</v>
      </c>
      <c r="B1668" s="230" t="s">
        <v>6020</v>
      </c>
      <c r="C1668" s="230" t="s">
        <v>313</v>
      </c>
      <c r="D1668" s="230"/>
      <c r="E1668" s="232" t="s">
        <v>6257</v>
      </c>
      <c r="F1668" s="233" t="s">
        <v>171</v>
      </c>
      <c r="G1668" s="234">
        <v>95</v>
      </c>
      <c r="H1668" s="330"/>
      <c r="I1668" s="235">
        <f t="shared" si="404"/>
        <v>0</v>
      </c>
      <c r="J1668" s="236">
        <f t="shared" si="405"/>
        <v>0</v>
      </c>
      <c r="K1668" s="212">
        <f t="shared" si="406"/>
        <v>0</v>
      </c>
      <c r="L1668" s="276" t="s">
        <v>6417</v>
      </c>
    </row>
    <row r="1669" spans="1:13" ht="25.5">
      <c r="A1669" s="230" t="s">
        <v>2515</v>
      </c>
      <c r="B1669" s="230" t="s">
        <v>6021</v>
      </c>
      <c r="C1669" s="230" t="s">
        <v>313</v>
      </c>
      <c r="D1669" s="230"/>
      <c r="E1669" s="232" t="s">
        <v>6258</v>
      </c>
      <c r="F1669" s="233" t="s">
        <v>171</v>
      </c>
      <c r="G1669" s="234">
        <v>3</v>
      </c>
      <c r="H1669" s="330"/>
      <c r="I1669" s="235">
        <f t="shared" si="404"/>
        <v>0</v>
      </c>
      <c r="J1669" s="236">
        <f t="shared" si="405"/>
        <v>0</v>
      </c>
      <c r="K1669" s="212">
        <f t="shared" si="406"/>
        <v>0</v>
      </c>
      <c r="L1669" s="276" t="s">
        <v>6417</v>
      </c>
    </row>
    <row r="1670" spans="1:13" ht="25.5">
      <c r="A1670" s="230" t="s">
        <v>2516</v>
      </c>
      <c r="B1670" s="230" t="s">
        <v>6022</v>
      </c>
      <c r="C1670" s="230" t="s">
        <v>313</v>
      </c>
      <c r="D1670" s="230"/>
      <c r="E1670" s="232" t="s">
        <v>6259</v>
      </c>
      <c r="F1670" s="233" t="s">
        <v>171</v>
      </c>
      <c r="G1670" s="234">
        <v>3</v>
      </c>
      <c r="H1670" s="330"/>
      <c r="I1670" s="235">
        <f t="shared" si="404"/>
        <v>0</v>
      </c>
      <c r="J1670" s="236">
        <f t="shared" si="405"/>
        <v>0</v>
      </c>
      <c r="K1670" s="212">
        <f t="shared" si="406"/>
        <v>0</v>
      </c>
      <c r="L1670" s="276" t="s">
        <v>6417</v>
      </c>
    </row>
    <row r="1671" spans="1:13" ht="25.5">
      <c r="A1671" s="230" t="s">
        <v>6250</v>
      </c>
      <c r="B1671" s="230" t="s">
        <v>6270</v>
      </c>
      <c r="C1671" s="230" t="s">
        <v>313</v>
      </c>
      <c r="D1671" s="230"/>
      <c r="E1671" s="232" t="s">
        <v>7352</v>
      </c>
      <c r="F1671" s="233" t="s">
        <v>171</v>
      </c>
      <c r="G1671" s="234">
        <v>1</v>
      </c>
      <c r="H1671" s="330"/>
      <c r="I1671" s="235">
        <f t="shared" si="404"/>
        <v>0</v>
      </c>
      <c r="J1671" s="236">
        <f t="shared" si="405"/>
        <v>0</v>
      </c>
      <c r="K1671" s="212">
        <f t="shared" si="406"/>
        <v>0</v>
      </c>
      <c r="L1671" s="276" t="s">
        <v>6417</v>
      </c>
    </row>
    <row r="1672" spans="1:13" ht="25.5">
      <c r="A1672" s="230" t="s">
        <v>6251</v>
      </c>
      <c r="B1672" s="230" t="s">
        <v>6271</v>
      </c>
      <c r="C1672" s="230" t="s">
        <v>313</v>
      </c>
      <c r="D1672" s="230"/>
      <c r="E1672" s="232" t="s">
        <v>7353</v>
      </c>
      <c r="F1672" s="233" t="s">
        <v>171</v>
      </c>
      <c r="G1672" s="234">
        <v>1</v>
      </c>
      <c r="H1672" s="330"/>
      <c r="I1672" s="235">
        <f t="shared" si="404"/>
        <v>0</v>
      </c>
      <c r="J1672" s="236">
        <f t="shared" si="405"/>
        <v>0</v>
      </c>
      <c r="K1672" s="212">
        <f t="shared" si="406"/>
        <v>0</v>
      </c>
      <c r="L1672" s="276" t="s">
        <v>6417</v>
      </c>
    </row>
    <row r="1673" spans="1:13" ht="25.5">
      <c r="A1673" s="230" t="s">
        <v>6252</v>
      </c>
      <c r="B1673" s="230" t="s">
        <v>6272</v>
      </c>
      <c r="C1673" s="230" t="s">
        <v>313</v>
      </c>
      <c r="D1673" s="230"/>
      <c r="E1673" s="232" t="s">
        <v>6248</v>
      </c>
      <c r="F1673" s="233" t="s">
        <v>171</v>
      </c>
      <c r="G1673" s="234">
        <v>1</v>
      </c>
      <c r="H1673" s="330"/>
      <c r="I1673" s="235">
        <f t="shared" si="404"/>
        <v>0</v>
      </c>
      <c r="J1673" s="236">
        <f t="shared" si="405"/>
        <v>0</v>
      </c>
      <c r="K1673" s="212">
        <f t="shared" si="406"/>
        <v>0</v>
      </c>
      <c r="L1673" s="276" t="s">
        <v>6417</v>
      </c>
    </row>
    <row r="1674" spans="1:13" ht="25.5">
      <c r="A1674" s="230" t="s">
        <v>6253</v>
      </c>
      <c r="B1674" s="230" t="s">
        <v>6273</v>
      </c>
      <c r="C1674" s="230" t="s">
        <v>313</v>
      </c>
      <c r="D1674" s="230"/>
      <c r="E1674" s="232" t="s">
        <v>7355</v>
      </c>
      <c r="F1674" s="233" t="s">
        <v>171</v>
      </c>
      <c r="G1674" s="234">
        <v>3</v>
      </c>
      <c r="H1674" s="330"/>
      <c r="I1674" s="235">
        <f t="shared" si="404"/>
        <v>0</v>
      </c>
      <c r="J1674" s="236">
        <f t="shared" si="405"/>
        <v>0</v>
      </c>
      <c r="K1674" s="212">
        <f t="shared" si="406"/>
        <v>0</v>
      </c>
      <c r="L1674" s="276" t="s">
        <v>6417</v>
      </c>
    </row>
    <row r="1675" spans="1:13" ht="25.5">
      <c r="A1675" s="230" t="s">
        <v>6254</v>
      </c>
      <c r="B1675" s="230" t="s">
        <v>6274</v>
      </c>
      <c r="C1675" s="230" t="s">
        <v>313</v>
      </c>
      <c r="D1675" s="230"/>
      <c r="E1675" s="232" t="s">
        <v>7354</v>
      </c>
      <c r="F1675" s="233" t="s">
        <v>171</v>
      </c>
      <c r="G1675" s="234">
        <v>3</v>
      </c>
      <c r="H1675" s="330"/>
      <c r="I1675" s="235">
        <f t="shared" si="404"/>
        <v>0</v>
      </c>
      <c r="J1675" s="236">
        <f t="shared" si="405"/>
        <v>0</v>
      </c>
      <c r="K1675" s="212">
        <f t="shared" si="406"/>
        <v>0</v>
      </c>
      <c r="L1675" s="276" t="s">
        <v>6417</v>
      </c>
    </row>
    <row r="1676" spans="1:13" ht="25.5">
      <c r="A1676" s="230" t="s">
        <v>6255</v>
      </c>
      <c r="B1676" s="230" t="s">
        <v>6275</v>
      </c>
      <c r="C1676" s="230" t="s">
        <v>313</v>
      </c>
      <c r="D1676" s="230"/>
      <c r="E1676" s="232" t="s">
        <v>6249</v>
      </c>
      <c r="F1676" s="233" t="s">
        <v>171</v>
      </c>
      <c r="G1676" s="234">
        <v>3</v>
      </c>
      <c r="H1676" s="330"/>
      <c r="I1676" s="235">
        <f t="shared" si="404"/>
        <v>0</v>
      </c>
      <c r="J1676" s="236">
        <f t="shared" si="405"/>
        <v>0</v>
      </c>
      <c r="K1676" s="212">
        <f t="shared" si="406"/>
        <v>0</v>
      </c>
      <c r="L1676" s="276" t="s">
        <v>6417</v>
      </c>
    </row>
    <row r="1677" spans="1:13" s="322" customFormat="1">
      <c r="A1677" s="230" t="s">
        <v>7350</v>
      </c>
      <c r="B1677" s="230" t="s">
        <v>7347</v>
      </c>
      <c r="C1677" s="230" t="s">
        <v>313</v>
      </c>
      <c r="D1677" s="230"/>
      <c r="E1677" s="232" t="s">
        <v>7339</v>
      </c>
      <c r="F1677" s="233" t="s">
        <v>171</v>
      </c>
      <c r="G1677" s="234">
        <v>1</v>
      </c>
      <c r="H1677" s="330"/>
      <c r="I1677" s="235">
        <f t="shared" si="404"/>
        <v>0</v>
      </c>
      <c r="J1677" s="236">
        <f t="shared" si="405"/>
        <v>0</v>
      </c>
      <c r="K1677" s="212">
        <f t="shared" si="406"/>
        <v>0</v>
      </c>
      <c r="L1677" s="276" t="s">
        <v>6417</v>
      </c>
      <c r="M1677" s="198"/>
    </row>
    <row r="1678" spans="1:13">
      <c r="A1678" s="230"/>
      <c r="B1678" s="230"/>
      <c r="C1678" s="230"/>
      <c r="D1678" s="230"/>
      <c r="E1678" s="232"/>
      <c r="F1678" s="233"/>
      <c r="G1678" s="234"/>
      <c r="H1678" s="335"/>
      <c r="I1678" s="308"/>
      <c r="J1678" s="308"/>
      <c r="K1678" s="212"/>
      <c r="L1678" s="246"/>
    </row>
    <row r="1679" spans="1:13">
      <c r="A1679" s="230" t="s">
        <v>690</v>
      </c>
      <c r="B1679" s="230" t="s">
        <v>1266</v>
      </c>
      <c r="C1679" s="230" t="s">
        <v>313</v>
      </c>
      <c r="D1679" s="230"/>
      <c r="E1679" s="232" t="s">
        <v>6416</v>
      </c>
      <c r="F1679" s="233" t="s">
        <v>171</v>
      </c>
      <c r="G1679" s="234">
        <v>1</v>
      </c>
      <c r="H1679" s="330"/>
      <c r="I1679" s="235">
        <f t="shared" si="404"/>
        <v>0</v>
      </c>
      <c r="J1679" s="236">
        <f t="shared" si="405"/>
        <v>0</v>
      </c>
      <c r="K1679" s="212">
        <f t="shared" si="406"/>
        <v>0</v>
      </c>
      <c r="L1679" s="321" t="s">
        <v>6417</v>
      </c>
    </row>
    <row r="1680" spans="1:13">
      <c r="A1680" s="230"/>
      <c r="B1680" s="230"/>
      <c r="C1680" s="230"/>
      <c r="D1680" s="230"/>
      <c r="E1680" s="232"/>
      <c r="F1680" s="233"/>
      <c r="G1680" s="234"/>
      <c r="H1680" s="330"/>
      <c r="I1680" s="236"/>
      <c r="J1680" s="236"/>
      <c r="K1680" s="212"/>
      <c r="L1680" s="321"/>
    </row>
    <row r="1681" spans="1:12">
      <c r="A1681" s="223" t="s">
        <v>149</v>
      </c>
      <c r="B1681" s="223"/>
      <c r="C1681" s="223"/>
      <c r="D1681" s="223"/>
      <c r="E1681" s="225" t="s">
        <v>7247</v>
      </c>
      <c r="F1681" s="226"/>
      <c r="G1681" s="227"/>
      <c r="H1681" s="332"/>
      <c r="I1681" s="228"/>
      <c r="J1681" s="228"/>
      <c r="K1681" s="228"/>
      <c r="L1681" s="214"/>
    </row>
    <row r="1682" spans="1:12">
      <c r="A1682" s="296" t="s">
        <v>7248</v>
      </c>
      <c r="B1682" s="296"/>
      <c r="C1682" s="296"/>
      <c r="D1682" s="296"/>
      <c r="E1682" s="297" t="s">
        <v>678</v>
      </c>
      <c r="F1682" s="298"/>
      <c r="G1682" s="299"/>
      <c r="H1682" s="334"/>
      <c r="I1682" s="300"/>
      <c r="J1682" s="300"/>
      <c r="K1682" s="301"/>
      <c r="L1682" s="319"/>
    </row>
    <row r="1683" spans="1:12" ht="25.5">
      <c r="A1683" s="230" t="s">
        <v>7249</v>
      </c>
      <c r="B1683" s="230"/>
      <c r="C1683" s="243" t="s">
        <v>221</v>
      </c>
      <c r="D1683" s="243" t="s">
        <v>6658</v>
      </c>
      <c r="E1683" s="241" t="s">
        <v>7179</v>
      </c>
      <c r="F1683" s="244" t="s">
        <v>176</v>
      </c>
      <c r="G1683" s="234">
        <v>316.5</v>
      </c>
      <c r="H1683" s="330"/>
      <c r="I1683" s="235">
        <f t="shared" ref="I1683:I1710" si="407">$H$3</f>
        <v>0</v>
      </c>
      <c r="J1683" s="236">
        <f t="shared" ref="J1683:J1710" si="408">TRUNC(H1683*(1+I1683), 2)</f>
        <v>0</v>
      </c>
      <c r="K1683" s="212">
        <f t="shared" ref="K1683:K1710" si="409">TRUNC(G1683*J1683,2)</f>
        <v>0</v>
      </c>
      <c r="L1683" s="321"/>
    </row>
    <row r="1684" spans="1:12" ht="38.25">
      <c r="A1684" s="230" t="s">
        <v>7250</v>
      </c>
      <c r="B1684" s="230"/>
      <c r="C1684" s="90" t="s">
        <v>221</v>
      </c>
      <c r="D1684" s="243" t="s">
        <v>6660</v>
      </c>
      <c r="E1684" s="241" t="s">
        <v>6514</v>
      </c>
      <c r="F1684" s="244" t="s">
        <v>176</v>
      </c>
      <c r="G1684" s="234">
        <v>411.5</v>
      </c>
      <c r="H1684" s="330"/>
      <c r="I1684" s="235">
        <f t="shared" si="407"/>
        <v>0</v>
      </c>
      <c r="J1684" s="236">
        <f t="shared" si="408"/>
        <v>0</v>
      </c>
      <c r="K1684" s="212">
        <f t="shared" si="409"/>
        <v>0</v>
      </c>
      <c r="L1684" s="321"/>
    </row>
    <row r="1685" spans="1:12" ht="25.5">
      <c r="A1685" s="230" t="s">
        <v>7251</v>
      </c>
      <c r="B1685" s="230"/>
      <c r="C1685" s="90" t="s">
        <v>221</v>
      </c>
      <c r="D1685" s="231">
        <v>97914</v>
      </c>
      <c r="E1685" s="232" t="s">
        <v>6995</v>
      </c>
      <c r="F1685" s="233" t="s">
        <v>177</v>
      </c>
      <c r="G1685" s="234">
        <v>4115</v>
      </c>
      <c r="H1685" s="330"/>
      <c r="I1685" s="235">
        <f t="shared" si="407"/>
        <v>0</v>
      </c>
      <c r="J1685" s="236">
        <f t="shared" si="408"/>
        <v>0</v>
      </c>
      <c r="K1685" s="212">
        <f t="shared" si="409"/>
        <v>0</v>
      </c>
      <c r="L1685" s="262"/>
    </row>
    <row r="1686" spans="1:12">
      <c r="A1686" s="230" t="s">
        <v>7291</v>
      </c>
      <c r="B1686" s="230"/>
      <c r="C1686" s="230" t="s">
        <v>221</v>
      </c>
      <c r="D1686" s="231">
        <v>85180</v>
      </c>
      <c r="E1686" s="232" t="s">
        <v>2048</v>
      </c>
      <c r="F1686" s="233" t="s">
        <v>163</v>
      </c>
      <c r="G1686" s="234">
        <v>226.45</v>
      </c>
      <c r="H1686" s="330"/>
      <c r="I1686" s="235">
        <f t="shared" si="407"/>
        <v>0</v>
      </c>
      <c r="J1686" s="236">
        <f t="shared" si="408"/>
        <v>0</v>
      </c>
      <c r="K1686" s="212">
        <f t="shared" si="409"/>
        <v>0</v>
      </c>
      <c r="L1686" s="321"/>
    </row>
    <row r="1687" spans="1:12">
      <c r="A1687" s="296" t="s">
        <v>7252</v>
      </c>
      <c r="B1687" s="296"/>
      <c r="C1687" s="296"/>
      <c r="D1687" s="296"/>
      <c r="E1687" s="297" t="s">
        <v>7262</v>
      </c>
      <c r="F1687" s="298"/>
      <c r="G1687" s="299"/>
      <c r="H1687" s="334"/>
      <c r="I1687" s="235"/>
      <c r="J1687" s="236"/>
      <c r="K1687" s="301"/>
      <c r="L1687" s="319"/>
    </row>
    <row r="1688" spans="1:12" ht="38.25">
      <c r="A1688" s="230" t="s">
        <v>7253</v>
      </c>
      <c r="B1688" s="230"/>
      <c r="C1688" s="90" t="s">
        <v>221</v>
      </c>
      <c r="D1688" s="231">
        <v>90100</v>
      </c>
      <c r="E1688" s="241" t="s">
        <v>6659</v>
      </c>
      <c r="F1688" s="244" t="s">
        <v>176</v>
      </c>
      <c r="G1688" s="234">
        <v>34.6</v>
      </c>
      <c r="H1688" s="330"/>
      <c r="I1688" s="235">
        <f t="shared" si="407"/>
        <v>0</v>
      </c>
      <c r="J1688" s="236">
        <f t="shared" si="408"/>
        <v>0</v>
      </c>
      <c r="K1688" s="212">
        <f t="shared" si="409"/>
        <v>0</v>
      </c>
      <c r="L1688" s="321"/>
    </row>
    <row r="1689" spans="1:12">
      <c r="A1689" s="230" t="s">
        <v>7254</v>
      </c>
      <c r="B1689" s="230"/>
      <c r="C1689" s="90" t="s">
        <v>221</v>
      </c>
      <c r="D1689" s="240">
        <v>101616</v>
      </c>
      <c r="E1689" s="241" t="s">
        <v>7717</v>
      </c>
      <c r="F1689" s="244" t="s">
        <v>163</v>
      </c>
      <c r="G1689" s="234">
        <v>28.8</v>
      </c>
      <c r="H1689" s="330"/>
      <c r="I1689" s="235">
        <f t="shared" si="407"/>
        <v>0</v>
      </c>
      <c r="J1689" s="236">
        <f t="shared" si="408"/>
        <v>0</v>
      </c>
      <c r="K1689" s="212">
        <f t="shared" si="409"/>
        <v>0</v>
      </c>
      <c r="L1689" s="321"/>
    </row>
    <row r="1690" spans="1:12">
      <c r="A1690" s="230" t="s">
        <v>7255</v>
      </c>
      <c r="B1690" s="230"/>
      <c r="C1690" s="90" t="s">
        <v>221</v>
      </c>
      <c r="D1690" s="240">
        <v>96995</v>
      </c>
      <c r="E1690" s="241" t="s">
        <v>6994</v>
      </c>
      <c r="F1690" s="244" t="s">
        <v>176</v>
      </c>
      <c r="G1690" s="234">
        <v>34.6</v>
      </c>
      <c r="H1690" s="330"/>
      <c r="I1690" s="235">
        <f t="shared" si="407"/>
        <v>0</v>
      </c>
      <c r="J1690" s="236">
        <f t="shared" si="408"/>
        <v>0</v>
      </c>
      <c r="K1690" s="212">
        <f t="shared" si="409"/>
        <v>0</v>
      </c>
      <c r="L1690" s="321"/>
    </row>
    <row r="1691" spans="1:12" ht="25.5">
      <c r="A1691" s="230" t="s">
        <v>7256</v>
      </c>
      <c r="B1691" s="230"/>
      <c r="C1691" s="90" t="s">
        <v>221</v>
      </c>
      <c r="D1691" s="230" t="s">
        <v>6573</v>
      </c>
      <c r="E1691" s="241" t="s">
        <v>7778</v>
      </c>
      <c r="F1691" s="233" t="s">
        <v>171</v>
      </c>
      <c r="G1691" s="234">
        <v>4</v>
      </c>
      <c r="H1691" s="330"/>
      <c r="I1691" s="235">
        <f t="shared" si="407"/>
        <v>0</v>
      </c>
      <c r="J1691" s="236">
        <f t="shared" si="408"/>
        <v>0</v>
      </c>
      <c r="K1691" s="212">
        <f t="shared" si="409"/>
        <v>0</v>
      </c>
      <c r="L1691" s="262"/>
    </row>
    <row r="1692" spans="1:12" ht="38.25">
      <c r="A1692" s="230" t="s">
        <v>7257</v>
      </c>
      <c r="B1692" s="230"/>
      <c r="C1692" s="90" t="s">
        <v>221</v>
      </c>
      <c r="D1692" s="231">
        <v>83627</v>
      </c>
      <c r="E1692" s="241" t="s">
        <v>7779</v>
      </c>
      <c r="F1692" s="233" t="s">
        <v>171</v>
      </c>
      <c r="G1692" s="234">
        <v>4</v>
      </c>
      <c r="H1692" s="330"/>
      <c r="I1692" s="235">
        <f t="shared" si="407"/>
        <v>0</v>
      </c>
      <c r="J1692" s="236">
        <f t="shared" si="408"/>
        <v>0</v>
      </c>
      <c r="K1692" s="212">
        <f t="shared" si="409"/>
        <v>0</v>
      </c>
      <c r="L1692" s="321"/>
    </row>
    <row r="1693" spans="1:12">
      <c r="A1693" s="230" t="s">
        <v>7258</v>
      </c>
      <c r="B1693" s="230" t="s">
        <v>7302</v>
      </c>
      <c r="C1693" s="230" t="s">
        <v>313</v>
      </c>
      <c r="D1693" s="230"/>
      <c r="E1693" s="241" t="s">
        <v>7780</v>
      </c>
      <c r="F1693" s="233" t="s">
        <v>164</v>
      </c>
      <c r="G1693" s="234">
        <v>54</v>
      </c>
      <c r="H1693" s="330"/>
      <c r="I1693" s="235">
        <f t="shared" si="407"/>
        <v>0</v>
      </c>
      <c r="J1693" s="236">
        <f t="shared" si="408"/>
        <v>0</v>
      </c>
      <c r="K1693" s="212">
        <f t="shared" si="409"/>
        <v>0</v>
      </c>
      <c r="L1693" s="323"/>
    </row>
    <row r="1694" spans="1:12">
      <c r="A1694" s="230" t="s">
        <v>7259</v>
      </c>
      <c r="B1694" s="230" t="s">
        <v>7303</v>
      </c>
      <c r="C1694" s="230" t="s">
        <v>313</v>
      </c>
      <c r="D1694" s="230"/>
      <c r="E1694" s="241" t="s">
        <v>7781</v>
      </c>
      <c r="F1694" s="233" t="s">
        <v>164</v>
      </c>
      <c r="G1694" s="234">
        <v>18</v>
      </c>
      <c r="H1694" s="330"/>
      <c r="I1694" s="235">
        <f t="shared" si="407"/>
        <v>0</v>
      </c>
      <c r="J1694" s="236">
        <f t="shared" si="408"/>
        <v>0</v>
      </c>
      <c r="K1694" s="212">
        <f t="shared" si="409"/>
        <v>0</v>
      </c>
      <c r="L1694" s="323"/>
    </row>
    <row r="1695" spans="1:12">
      <c r="A1695" s="230" t="s">
        <v>7260</v>
      </c>
      <c r="B1695" s="230" t="s">
        <v>7282</v>
      </c>
      <c r="C1695" s="230" t="s">
        <v>313</v>
      </c>
      <c r="D1695" s="230"/>
      <c r="E1695" s="241" t="s">
        <v>7782</v>
      </c>
      <c r="F1695" s="233" t="s">
        <v>164</v>
      </c>
      <c r="G1695" s="234">
        <v>3</v>
      </c>
      <c r="H1695" s="330"/>
      <c r="I1695" s="235">
        <f t="shared" si="407"/>
        <v>0</v>
      </c>
      <c r="J1695" s="236">
        <f t="shared" si="408"/>
        <v>0</v>
      </c>
      <c r="K1695" s="212">
        <f t="shared" si="409"/>
        <v>0</v>
      </c>
      <c r="L1695" s="321"/>
    </row>
    <row r="1696" spans="1:12">
      <c r="A1696" s="230" t="s">
        <v>7261</v>
      </c>
      <c r="B1696" s="230" t="s">
        <v>7283</v>
      </c>
      <c r="C1696" s="230" t="s">
        <v>313</v>
      </c>
      <c r="D1696" s="230"/>
      <c r="E1696" s="241" t="s">
        <v>7783</v>
      </c>
      <c r="F1696" s="233" t="s">
        <v>171</v>
      </c>
      <c r="G1696" s="234">
        <v>1</v>
      </c>
      <c r="H1696" s="330"/>
      <c r="I1696" s="235">
        <f t="shared" si="407"/>
        <v>0</v>
      </c>
      <c r="J1696" s="236">
        <f t="shared" si="408"/>
        <v>0</v>
      </c>
      <c r="K1696" s="212">
        <f t="shared" si="409"/>
        <v>0</v>
      </c>
      <c r="L1696" s="321"/>
    </row>
    <row r="1697" spans="1:12">
      <c r="A1697" s="296" t="s">
        <v>7263</v>
      </c>
      <c r="B1697" s="296"/>
      <c r="C1697" s="296"/>
      <c r="D1697" s="296"/>
      <c r="E1697" s="297" t="s">
        <v>7278</v>
      </c>
      <c r="F1697" s="298"/>
      <c r="G1697" s="299"/>
      <c r="H1697" s="334"/>
      <c r="I1697" s="235"/>
      <c r="J1697" s="236"/>
      <c r="K1697" s="301"/>
      <c r="L1697" s="319"/>
    </row>
    <row r="1698" spans="1:12">
      <c r="A1698" s="230" t="s">
        <v>7265</v>
      </c>
      <c r="B1698" s="230" t="s">
        <v>7284</v>
      </c>
      <c r="C1698" s="230" t="s">
        <v>313</v>
      </c>
      <c r="D1698" s="230"/>
      <c r="E1698" s="232" t="s">
        <v>7279</v>
      </c>
      <c r="F1698" s="233" t="s">
        <v>171</v>
      </c>
      <c r="G1698" s="234">
        <v>1</v>
      </c>
      <c r="H1698" s="330"/>
      <c r="I1698" s="235">
        <f t="shared" si="407"/>
        <v>0</v>
      </c>
      <c r="J1698" s="236">
        <f t="shared" si="408"/>
        <v>0</v>
      </c>
      <c r="K1698" s="212">
        <f t="shared" si="409"/>
        <v>0</v>
      </c>
      <c r="L1698" s="321"/>
    </row>
    <row r="1699" spans="1:12">
      <c r="A1699" s="230" t="s">
        <v>7266</v>
      </c>
      <c r="B1699" s="230" t="s">
        <v>7285</v>
      </c>
      <c r="C1699" s="230" t="s">
        <v>313</v>
      </c>
      <c r="D1699" s="230"/>
      <c r="E1699" s="232" t="s">
        <v>7280</v>
      </c>
      <c r="F1699" s="233" t="s">
        <v>164</v>
      </c>
      <c r="G1699" s="234">
        <v>0.5</v>
      </c>
      <c r="H1699" s="330"/>
      <c r="I1699" s="235">
        <f t="shared" si="407"/>
        <v>0</v>
      </c>
      <c r="J1699" s="236">
        <f t="shared" si="408"/>
        <v>0</v>
      </c>
      <c r="K1699" s="212">
        <f t="shared" si="409"/>
        <v>0</v>
      </c>
      <c r="L1699" s="321"/>
    </row>
    <row r="1700" spans="1:12">
      <c r="A1700" s="230" t="s">
        <v>7267</v>
      </c>
      <c r="B1700" s="230" t="s">
        <v>7286</v>
      </c>
      <c r="C1700" s="230" t="s">
        <v>313</v>
      </c>
      <c r="D1700" s="230"/>
      <c r="E1700" s="232" t="s">
        <v>7289</v>
      </c>
      <c r="F1700" s="233" t="s">
        <v>164</v>
      </c>
      <c r="G1700" s="234">
        <v>4.5</v>
      </c>
      <c r="H1700" s="330"/>
      <c r="I1700" s="235">
        <f t="shared" si="407"/>
        <v>0</v>
      </c>
      <c r="J1700" s="236">
        <f t="shared" si="408"/>
        <v>0</v>
      </c>
      <c r="K1700" s="212">
        <f t="shared" si="409"/>
        <v>0</v>
      </c>
      <c r="L1700" s="321"/>
    </row>
    <row r="1701" spans="1:12">
      <c r="A1701" s="230" t="s">
        <v>7268</v>
      </c>
      <c r="B1701" s="230"/>
      <c r="C1701" s="90" t="s">
        <v>221</v>
      </c>
      <c r="D1701" s="230" t="s">
        <v>6567</v>
      </c>
      <c r="E1701" s="232" t="s">
        <v>6651</v>
      </c>
      <c r="F1701" s="233" t="s">
        <v>171</v>
      </c>
      <c r="G1701" s="234">
        <v>1</v>
      </c>
      <c r="H1701" s="330"/>
      <c r="I1701" s="235">
        <f t="shared" si="407"/>
        <v>0</v>
      </c>
      <c r="J1701" s="236">
        <f t="shared" si="408"/>
        <v>0</v>
      </c>
      <c r="K1701" s="212">
        <f t="shared" si="409"/>
        <v>0</v>
      </c>
      <c r="L1701" s="321"/>
    </row>
    <row r="1702" spans="1:12" ht="25.5">
      <c r="A1702" s="230" t="s">
        <v>7269</v>
      </c>
      <c r="B1702" s="230"/>
      <c r="C1702" s="90" t="s">
        <v>221</v>
      </c>
      <c r="D1702" s="230">
        <v>99625</v>
      </c>
      <c r="E1702" s="232" t="s">
        <v>7331</v>
      </c>
      <c r="F1702" s="233" t="s">
        <v>171</v>
      </c>
      <c r="G1702" s="234">
        <v>1</v>
      </c>
      <c r="H1702" s="330"/>
      <c r="I1702" s="235">
        <f t="shared" si="407"/>
        <v>0</v>
      </c>
      <c r="J1702" s="236">
        <f t="shared" si="408"/>
        <v>0</v>
      </c>
      <c r="K1702" s="212">
        <f t="shared" si="409"/>
        <v>0</v>
      </c>
      <c r="L1702" s="321"/>
    </row>
    <row r="1703" spans="1:12">
      <c r="A1703" s="230" t="s">
        <v>7270</v>
      </c>
      <c r="B1703" s="230" t="s">
        <v>7287</v>
      </c>
      <c r="C1703" s="230" t="s">
        <v>313</v>
      </c>
      <c r="D1703" s="230"/>
      <c r="E1703" s="232" t="s">
        <v>7281</v>
      </c>
      <c r="F1703" s="233" t="s">
        <v>171</v>
      </c>
      <c r="G1703" s="234">
        <v>1</v>
      </c>
      <c r="H1703" s="330"/>
      <c r="I1703" s="235">
        <f t="shared" si="407"/>
        <v>0</v>
      </c>
      <c r="J1703" s="236">
        <f t="shared" si="408"/>
        <v>0</v>
      </c>
      <c r="K1703" s="212">
        <f t="shared" si="409"/>
        <v>0</v>
      </c>
      <c r="L1703" s="321"/>
    </row>
    <row r="1704" spans="1:12" ht="25.5">
      <c r="A1704" s="230" t="s">
        <v>7288</v>
      </c>
      <c r="B1704" s="230"/>
      <c r="C1704" s="90" t="s">
        <v>221</v>
      </c>
      <c r="D1704" s="231">
        <v>94501</v>
      </c>
      <c r="E1704" s="232" t="s">
        <v>6655</v>
      </c>
      <c r="F1704" s="233" t="s">
        <v>171</v>
      </c>
      <c r="G1704" s="234">
        <v>1</v>
      </c>
      <c r="H1704" s="330"/>
      <c r="I1704" s="235">
        <f t="shared" si="407"/>
        <v>0</v>
      </c>
      <c r="J1704" s="236">
        <f t="shared" si="408"/>
        <v>0</v>
      </c>
      <c r="K1704" s="212">
        <f t="shared" si="409"/>
        <v>0</v>
      </c>
      <c r="L1704" s="321"/>
    </row>
    <row r="1705" spans="1:12">
      <c r="A1705" s="296" t="s">
        <v>7272</v>
      </c>
      <c r="B1705" s="296"/>
      <c r="C1705" s="296"/>
      <c r="D1705" s="296"/>
      <c r="E1705" s="297" t="s">
        <v>7264</v>
      </c>
      <c r="F1705" s="298"/>
      <c r="G1705" s="299"/>
      <c r="H1705" s="334"/>
      <c r="I1705" s="235"/>
      <c r="J1705" s="236"/>
      <c r="K1705" s="301"/>
      <c r="L1705" s="319"/>
    </row>
    <row r="1706" spans="1:12" ht="38.25">
      <c r="A1706" s="230" t="s">
        <v>7273</v>
      </c>
      <c r="B1706" s="230"/>
      <c r="C1706" s="90" t="s">
        <v>221</v>
      </c>
      <c r="D1706" s="231">
        <v>90100</v>
      </c>
      <c r="E1706" s="232" t="s">
        <v>6659</v>
      </c>
      <c r="F1706" s="244" t="s">
        <v>176</v>
      </c>
      <c r="G1706" s="234">
        <v>54.2</v>
      </c>
      <c r="H1706" s="330"/>
      <c r="I1706" s="235">
        <f t="shared" si="407"/>
        <v>0</v>
      </c>
      <c r="J1706" s="236">
        <f t="shared" si="408"/>
        <v>0</v>
      </c>
      <c r="K1706" s="212">
        <f t="shared" si="409"/>
        <v>0</v>
      </c>
      <c r="L1706" s="321"/>
    </row>
    <row r="1707" spans="1:12">
      <c r="A1707" s="230" t="s">
        <v>7274</v>
      </c>
      <c r="B1707" s="230"/>
      <c r="C1707" s="90" t="s">
        <v>221</v>
      </c>
      <c r="D1707" s="240">
        <v>101616</v>
      </c>
      <c r="E1707" s="241" t="s">
        <v>7717</v>
      </c>
      <c r="F1707" s="244" t="s">
        <v>163</v>
      </c>
      <c r="G1707" s="234">
        <v>90.4</v>
      </c>
      <c r="H1707" s="330"/>
      <c r="I1707" s="235">
        <f t="shared" si="407"/>
        <v>0</v>
      </c>
      <c r="J1707" s="236">
        <f t="shared" si="408"/>
        <v>0</v>
      </c>
      <c r="K1707" s="212">
        <f t="shared" si="409"/>
        <v>0</v>
      </c>
      <c r="L1707" s="321"/>
    </row>
    <row r="1708" spans="1:12">
      <c r="A1708" s="230" t="s">
        <v>7275</v>
      </c>
      <c r="B1708" s="230"/>
      <c r="C1708" s="90" t="s">
        <v>221</v>
      </c>
      <c r="D1708" s="240">
        <v>96995</v>
      </c>
      <c r="E1708" s="241" t="s">
        <v>6994</v>
      </c>
      <c r="F1708" s="244" t="s">
        <v>176</v>
      </c>
      <c r="G1708" s="234">
        <v>54.2</v>
      </c>
      <c r="H1708" s="330"/>
      <c r="I1708" s="235">
        <f t="shared" si="407"/>
        <v>0</v>
      </c>
      <c r="J1708" s="236">
        <f t="shared" si="408"/>
        <v>0</v>
      </c>
      <c r="K1708" s="212">
        <f t="shared" si="409"/>
        <v>0</v>
      </c>
      <c r="L1708" s="321"/>
    </row>
    <row r="1709" spans="1:12">
      <c r="A1709" s="230" t="s">
        <v>7276</v>
      </c>
      <c r="B1709" s="230" t="s">
        <v>7304</v>
      </c>
      <c r="C1709" s="230" t="s">
        <v>313</v>
      </c>
      <c r="D1709" s="230"/>
      <c r="E1709" s="232" t="s">
        <v>7183</v>
      </c>
      <c r="F1709" s="233" t="s">
        <v>164</v>
      </c>
      <c r="G1709" s="234">
        <v>226</v>
      </c>
      <c r="H1709" s="330"/>
      <c r="I1709" s="235">
        <f t="shared" si="407"/>
        <v>0</v>
      </c>
      <c r="J1709" s="236">
        <f t="shared" si="408"/>
        <v>0</v>
      </c>
      <c r="K1709" s="212">
        <f t="shared" si="409"/>
        <v>0</v>
      </c>
      <c r="L1709" s="323"/>
    </row>
    <row r="1710" spans="1:12">
      <c r="A1710" s="230" t="s">
        <v>7277</v>
      </c>
      <c r="B1710" s="230" t="s">
        <v>7290</v>
      </c>
      <c r="C1710" s="230" t="s">
        <v>313</v>
      </c>
      <c r="D1710" s="230"/>
      <c r="E1710" s="232" t="s">
        <v>7271</v>
      </c>
      <c r="F1710" s="233" t="s">
        <v>171</v>
      </c>
      <c r="G1710" s="234">
        <v>1</v>
      </c>
      <c r="H1710" s="330"/>
      <c r="I1710" s="235">
        <f t="shared" si="407"/>
        <v>0</v>
      </c>
      <c r="J1710" s="236">
        <f t="shared" si="408"/>
        <v>0</v>
      </c>
      <c r="K1710" s="212">
        <f t="shared" si="409"/>
        <v>0</v>
      </c>
      <c r="L1710" s="321"/>
    </row>
    <row r="1711" spans="1:12">
      <c r="A1711" s="230"/>
      <c r="B1711" s="230"/>
      <c r="C1711" s="230"/>
      <c r="D1711" s="230"/>
      <c r="E1711" s="232"/>
      <c r="F1711" s="233"/>
      <c r="G1711" s="234"/>
      <c r="H1711" s="331"/>
      <c r="I1711" s="212"/>
      <c r="J1711" s="212"/>
      <c r="K1711" s="212"/>
      <c r="L1711" s="214"/>
    </row>
    <row r="1712" spans="1:12">
      <c r="A1712" s="230"/>
      <c r="B1712" s="230"/>
      <c r="C1712" s="230"/>
      <c r="D1712" s="230"/>
      <c r="E1712" s="250" t="s">
        <v>175</v>
      </c>
      <c r="F1712" s="233"/>
      <c r="G1712" s="251"/>
      <c r="H1712" s="331"/>
      <c r="I1712" s="212"/>
      <c r="J1712" s="212"/>
      <c r="K1712" s="252">
        <f>SUM(K441:K1711)</f>
        <v>0</v>
      </c>
      <c r="L1712" s="311"/>
    </row>
    <row r="1713" spans="1:12">
      <c r="A1713" s="230"/>
      <c r="B1713" s="230"/>
      <c r="C1713" s="230"/>
      <c r="D1713" s="230"/>
      <c r="E1713" s="250"/>
      <c r="F1713" s="233"/>
      <c r="G1713" s="234"/>
      <c r="H1713" s="331"/>
      <c r="I1713" s="212"/>
      <c r="J1713" s="212"/>
      <c r="K1713" s="252"/>
      <c r="L1713" s="214"/>
    </row>
    <row r="1714" spans="1:12">
      <c r="A1714" s="230"/>
      <c r="B1714" s="230"/>
      <c r="C1714" s="230"/>
      <c r="D1714" s="230"/>
      <c r="E1714" s="232"/>
      <c r="F1714" s="233"/>
      <c r="G1714" s="234"/>
      <c r="H1714" s="331"/>
      <c r="I1714" s="212"/>
      <c r="J1714" s="212"/>
      <c r="K1714" s="212"/>
      <c r="L1714" s="214"/>
    </row>
    <row r="1715" spans="1:12">
      <c r="A1715" s="215" t="s">
        <v>151</v>
      </c>
      <c r="B1715" s="215"/>
      <c r="C1715" s="215"/>
      <c r="D1715" s="215"/>
      <c r="E1715" s="217" t="s">
        <v>207</v>
      </c>
      <c r="F1715" s="218"/>
      <c r="G1715" s="219"/>
      <c r="H1715" s="332"/>
      <c r="I1715" s="220"/>
      <c r="J1715" s="220"/>
      <c r="K1715" s="220"/>
      <c r="L1715" s="214"/>
    </row>
    <row r="1716" spans="1:12">
      <c r="A1716" s="230" t="s">
        <v>213</v>
      </c>
      <c r="B1716" s="230"/>
      <c r="C1716" s="230" t="s">
        <v>221</v>
      </c>
      <c r="D1716" s="231">
        <v>85180</v>
      </c>
      <c r="E1716" s="232" t="s">
        <v>2048</v>
      </c>
      <c r="F1716" s="233" t="s">
        <v>163</v>
      </c>
      <c r="G1716" s="234">
        <v>1500.41</v>
      </c>
      <c r="H1716" s="330"/>
      <c r="I1716" s="235">
        <f t="shared" ref="I1716:I1721" si="410">$H$3</f>
        <v>0</v>
      </c>
      <c r="J1716" s="236">
        <f t="shared" ref="J1716:J1721" si="411">TRUNC(H1716*(1+I1716), 2)</f>
        <v>0</v>
      </c>
      <c r="K1716" s="212">
        <f t="shared" ref="K1716:K1721" si="412">TRUNC(G1716*J1716,2)</f>
        <v>0</v>
      </c>
      <c r="L1716" s="242"/>
    </row>
    <row r="1717" spans="1:12">
      <c r="A1717" s="230" t="s">
        <v>236</v>
      </c>
      <c r="B1717" s="230" t="s">
        <v>6379</v>
      </c>
      <c r="C1717" s="230" t="s">
        <v>313</v>
      </c>
      <c r="D1717" s="230"/>
      <c r="E1717" s="273" t="s">
        <v>6327</v>
      </c>
      <c r="F1717" s="274" t="s">
        <v>171</v>
      </c>
      <c r="G1717" s="234">
        <v>1</v>
      </c>
      <c r="H1717" s="330"/>
      <c r="I1717" s="235">
        <f t="shared" si="410"/>
        <v>0</v>
      </c>
      <c r="J1717" s="236">
        <f t="shared" si="411"/>
        <v>0</v>
      </c>
      <c r="K1717" s="212">
        <f t="shared" si="412"/>
        <v>0</v>
      </c>
      <c r="L1717" s="238"/>
    </row>
    <row r="1718" spans="1:12">
      <c r="A1718" s="230" t="s">
        <v>238</v>
      </c>
      <c r="B1718" s="230" t="s">
        <v>6381</v>
      </c>
      <c r="C1718" s="230" t="s">
        <v>313</v>
      </c>
      <c r="D1718" s="230"/>
      <c r="E1718" s="273" t="s">
        <v>2049</v>
      </c>
      <c r="F1718" s="274" t="s">
        <v>171</v>
      </c>
      <c r="G1718" s="234">
        <v>20</v>
      </c>
      <c r="H1718" s="330"/>
      <c r="I1718" s="235">
        <f t="shared" si="410"/>
        <v>0</v>
      </c>
      <c r="J1718" s="236">
        <f t="shared" si="411"/>
        <v>0</v>
      </c>
      <c r="K1718" s="212">
        <f t="shared" si="412"/>
        <v>0</v>
      </c>
      <c r="L1718" s="238"/>
    </row>
    <row r="1719" spans="1:12">
      <c r="A1719" s="230" t="s">
        <v>315</v>
      </c>
      <c r="B1719" s="243" t="s">
        <v>7217</v>
      </c>
      <c r="C1719" s="230" t="s">
        <v>313</v>
      </c>
      <c r="D1719" s="230"/>
      <c r="E1719" s="273" t="s">
        <v>7215</v>
      </c>
      <c r="F1719" s="274" t="s">
        <v>171</v>
      </c>
      <c r="G1719" s="234">
        <v>1</v>
      </c>
      <c r="H1719" s="330"/>
      <c r="I1719" s="235">
        <f t="shared" si="410"/>
        <v>0</v>
      </c>
      <c r="J1719" s="236">
        <f t="shared" si="411"/>
        <v>0</v>
      </c>
      <c r="K1719" s="212">
        <f t="shared" si="412"/>
        <v>0</v>
      </c>
      <c r="L1719" s="238"/>
    </row>
    <row r="1720" spans="1:12">
      <c r="A1720" s="230" t="s">
        <v>558</v>
      </c>
      <c r="B1720" s="243" t="s">
        <v>7218</v>
      </c>
      <c r="C1720" s="230" t="s">
        <v>313</v>
      </c>
      <c r="D1720" s="230"/>
      <c r="E1720" s="273" t="s">
        <v>7216</v>
      </c>
      <c r="F1720" s="274" t="s">
        <v>171</v>
      </c>
      <c r="G1720" s="234">
        <v>1</v>
      </c>
      <c r="H1720" s="330"/>
      <c r="I1720" s="235">
        <f t="shared" si="410"/>
        <v>0</v>
      </c>
      <c r="J1720" s="236">
        <f t="shared" si="411"/>
        <v>0</v>
      </c>
      <c r="K1720" s="212">
        <f t="shared" si="412"/>
        <v>0</v>
      </c>
      <c r="L1720" s="238"/>
    </row>
    <row r="1721" spans="1:12" ht="25.5">
      <c r="A1721" s="230" t="s">
        <v>559</v>
      </c>
      <c r="B1721" s="243" t="s">
        <v>7219</v>
      </c>
      <c r="C1721" s="230" t="s">
        <v>313</v>
      </c>
      <c r="D1721" s="230"/>
      <c r="E1721" s="273" t="s">
        <v>7317</v>
      </c>
      <c r="F1721" s="274" t="s">
        <v>171</v>
      </c>
      <c r="G1721" s="234">
        <v>4</v>
      </c>
      <c r="H1721" s="330"/>
      <c r="I1721" s="235">
        <f t="shared" si="410"/>
        <v>0</v>
      </c>
      <c r="J1721" s="236">
        <f t="shared" si="411"/>
        <v>0</v>
      </c>
      <c r="K1721" s="212">
        <f t="shared" si="412"/>
        <v>0</v>
      </c>
      <c r="L1721" s="238"/>
    </row>
    <row r="1722" spans="1:12">
      <c r="A1722" s="230"/>
      <c r="B1722" s="230"/>
      <c r="C1722" s="230"/>
      <c r="D1722" s="230"/>
      <c r="E1722" s="232"/>
      <c r="F1722" s="233"/>
      <c r="G1722" s="234"/>
      <c r="H1722" s="331"/>
      <c r="I1722" s="212"/>
      <c r="J1722" s="212"/>
      <c r="K1722" s="212"/>
      <c r="L1722" s="246"/>
    </row>
    <row r="1723" spans="1:12">
      <c r="A1723" s="230"/>
      <c r="B1723" s="230"/>
      <c r="C1723" s="230"/>
      <c r="D1723" s="230"/>
      <c r="E1723" s="250" t="s">
        <v>175</v>
      </c>
      <c r="F1723" s="233"/>
      <c r="G1723" s="251"/>
      <c r="H1723" s="331"/>
      <c r="I1723" s="212"/>
      <c r="J1723" s="212"/>
      <c r="K1723" s="252">
        <f>SUM(K1716:K1722)</f>
        <v>0</v>
      </c>
      <c r="L1723" s="253"/>
    </row>
    <row r="1724" spans="1:12">
      <c r="A1724" s="230"/>
      <c r="B1724" s="230"/>
      <c r="C1724" s="230"/>
      <c r="D1724" s="230"/>
      <c r="E1724" s="232"/>
      <c r="F1724" s="233"/>
      <c r="G1724" s="234"/>
      <c r="H1724" s="331"/>
      <c r="I1724" s="212"/>
      <c r="J1724" s="212"/>
      <c r="K1724" s="212"/>
      <c r="L1724" s="214"/>
    </row>
    <row r="1725" spans="1:12">
      <c r="A1725" s="230"/>
      <c r="B1725" s="230"/>
      <c r="C1725" s="230"/>
      <c r="D1725" s="230"/>
      <c r="E1725" s="232"/>
      <c r="F1725" s="233"/>
      <c r="G1725" s="234"/>
      <c r="H1725" s="331"/>
      <c r="I1725" s="212"/>
      <c r="J1725" s="212"/>
      <c r="K1725" s="212"/>
      <c r="L1725" s="214"/>
    </row>
    <row r="1726" spans="1:12">
      <c r="A1726" s="215" t="s">
        <v>152</v>
      </c>
      <c r="B1726" s="215"/>
      <c r="C1726" s="215"/>
      <c r="D1726" s="215"/>
      <c r="E1726" s="217" t="s">
        <v>1272</v>
      </c>
      <c r="F1726" s="218"/>
      <c r="G1726" s="219"/>
      <c r="H1726" s="332"/>
      <c r="I1726" s="220"/>
      <c r="J1726" s="220"/>
      <c r="K1726" s="220"/>
      <c r="L1726" s="214"/>
    </row>
    <row r="1727" spans="1:12">
      <c r="A1727" s="230" t="s">
        <v>153</v>
      </c>
      <c r="B1727" s="230" t="s">
        <v>6392</v>
      </c>
      <c r="C1727" s="230" t="s">
        <v>313</v>
      </c>
      <c r="D1727" s="230"/>
      <c r="E1727" s="232" t="s">
        <v>6350</v>
      </c>
      <c r="F1727" s="233" t="s">
        <v>171</v>
      </c>
      <c r="G1727" s="234">
        <v>1</v>
      </c>
      <c r="H1727" s="330"/>
      <c r="I1727" s="235">
        <f t="shared" ref="I1727:I1744" si="413">$H$3</f>
        <v>0</v>
      </c>
      <c r="J1727" s="236">
        <f t="shared" ref="J1727:J1744" si="414">TRUNC(H1727*(1+I1727), 2)</f>
        <v>0</v>
      </c>
      <c r="K1727" s="212">
        <f t="shared" ref="K1727:K1744" si="415">TRUNC(G1727*J1727,2)</f>
        <v>0</v>
      </c>
      <c r="L1727" s="238"/>
    </row>
    <row r="1728" spans="1:12">
      <c r="A1728" s="230" t="s">
        <v>232</v>
      </c>
      <c r="B1728" s="230" t="s">
        <v>6393</v>
      </c>
      <c r="C1728" s="230" t="s">
        <v>313</v>
      </c>
      <c r="D1728" s="230"/>
      <c r="E1728" s="232" t="s">
        <v>6351</v>
      </c>
      <c r="F1728" s="233" t="s">
        <v>171</v>
      </c>
      <c r="G1728" s="234">
        <v>4</v>
      </c>
      <c r="H1728" s="330"/>
      <c r="I1728" s="235">
        <f t="shared" si="413"/>
        <v>0</v>
      </c>
      <c r="J1728" s="236">
        <f t="shared" si="414"/>
        <v>0</v>
      </c>
      <c r="K1728" s="212">
        <f t="shared" si="415"/>
        <v>0</v>
      </c>
      <c r="L1728" s="238"/>
    </row>
    <row r="1729" spans="1:12">
      <c r="A1729" s="230" t="s">
        <v>2237</v>
      </c>
      <c r="B1729" s="230" t="s">
        <v>6394</v>
      </c>
      <c r="C1729" s="230" t="s">
        <v>313</v>
      </c>
      <c r="D1729" s="230"/>
      <c r="E1729" s="232" t="s">
        <v>6352</v>
      </c>
      <c r="F1729" s="233" t="s">
        <v>171</v>
      </c>
      <c r="G1729" s="234">
        <v>73</v>
      </c>
      <c r="H1729" s="330"/>
      <c r="I1729" s="235">
        <f t="shared" si="413"/>
        <v>0</v>
      </c>
      <c r="J1729" s="236">
        <f t="shared" si="414"/>
        <v>0</v>
      </c>
      <c r="K1729" s="212">
        <f t="shared" si="415"/>
        <v>0</v>
      </c>
      <c r="L1729" s="238"/>
    </row>
    <row r="1730" spans="1:12">
      <c r="A1730" s="230" t="s">
        <v>2238</v>
      </c>
      <c r="B1730" s="230" t="s">
        <v>6395</v>
      </c>
      <c r="C1730" s="230" t="s">
        <v>313</v>
      </c>
      <c r="D1730" s="230"/>
      <c r="E1730" s="232" t="s">
        <v>6353</v>
      </c>
      <c r="F1730" s="233" t="s">
        <v>171</v>
      </c>
      <c r="G1730" s="234">
        <v>6</v>
      </c>
      <c r="H1730" s="330"/>
      <c r="I1730" s="235">
        <f t="shared" si="413"/>
        <v>0</v>
      </c>
      <c r="J1730" s="236">
        <f t="shared" si="414"/>
        <v>0</v>
      </c>
      <c r="K1730" s="212">
        <f t="shared" si="415"/>
        <v>0</v>
      </c>
      <c r="L1730" s="238"/>
    </row>
    <row r="1731" spans="1:12">
      <c r="A1731" s="230" t="s">
        <v>2239</v>
      </c>
      <c r="B1731" s="230" t="s">
        <v>6396</v>
      </c>
      <c r="C1731" s="230" t="s">
        <v>313</v>
      </c>
      <c r="D1731" s="230"/>
      <c r="E1731" s="232" t="s">
        <v>6354</v>
      </c>
      <c r="F1731" s="233" t="s">
        <v>171</v>
      </c>
      <c r="G1731" s="234">
        <v>49</v>
      </c>
      <c r="H1731" s="330"/>
      <c r="I1731" s="235">
        <f t="shared" si="413"/>
        <v>0</v>
      </c>
      <c r="J1731" s="236">
        <f t="shared" si="414"/>
        <v>0</v>
      </c>
      <c r="K1731" s="212">
        <f t="shared" si="415"/>
        <v>0</v>
      </c>
      <c r="L1731" s="238"/>
    </row>
    <row r="1732" spans="1:12">
      <c r="A1732" s="230" t="s">
        <v>2240</v>
      </c>
      <c r="B1732" s="230" t="s">
        <v>6397</v>
      </c>
      <c r="C1732" s="230" t="s">
        <v>313</v>
      </c>
      <c r="D1732" s="230"/>
      <c r="E1732" s="232" t="s">
        <v>6355</v>
      </c>
      <c r="F1732" s="233" t="s">
        <v>171</v>
      </c>
      <c r="G1732" s="234">
        <v>16</v>
      </c>
      <c r="H1732" s="330"/>
      <c r="I1732" s="235">
        <f t="shared" si="413"/>
        <v>0</v>
      </c>
      <c r="J1732" s="236">
        <f t="shared" si="414"/>
        <v>0</v>
      </c>
      <c r="K1732" s="212">
        <f t="shared" si="415"/>
        <v>0</v>
      </c>
      <c r="L1732" s="238"/>
    </row>
    <row r="1733" spans="1:12">
      <c r="A1733" s="230" t="s">
        <v>2241</v>
      </c>
      <c r="B1733" s="230" t="s">
        <v>6398</v>
      </c>
      <c r="C1733" s="230" t="s">
        <v>313</v>
      </c>
      <c r="D1733" s="230"/>
      <c r="E1733" s="232" t="s">
        <v>6356</v>
      </c>
      <c r="F1733" s="233" t="s">
        <v>171</v>
      </c>
      <c r="G1733" s="234">
        <v>10</v>
      </c>
      <c r="H1733" s="330"/>
      <c r="I1733" s="235">
        <f t="shared" si="413"/>
        <v>0</v>
      </c>
      <c r="J1733" s="236">
        <f t="shared" si="414"/>
        <v>0</v>
      </c>
      <c r="K1733" s="212">
        <f t="shared" si="415"/>
        <v>0</v>
      </c>
      <c r="L1733" s="238"/>
    </row>
    <row r="1734" spans="1:12">
      <c r="A1734" s="230" t="s">
        <v>2242</v>
      </c>
      <c r="B1734" s="230" t="s">
        <v>6399</v>
      </c>
      <c r="C1734" s="230" t="s">
        <v>313</v>
      </c>
      <c r="D1734" s="230"/>
      <c r="E1734" s="232" t="s">
        <v>6357</v>
      </c>
      <c r="F1734" s="233" t="s">
        <v>171</v>
      </c>
      <c r="G1734" s="234">
        <v>66</v>
      </c>
      <c r="H1734" s="330"/>
      <c r="I1734" s="235">
        <f t="shared" si="413"/>
        <v>0</v>
      </c>
      <c r="J1734" s="236">
        <f>TRUNC(H1734*(1+I1734), 2)</f>
        <v>0</v>
      </c>
      <c r="K1734" s="212">
        <f t="shared" si="415"/>
        <v>0</v>
      </c>
      <c r="L1734" s="238"/>
    </row>
    <row r="1735" spans="1:12">
      <c r="A1735" s="230" t="s">
        <v>2243</v>
      </c>
      <c r="B1735" s="230" t="s">
        <v>6400</v>
      </c>
      <c r="C1735" s="230" t="s">
        <v>313</v>
      </c>
      <c r="D1735" s="230"/>
      <c r="E1735" s="232" t="s">
        <v>6358</v>
      </c>
      <c r="F1735" s="233" t="s">
        <v>171</v>
      </c>
      <c r="G1735" s="234">
        <v>12</v>
      </c>
      <c r="H1735" s="330"/>
      <c r="I1735" s="235">
        <f t="shared" si="413"/>
        <v>0</v>
      </c>
      <c r="J1735" s="236">
        <f t="shared" si="414"/>
        <v>0</v>
      </c>
      <c r="K1735" s="212">
        <f t="shared" si="415"/>
        <v>0</v>
      </c>
      <c r="L1735" s="238"/>
    </row>
    <row r="1736" spans="1:12">
      <c r="A1736" s="230" t="s">
        <v>6361</v>
      </c>
      <c r="B1736" s="230" t="s">
        <v>6401</v>
      </c>
      <c r="C1736" s="230" t="s">
        <v>313</v>
      </c>
      <c r="D1736" s="230"/>
      <c r="E1736" s="232" t="s">
        <v>6359</v>
      </c>
      <c r="F1736" s="233" t="s">
        <v>171</v>
      </c>
      <c r="G1736" s="234">
        <v>4</v>
      </c>
      <c r="H1736" s="330"/>
      <c r="I1736" s="235">
        <f t="shared" si="413"/>
        <v>0</v>
      </c>
      <c r="J1736" s="236">
        <f t="shared" si="414"/>
        <v>0</v>
      </c>
      <c r="K1736" s="212">
        <f t="shared" si="415"/>
        <v>0</v>
      </c>
      <c r="L1736" s="238"/>
    </row>
    <row r="1737" spans="1:12">
      <c r="A1737" s="230" t="s">
        <v>6362</v>
      </c>
      <c r="B1737" s="230" t="s">
        <v>6402</v>
      </c>
      <c r="C1737" s="230" t="s">
        <v>313</v>
      </c>
      <c r="D1737" s="230"/>
      <c r="E1737" s="232" t="s">
        <v>6360</v>
      </c>
      <c r="F1737" s="233" t="s">
        <v>171</v>
      </c>
      <c r="G1737" s="234">
        <v>25</v>
      </c>
      <c r="H1737" s="330"/>
      <c r="I1737" s="235">
        <f t="shared" si="413"/>
        <v>0</v>
      </c>
      <c r="J1737" s="236">
        <f t="shared" si="414"/>
        <v>0</v>
      </c>
      <c r="K1737" s="212">
        <f t="shared" si="415"/>
        <v>0</v>
      </c>
      <c r="L1737" s="238"/>
    </row>
    <row r="1738" spans="1:12">
      <c r="A1738" s="230" t="s">
        <v>7198</v>
      </c>
      <c r="B1738" s="243" t="s">
        <v>7208</v>
      </c>
      <c r="C1738" s="230" t="s">
        <v>313</v>
      </c>
      <c r="D1738" s="230"/>
      <c r="E1738" s="232" t="s">
        <v>7194</v>
      </c>
      <c r="F1738" s="233" t="s">
        <v>163</v>
      </c>
      <c r="G1738" s="234">
        <v>0.96</v>
      </c>
      <c r="H1738" s="330"/>
      <c r="I1738" s="235">
        <f t="shared" si="413"/>
        <v>0</v>
      </c>
      <c r="J1738" s="236">
        <f t="shared" si="414"/>
        <v>0</v>
      </c>
      <c r="K1738" s="212">
        <f t="shared" si="415"/>
        <v>0</v>
      </c>
      <c r="L1738" s="238"/>
    </row>
    <row r="1739" spans="1:12">
      <c r="A1739" s="230" t="s">
        <v>7199</v>
      </c>
      <c r="B1739" s="243" t="s">
        <v>7209</v>
      </c>
      <c r="C1739" s="230" t="s">
        <v>313</v>
      </c>
      <c r="D1739" s="230"/>
      <c r="E1739" s="232" t="s">
        <v>7203</v>
      </c>
      <c r="F1739" s="233" t="s">
        <v>171</v>
      </c>
      <c r="G1739" s="234">
        <v>1</v>
      </c>
      <c r="H1739" s="330"/>
      <c r="I1739" s="235">
        <f t="shared" si="413"/>
        <v>0</v>
      </c>
      <c r="J1739" s="236">
        <f t="shared" si="414"/>
        <v>0</v>
      </c>
      <c r="K1739" s="212">
        <f t="shared" si="415"/>
        <v>0</v>
      </c>
      <c r="L1739" s="238"/>
    </row>
    <row r="1740" spans="1:12">
      <c r="A1740" s="230" t="s">
        <v>7200</v>
      </c>
      <c r="B1740" s="243" t="s">
        <v>7210</v>
      </c>
      <c r="C1740" s="230" t="s">
        <v>313</v>
      </c>
      <c r="D1740" s="230"/>
      <c r="E1740" s="232" t="s">
        <v>7195</v>
      </c>
      <c r="F1740" s="233" t="s">
        <v>171</v>
      </c>
      <c r="G1740" s="234">
        <v>3</v>
      </c>
      <c r="H1740" s="330"/>
      <c r="I1740" s="235">
        <f t="shared" si="413"/>
        <v>0</v>
      </c>
      <c r="J1740" s="236">
        <f t="shared" si="414"/>
        <v>0</v>
      </c>
      <c r="K1740" s="212">
        <f t="shared" si="415"/>
        <v>0</v>
      </c>
      <c r="L1740" s="238"/>
    </row>
    <row r="1741" spans="1:12">
      <c r="A1741" s="230" t="s">
        <v>7201</v>
      </c>
      <c r="B1741" s="243" t="s">
        <v>7211</v>
      </c>
      <c r="C1741" s="230" t="s">
        <v>313</v>
      </c>
      <c r="D1741" s="230"/>
      <c r="E1741" s="232" t="s">
        <v>7196</v>
      </c>
      <c r="F1741" s="233" t="s">
        <v>171</v>
      </c>
      <c r="G1741" s="234">
        <v>3</v>
      </c>
      <c r="H1741" s="330"/>
      <c r="I1741" s="235">
        <f t="shared" si="413"/>
        <v>0</v>
      </c>
      <c r="J1741" s="236">
        <f t="shared" si="414"/>
        <v>0</v>
      </c>
      <c r="K1741" s="212">
        <f t="shared" si="415"/>
        <v>0</v>
      </c>
      <c r="L1741" s="238"/>
    </row>
    <row r="1742" spans="1:12">
      <c r="A1742" s="230" t="s">
        <v>7202</v>
      </c>
      <c r="B1742" s="243" t="s">
        <v>7212</v>
      </c>
      <c r="C1742" s="230" t="s">
        <v>313</v>
      </c>
      <c r="D1742" s="230"/>
      <c r="E1742" s="232" t="s">
        <v>7197</v>
      </c>
      <c r="F1742" s="233" t="s">
        <v>171</v>
      </c>
      <c r="G1742" s="234">
        <v>6</v>
      </c>
      <c r="H1742" s="330"/>
      <c r="I1742" s="235">
        <f t="shared" si="413"/>
        <v>0</v>
      </c>
      <c r="J1742" s="236">
        <f t="shared" si="414"/>
        <v>0</v>
      </c>
      <c r="K1742" s="212">
        <f t="shared" si="415"/>
        <v>0</v>
      </c>
      <c r="L1742" s="238"/>
    </row>
    <row r="1743" spans="1:12">
      <c r="A1743" s="230" t="s">
        <v>7205</v>
      </c>
      <c r="B1743" s="243" t="s">
        <v>7213</v>
      </c>
      <c r="C1743" s="230" t="s">
        <v>313</v>
      </c>
      <c r="D1743" s="230"/>
      <c r="E1743" s="232" t="s">
        <v>7204</v>
      </c>
      <c r="F1743" s="233" t="s">
        <v>171</v>
      </c>
      <c r="G1743" s="234">
        <v>3</v>
      </c>
      <c r="H1743" s="330"/>
      <c r="I1743" s="235">
        <f t="shared" si="413"/>
        <v>0</v>
      </c>
      <c r="J1743" s="236">
        <f t="shared" si="414"/>
        <v>0</v>
      </c>
      <c r="K1743" s="212">
        <f t="shared" si="415"/>
        <v>0</v>
      </c>
      <c r="L1743" s="238"/>
    </row>
    <row r="1744" spans="1:12">
      <c r="A1744" s="230" t="s">
        <v>7207</v>
      </c>
      <c r="B1744" s="243" t="s">
        <v>7214</v>
      </c>
      <c r="C1744" s="230" t="s">
        <v>313</v>
      </c>
      <c r="D1744" s="230"/>
      <c r="E1744" s="232" t="s">
        <v>7206</v>
      </c>
      <c r="F1744" s="233" t="s">
        <v>171</v>
      </c>
      <c r="G1744" s="234">
        <v>1</v>
      </c>
      <c r="H1744" s="330"/>
      <c r="I1744" s="235">
        <f t="shared" si="413"/>
        <v>0</v>
      </c>
      <c r="J1744" s="236">
        <f t="shared" si="414"/>
        <v>0</v>
      </c>
      <c r="K1744" s="212">
        <f t="shared" si="415"/>
        <v>0</v>
      </c>
      <c r="L1744" s="238"/>
    </row>
    <row r="1745" spans="1:12">
      <c r="A1745" s="230"/>
      <c r="B1745" s="230"/>
      <c r="C1745" s="230"/>
      <c r="D1745" s="230"/>
      <c r="E1745" s="232"/>
      <c r="F1745" s="233"/>
      <c r="G1745" s="324"/>
      <c r="H1745" s="335"/>
      <c r="I1745" s="308"/>
      <c r="J1745" s="308"/>
      <c r="K1745" s="212"/>
      <c r="L1745" s="246"/>
    </row>
    <row r="1746" spans="1:12">
      <c r="A1746" s="230"/>
      <c r="B1746" s="230"/>
      <c r="C1746" s="230"/>
      <c r="D1746" s="230"/>
      <c r="E1746" s="250" t="s">
        <v>175</v>
      </c>
      <c r="F1746" s="233"/>
      <c r="G1746" s="251"/>
      <c r="H1746" s="331"/>
      <c r="I1746" s="212"/>
      <c r="J1746" s="212"/>
      <c r="K1746" s="252">
        <f>SUM(K1727:K1745)</f>
        <v>0</v>
      </c>
      <c r="L1746" s="253"/>
    </row>
    <row r="1747" spans="1:12">
      <c r="A1747" s="230"/>
      <c r="B1747" s="230"/>
      <c r="C1747" s="230"/>
      <c r="D1747" s="230"/>
      <c r="E1747" s="250"/>
      <c r="F1747" s="233"/>
      <c r="G1747" s="234"/>
      <c r="H1747" s="331"/>
      <c r="I1747" s="212"/>
      <c r="J1747" s="212"/>
      <c r="K1747" s="252"/>
      <c r="L1747" s="253"/>
    </row>
    <row r="1748" spans="1:12">
      <c r="A1748" s="230"/>
      <c r="B1748" s="230"/>
      <c r="C1748" s="230"/>
      <c r="D1748" s="230"/>
      <c r="E1748" s="232"/>
      <c r="F1748" s="233"/>
      <c r="G1748" s="234"/>
      <c r="H1748" s="331"/>
      <c r="I1748" s="212"/>
      <c r="J1748" s="212"/>
      <c r="K1748" s="212"/>
      <c r="L1748" s="214"/>
    </row>
    <row r="1749" spans="1:12">
      <c r="A1749" s="215" t="s">
        <v>154</v>
      </c>
      <c r="B1749" s="215"/>
      <c r="C1749" s="215"/>
      <c r="D1749" s="215"/>
      <c r="E1749" s="217" t="s">
        <v>1709</v>
      </c>
      <c r="F1749" s="218"/>
      <c r="G1749" s="219"/>
      <c r="H1749" s="332"/>
      <c r="I1749" s="220"/>
      <c r="J1749" s="220"/>
      <c r="K1749" s="220"/>
      <c r="L1749" s="214"/>
    </row>
    <row r="1750" spans="1:12">
      <c r="A1750" s="230" t="s">
        <v>208</v>
      </c>
      <c r="B1750" s="230" t="s">
        <v>6403</v>
      </c>
      <c r="C1750" s="230" t="s">
        <v>313</v>
      </c>
      <c r="D1750" s="230"/>
      <c r="E1750" s="273" t="s">
        <v>6368</v>
      </c>
      <c r="F1750" s="274" t="s">
        <v>163</v>
      </c>
      <c r="G1750" s="234">
        <v>146.63999999999999</v>
      </c>
      <c r="H1750" s="330"/>
      <c r="I1750" s="235">
        <f t="shared" ref="I1750:I1754" si="416">$H$3</f>
        <v>0</v>
      </c>
      <c r="J1750" s="236">
        <f t="shared" ref="J1750:J1754" si="417">TRUNC(H1750*(1+I1750), 2)</f>
        <v>0</v>
      </c>
      <c r="K1750" s="212">
        <f t="shared" ref="K1750:K1754" si="418">TRUNC(G1750*J1750,2)</f>
        <v>0</v>
      </c>
      <c r="L1750" s="238"/>
    </row>
    <row r="1751" spans="1:12">
      <c r="A1751" s="230" t="s">
        <v>209</v>
      </c>
      <c r="B1751" s="230" t="s">
        <v>6404</v>
      </c>
      <c r="C1751" s="230" t="s">
        <v>313</v>
      </c>
      <c r="D1751" s="230"/>
      <c r="E1751" s="273" t="s">
        <v>6369</v>
      </c>
      <c r="F1751" s="274" t="s">
        <v>163</v>
      </c>
      <c r="G1751" s="234">
        <v>10.56</v>
      </c>
      <c r="H1751" s="330"/>
      <c r="I1751" s="235">
        <f t="shared" si="416"/>
        <v>0</v>
      </c>
      <c r="J1751" s="236">
        <f t="shared" si="417"/>
        <v>0</v>
      </c>
      <c r="K1751" s="212">
        <f t="shared" si="418"/>
        <v>0</v>
      </c>
      <c r="L1751" s="238"/>
    </row>
    <row r="1752" spans="1:12" ht="25.5">
      <c r="A1752" s="230" t="s">
        <v>292</v>
      </c>
      <c r="B1752" s="230" t="s">
        <v>6405</v>
      </c>
      <c r="C1752" s="230" t="s">
        <v>313</v>
      </c>
      <c r="D1752" s="230"/>
      <c r="E1752" s="273" t="s">
        <v>6371</v>
      </c>
      <c r="F1752" s="274" t="s">
        <v>164</v>
      </c>
      <c r="G1752" s="234">
        <v>6</v>
      </c>
      <c r="H1752" s="330"/>
      <c r="I1752" s="235">
        <f t="shared" si="416"/>
        <v>0</v>
      </c>
      <c r="J1752" s="236">
        <f t="shared" si="417"/>
        <v>0</v>
      </c>
      <c r="K1752" s="212">
        <f t="shared" si="418"/>
        <v>0</v>
      </c>
      <c r="L1752" s="238"/>
    </row>
    <row r="1753" spans="1:12">
      <c r="A1753" s="243" t="s">
        <v>293</v>
      </c>
      <c r="B1753" s="243" t="s">
        <v>7190</v>
      </c>
      <c r="C1753" s="230" t="s">
        <v>313</v>
      </c>
      <c r="D1753" s="243"/>
      <c r="E1753" s="273" t="s">
        <v>7191</v>
      </c>
      <c r="F1753" s="274" t="s">
        <v>171</v>
      </c>
      <c r="G1753" s="234">
        <v>8</v>
      </c>
      <c r="H1753" s="330"/>
      <c r="I1753" s="235">
        <f t="shared" si="416"/>
        <v>0</v>
      </c>
      <c r="J1753" s="236">
        <f t="shared" si="417"/>
        <v>0</v>
      </c>
      <c r="K1753" s="212">
        <f t="shared" si="418"/>
        <v>0</v>
      </c>
      <c r="L1753" s="325"/>
    </row>
    <row r="1754" spans="1:12">
      <c r="A1754" s="243" t="s">
        <v>368</v>
      </c>
      <c r="B1754" s="243" t="s">
        <v>7192</v>
      </c>
      <c r="C1754" s="230" t="s">
        <v>313</v>
      </c>
      <c r="D1754" s="243"/>
      <c r="E1754" s="273" t="s">
        <v>7193</v>
      </c>
      <c r="F1754" s="274" t="s">
        <v>171</v>
      </c>
      <c r="G1754" s="234">
        <v>1</v>
      </c>
      <c r="H1754" s="330"/>
      <c r="I1754" s="235">
        <f t="shared" si="416"/>
        <v>0</v>
      </c>
      <c r="J1754" s="236">
        <f t="shared" si="417"/>
        <v>0</v>
      </c>
      <c r="K1754" s="212">
        <f t="shared" si="418"/>
        <v>0</v>
      </c>
      <c r="L1754" s="325"/>
    </row>
    <row r="1755" spans="1:12">
      <c r="A1755" s="243"/>
      <c r="B1755" s="243"/>
      <c r="C1755" s="243"/>
      <c r="D1755" s="243"/>
      <c r="E1755" s="273"/>
      <c r="F1755" s="274"/>
      <c r="G1755" s="234"/>
      <c r="H1755" s="330"/>
      <c r="I1755" s="236"/>
      <c r="J1755" s="236"/>
      <c r="K1755" s="212"/>
      <c r="L1755" s="325"/>
    </row>
    <row r="1756" spans="1:12">
      <c r="A1756" s="254"/>
      <c r="B1756" s="254"/>
      <c r="C1756" s="254"/>
      <c r="D1756" s="254"/>
      <c r="E1756" s="250" t="s">
        <v>175</v>
      </c>
      <c r="F1756" s="233"/>
      <c r="G1756" s="251"/>
      <c r="H1756" s="331"/>
      <c r="I1756" s="212"/>
      <c r="J1756" s="212"/>
      <c r="K1756" s="326">
        <f>SUM(K1750:K1755)</f>
        <v>0</v>
      </c>
      <c r="L1756" s="253"/>
    </row>
    <row r="1757" spans="1:12">
      <c r="A1757" s="254"/>
      <c r="B1757" s="254"/>
      <c r="C1757" s="254"/>
      <c r="D1757" s="254"/>
      <c r="E1757" s="250"/>
      <c r="F1757" s="233"/>
      <c r="G1757" s="234"/>
      <c r="H1757" s="331"/>
      <c r="I1757" s="212"/>
      <c r="J1757" s="212"/>
      <c r="K1757" s="252"/>
      <c r="L1757" s="253"/>
    </row>
    <row r="1758" spans="1:12">
      <c r="A1758" s="254"/>
      <c r="B1758" s="254"/>
      <c r="C1758" s="254"/>
      <c r="D1758" s="254"/>
      <c r="E1758" s="232"/>
      <c r="F1758" s="233"/>
      <c r="G1758" s="234"/>
      <c r="H1758" s="331"/>
      <c r="I1758" s="212"/>
      <c r="J1758" s="212"/>
      <c r="K1758" s="212"/>
      <c r="L1758" s="214"/>
    </row>
    <row r="1759" spans="1:12">
      <c r="A1759" s="215" t="s">
        <v>1710</v>
      </c>
      <c r="B1759" s="215"/>
      <c r="C1759" s="215"/>
      <c r="D1759" s="215"/>
      <c r="E1759" s="217" t="s">
        <v>1711</v>
      </c>
      <c r="F1759" s="218"/>
      <c r="G1759" s="219"/>
      <c r="H1759" s="332"/>
      <c r="I1759" s="220"/>
      <c r="J1759" s="220"/>
      <c r="K1759" s="220"/>
      <c r="L1759" s="214"/>
    </row>
    <row r="1760" spans="1:12" ht="38.25">
      <c r="A1760" s="243" t="s">
        <v>6366</v>
      </c>
      <c r="B1760" s="243"/>
      <c r="C1760" s="243" t="s">
        <v>221</v>
      </c>
      <c r="D1760" s="231">
        <v>94273</v>
      </c>
      <c r="E1760" s="241" t="s">
        <v>6574</v>
      </c>
      <c r="F1760" s="244" t="s">
        <v>164</v>
      </c>
      <c r="G1760" s="234">
        <v>193.18</v>
      </c>
      <c r="H1760" s="330"/>
      <c r="I1760" s="235">
        <f t="shared" ref="I1760:I1766" si="419">$H$3</f>
        <v>0</v>
      </c>
      <c r="J1760" s="236">
        <f t="shared" ref="J1760" si="420">TRUNC(H1760*(1+I1760), 2)</f>
        <v>0</v>
      </c>
      <c r="K1760" s="212">
        <f t="shared" ref="K1760" si="421">TRUNC(G1760*J1760,2)</f>
        <v>0</v>
      </c>
      <c r="L1760" s="242"/>
    </row>
    <row r="1761" spans="1:12">
      <c r="A1761" s="243" t="s">
        <v>6367</v>
      </c>
      <c r="B1761" s="243"/>
      <c r="C1761" s="90" t="s">
        <v>221</v>
      </c>
      <c r="D1761" s="231">
        <v>83693</v>
      </c>
      <c r="E1761" s="241" t="s">
        <v>6565</v>
      </c>
      <c r="F1761" s="244" t="s">
        <v>163</v>
      </c>
      <c r="G1761" s="234">
        <v>57.95</v>
      </c>
      <c r="H1761" s="330"/>
      <c r="I1761" s="235">
        <f t="shared" si="419"/>
        <v>0</v>
      </c>
      <c r="J1761" s="236">
        <f t="shared" ref="J1761:J1766" si="422">TRUNC(H1761*(1+I1761), 2)</f>
        <v>0</v>
      </c>
      <c r="K1761" s="212">
        <f t="shared" ref="K1761:K1766" si="423">TRUNC(G1761*J1761,2)</f>
        <v>0</v>
      </c>
      <c r="L1761" s="242"/>
    </row>
    <row r="1762" spans="1:12" ht="25.5">
      <c r="A1762" s="243" t="s">
        <v>7220</v>
      </c>
      <c r="B1762" s="230"/>
      <c r="C1762" s="243" t="s">
        <v>221</v>
      </c>
      <c r="D1762" s="231">
        <v>92397</v>
      </c>
      <c r="E1762" s="232" t="s">
        <v>7326</v>
      </c>
      <c r="F1762" s="233" t="s">
        <v>163</v>
      </c>
      <c r="G1762" s="234">
        <v>118.99</v>
      </c>
      <c r="H1762" s="330"/>
      <c r="I1762" s="235">
        <f t="shared" si="419"/>
        <v>0</v>
      </c>
      <c r="J1762" s="236">
        <f t="shared" si="422"/>
        <v>0</v>
      </c>
      <c r="K1762" s="212">
        <f t="shared" si="423"/>
        <v>0</v>
      </c>
      <c r="L1762" s="242"/>
    </row>
    <row r="1763" spans="1:12" ht="25.5">
      <c r="A1763" s="243" t="s">
        <v>7221</v>
      </c>
      <c r="B1763" s="230"/>
      <c r="C1763" s="243" t="s">
        <v>221</v>
      </c>
      <c r="D1763" s="240">
        <v>93680</v>
      </c>
      <c r="E1763" s="284" t="s">
        <v>7325</v>
      </c>
      <c r="F1763" s="274" t="s">
        <v>163</v>
      </c>
      <c r="G1763" s="234">
        <v>207.06</v>
      </c>
      <c r="H1763" s="330"/>
      <c r="I1763" s="235">
        <f t="shared" si="419"/>
        <v>0</v>
      </c>
      <c r="J1763" s="236">
        <f t="shared" si="422"/>
        <v>0</v>
      </c>
      <c r="K1763" s="212">
        <f t="shared" si="423"/>
        <v>0</v>
      </c>
      <c r="L1763" s="242"/>
    </row>
    <row r="1764" spans="1:12" ht="25.5">
      <c r="A1764" s="243" t="s">
        <v>7222</v>
      </c>
      <c r="B1764" s="243"/>
      <c r="C1764" s="243" t="s">
        <v>221</v>
      </c>
      <c r="D1764" s="240">
        <v>92398</v>
      </c>
      <c r="E1764" s="284" t="s">
        <v>6663</v>
      </c>
      <c r="F1764" s="274" t="s">
        <v>163</v>
      </c>
      <c r="G1764" s="234">
        <v>759.61</v>
      </c>
      <c r="H1764" s="330"/>
      <c r="I1764" s="235">
        <f t="shared" si="419"/>
        <v>0</v>
      </c>
      <c r="J1764" s="236">
        <f t="shared" si="422"/>
        <v>0</v>
      </c>
      <c r="K1764" s="212">
        <f t="shared" si="423"/>
        <v>0</v>
      </c>
      <c r="L1764" s="275"/>
    </row>
    <row r="1765" spans="1:12">
      <c r="A1765" s="243" t="s">
        <v>7223</v>
      </c>
      <c r="B1765" s="243"/>
      <c r="C1765" s="243" t="s">
        <v>221</v>
      </c>
      <c r="D1765" s="243">
        <v>38135</v>
      </c>
      <c r="E1765" s="284" t="s">
        <v>7327</v>
      </c>
      <c r="F1765" s="274" t="s">
        <v>163</v>
      </c>
      <c r="G1765" s="234">
        <v>7.62</v>
      </c>
      <c r="H1765" s="330"/>
      <c r="I1765" s="235">
        <f t="shared" si="419"/>
        <v>0</v>
      </c>
      <c r="J1765" s="236">
        <f t="shared" si="422"/>
        <v>0</v>
      </c>
      <c r="K1765" s="212">
        <f t="shared" si="423"/>
        <v>0</v>
      </c>
      <c r="L1765" s="214"/>
    </row>
    <row r="1766" spans="1:12" ht="25.5">
      <c r="A1766" s="243" t="s">
        <v>7224</v>
      </c>
      <c r="B1766" s="243" t="s">
        <v>7225</v>
      </c>
      <c r="C1766" s="230" t="s">
        <v>313</v>
      </c>
      <c r="D1766" s="243"/>
      <c r="E1766" s="284" t="s">
        <v>7312</v>
      </c>
      <c r="F1766" s="274" t="s">
        <v>171</v>
      </c>
      <c r="G1766" s="234">
        <v>2</v>
      </c>
      <c r="H1766" s="330"/>
      <c r="I1766" s="235">
        <f t="shared" si="419"/>
        <v>0</v>
      </c>
      <c r="J1766" s="236">
        <f t="shared" si="422"/>
        <v>0</v>
      </c>
      <c r="K1766" s="212">
        <f t="shared" si="423"/>
        <v>0</v>
      </c>
      <c r="L1766" s="214"/>
    </row>
    <row r="1767" spans="1:12">
      <c r="A1767" s="254"/>
      <c r="B1767" s="254"/>
      <c r="C1767" s="254"/>
      <c r="D1767" s="254"/>
      <c r="E1767" s="232"/>
      <c r="F1767" s="233"/>
      <c r="G1767" s="234"/>
      <c r="H1767" s="331"/>
      <c r="I1767" s="212"/>
      <c r="J1767" s="212"/>
      <c r="K1767" s="212"/>
      <c r="L1767" s="214"/>
    </row>
    <row r="1768" spans="1:12">
      <c r="A1768" s="254"/>
      <c r="B1768" s="254"/>
      <c r="C1768" s="254"/>
      <c r="D1768" s="254"/>
      <c r="E1768" s="250" t="s">
        <v>175</v>
      </c>
      <c r="F1768" s="233"/>
      <c r="G1768" s="251"/>
      <c r="H1768" s="331"/>
      <c r="I1768" s="212"/>
      <c r="J1768" s="212"/>
      <c r="K1768" s="252">
        <f>SUM(K1760:K1767)</f>
        <v>0</v>
      </c>
      <c r="L1768" s="253"/>
    </row>
    <row r="1769" spans="1:12">
      <c r="A1769" s="254"/>
      <c r="B1769" s="254"/>
      <c r="C1769" s="254"/>
      <c r="D1769" s="254"/>
      <c r="E1769" s="250"/>
      <c r="F1769" s="233"/>
      <c r="G1769" s="234"/>
      <c r="H1769" s="331"/>
      <c r="I1769" s="212"/>
      <c r="J1769" s="212"/>
      <c r="K1769" s="252"/>
      <c r="L1769" s="253"/>
    </row>
    <row r="1770" spans="1:12">
      <c r="A1770" s="254"/>
      <c r="B1770" s="254"/>
      <c r="C1770" s="254"/>
      <c r="D1770" s="254"/>
      <c r="E1770" s="232"/>
      <c r="F1770" s="233"/>
      <c r="G1770" s="234"/>
      <c r="H1770" s="331"/>
      <c r="I1770" s="212"/>
      <c r="J1770" s="212"/>
      <c r="K1770" s="212"/>
      <c r="L1770" s="214"/>
    </row>
    <row r="1771" spans="1:12">
      <c r="A1771" s="215" t="s">
        <v>1712</v>
      </c>
      <c r="B1771" s="215"/>
      <c r="C1771" s="215"/>
      <c r="D1771" s="215"/>
      <c r="E1771" s="217" t="s">
        <v>199</v>
      </c>
      <c r="F1771" s="218"/>
      <c r="G1771" s="219"/>
      <c r="H1771" s="332"/>
      <c r="I1771" s="220"/>
      <c r="J1771" s="220"/>
      <c r="K1771" s="220"/>
      <c r="L1771" s="214"/>
    </row>
    <row r="1772" spans="1:12">
      <c r="A1772" s="230" t="s">
        <v>1754</v>
      </c>
      <c r="B1772" s="230"/>
      <c r="C1772" s="230" t="s">
        <v>221</v>
      </c>
      <c r="D1772" s="231">
        <v>9537</v>
      </c>
      <c r="E1772" s="232" t="s">
        <v>201</v>
      </c>
      <c r="F1772" s="233" t="s">
        <v>163</v>
      </c>
      <c r="G1772" s="324">
        <v>5880</v>
      </c>
      <c r="H1772" s="330"/>
      <c r="I1772" s="235">
        <f t="shared" ref="I1772" si="424">$H$3</f>
        <v>0</v>
      </c>
      <c r="J1772" s="236">
        <f t="shared" ref="J1772" si="425">TRUNC(H1772*(1+I1772), 2)</f>
        <v>0</v>
      </c>
      <c r="K1772" s="212">
        <f t="shared" ref="K1772" si="426">TRUNC(G1772*J1772,2)</f>
        <v>0</v>
      </c>
      <c r="L1772" s="242" t="s">
        <v>7043</v>
      </c>
    </row>
    <row r="1773" spans="1:12">
      <c r="A1773" s="230"/>
      <c r="B1773" s="230"/>
      <c r="C1773" s="230"/>
      <c r="D1773" s="230"/>
      <c r="E1773" s="232"/>
      <c r="F1773" s="233"/>
      <c r="G1773" s="327"/>
      <c r="H1773" s="331"/>
      <c r="I1773" s="212"/>
      <c r="J1773" s="212"/>
      <c r="K1773" s="212"/>
      <c r="L1773" s="214"/>
    </row>
    <row r="1774" spans="1:12">
      <c r="A1774" s="230"/>
      <c r="B1774" s="230"/>
      <c r="C1774" s="230"/>
      <c r="D1774" s="230"/>
      <c r="E1774" s="250" t="s">
        <v>175</v>
      </c>
      <c r="F1774" s="233"/>
      <c r="G1774" s="251"/>
      <c r="H1774" s="331"/>
      <c r="I1774" s="212"/>
      <c r="J1774" s="212"/>
      <c r="K1774" s="252">
        <f>SUM(K1772:K1773)</f>
        <v>0</v>
      </c>
      <c r="L1774" s="253"/>
    </row>
    <row r="1775" spans="1:12">
      <c r="A1775" s="230"/>
      <c r="B1775" s="230"/>
      <c r="C1775" s="230"/>
      <c r="D1775" s="230"/>
      <c r="E1775" s="232"/>
      <c r="F1775" s="233"/>
      <c r="G1775" s="327"/>
      <c r="H1775" s="331"/>
      <c r="I1775" s="212"/>
      <c r="J1775" s="212"/>
      <c r="K1775" s="212"/>
      <c r="L1775" s="214"/>
    </row>
    <row r="1776" spans="1:12">
      <c r="A1776" s="230"/>
      <c r="B1776" s="230"/>
      <c r="C1776" s="230"/>
      <c r="D1776" s="230"/>
      <c r="E1776" s="232"/>
      <c r="F1776" s="233"/>
      <c r="G1776" s="327"/>
      <c r="H1776" s="331"/>
      <c r="I1776" s="212"/>
      <c r="J1776" s="212"/>
      <c r="K1776" s="212"/>
      <c r="L1776" s="214"/>
    </row>
    <row r="1777" spans="1:12" ht="15">
      <c r="A1777" s="65"/>
      <c r="B1777" s="66"/>
      <c r="C1777" s="66"/>
      <c r="D1777" s="62"/>
      <c r="E1777" s="63" t="s">
        <v>5313</v>
      </c>
      <c r="F1777" s="62"/>
      <c r="G1777" s="86"/>
      <c r="H1777" s="337"/>
      <c r="I1777" s="62"/>
      <c r="J1777" s="62"/>
      <c r="K1777" s="86">
        <f>SUM(K9:K1776)/2</f>
        <v>0</v>
      </c>
      <c r="L1777" s="311"/>
    </row>
    <row r="1778" spans="1:12">
      <c r="A1778" s="254"/>
      <c r="B1778" s="328"/>
      <c r="C1778" s="328"/>
      <c r="D1778" s="328"/>
      <c r="E1778" s="254"/>
      <c r="F1778" s="233"/>
      <c r="G1778" s="234"/>
      <c r="H1778" s="331"/>
      <c r="I1778" s="212"/>
      <c r="J1778" s="212"/>
      <c r="K1778" s="329"/>
    </row>
  </sheetData>
  <sheetProtection algorithmName="SHA-512" hashValue="uRVgbyYHQch4DdVsnmIzRhTZc+ySvIj0FJNlI8ODiYiWFtNPbItN0iHiLDYjYbpZ0gzrXOmOuHQZ3Kf9s/OTUA==" saltValue="vYY4Xo2R9kb4DseJiykQKA==" spinCount="100000" sheet="1" objects="1" scenarios="1"/>
  <mergeCells count="3">
    <mergeCell ref="F3:G3"/>
    <mergeCell ref="F4:G4"/>
    <mergeCell ref="L357:L360"/>
  </mergeCells>
  <phoneticPr fontId="67" type="noConversion"/>
  <pageMargins left="0.51181102362204722" right="0.51181102362204722" top="0.78740157480314965" bottom="0.78740157480314965" header="0.31496062992125984" footer="0.31496062992125984"/>
  <pageSetup scale="6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F66"/>
  <sheetViews>
    <sheetView view="pageBreakPreview" zoomScale="55" zoomScaleNormal="55" zoomScaleSheetLayoutView="55" workbookViewId="0">
      <pane ySplit="7" topLeftCell="A8" activePane="bottomLeft" state="frozen"/>
      <selection activeCell="M22" sqref="M22"/>
      <selection pane="bottomLeft" activeCell="E11" sqref="E11"/>
    </sheetView>
  </sheetViews>
  <sheetFormatPr defaultRowHeight="14.25"/>
  <cols>
    <col min="1" max="1" width="11.75" style="198" customWidth="1"/>
    <col min="2" max="2" width="29.625" style="198" customWidth="1"/>
    <col min="3" max="3" width="23" style="198" customWidth="1"/>
    <col min="4" max="4" width="11.375" style="198" customWidth="1"/>
    <col min="5" max="5" width="14.875" style="198" customWidth="1"/>
    <col min="6" max="6" width="12.875" style="198" customWidth="1"/>
    <col min="7" max="7" width="12.625" style="198" customWidth="1"/>
    <col min="8" max="8" width="14.875" style="198" customWidth="1"/>
    <col min="9" max="9" width="16" style="198" customWidth="1"/>
    <col min="10" max="10" width="15.625" style="198" customWidth="1"/>
    <col min="11" max="11" width="14.5" style="198" bestFit="1" customWidth="1"/>
    <col min="12" max="12" width="14" style="198" bestFit="1" customWidth="1"/>
    <col min="13" max="13" width="14.5" style="198" bestFit="1" customWidth="1"/>
    <col min="14" max="14" width="14" style="198" customWidth="1"/>
    <col min="15" max="15" width="16.5" style="198" customWidth="1"/>
    <col min="16" max="16" width="15.25" style="198" customWidth="1"/>
    <col min="17" max="17" width="14.25" style="198" customWidth="1"/>
    <col min="18" max="18" width="15.125" style="198" customWidth="1"/>
    <col min="19" max="19" width="15.625" style="198" customWidth="1"/>
    <col min="20" max="20" width="14.25" style="198" customWidth="1"/>
    <col min="21" max="21" width="14.375" style="198" customWidth="1"/>
    <col min="22" max="22" width="14.25" style="198" customWidth="1"/>
    <col min="23" max="23" width="15.375" style="198" bestFit="1" customWidth="1"/>
    <col min="24" max="24" width="15.625" style="198" customWidth="1"/>
    <col min="25" max="25" width="16.25" style="198" customWidth="1"/>
    <col min="26" max="26" width="15.375" style="198" bestFit="1" customWidth="1"/>
    <col min="27" max="27" width="15.125" style="198" customWidth="1"/>
    <col min="28" max="28" width="14.75" style="198" bestFit="1" customWidth="1"/>
    <col min="29" max="29" width="9" style="198"/>
    <col min="30" max="30" width="9.125" style="198" bestFit="1" customWidth="1"/>
    <col min="31" max="16384" width="9" style="198"/>
  </cols>
  <sheetData>
    <row r="1" spans="1:31" ht="15.75">
      <c r="A1" s="636" t="s">
        <v>6280</v>
      </c>
      <c r="B1" s="637"/>
      <c r="C1" s="638"/>
      <c r="D1" s="638"/>
      <c r="E1" s="638"/>
      <c r="F1" s="638"/>
      <c r="G1" s="638"/>
      <c r="H1" s="638"/>
      <c r="I1" s="638"/>
      <c r="J1" s="638"/>
      <c r="K1" s="638"/>
      <c r="L1" s="638"/>
      <c r="M1" s="638"/>
      <c r="N1" s="638"/>
      <c r="O1" s="638"/>
      <c r="P1" s="638"/>
      <c r="Q1" s="638"/>
      <c r="R1" s="638"/>
      <c r="S1" s="638"/>
      <c r="T1" s="638"/>
      <c r="U1" s="638"/>
      <c r="V1" s="638"/>
      <c r="W1" s="638"/>
      <c r="X1" s="638"/>
      <c r="Y1" s="638"/>
      <c r="Z1" s="638"/>
      <c r="AA1" s="638"/>
      <c r="AB1" s="639"/>
    </row>
    <row r="2" spans="1:31" ht="15.75">
      <c r="A2" s="640"/>
      <c r="B2" s="641"/>
      <c r="C2" s="642"/>
      <c r="D2" s="642"/>
      <c r="E2" s="642"/>
      <c r="F2" s="642"/>
      <c r="G2" s="642"/>
      <c r="H2" s="642"/>
      <c r="I2" s="642"/>
      <c r="J2" s="642"/>
      <c r="K2" s="642"/>
      <c r="L2" s="642"/>
      <c r="M2" s="642"/>
      <c r="N2" s="642"/>
      <c r="O2" s="642"/>
      <c r="P2" s="642"/>
      <c r="Q2" s="642"/>
      <c r="R2" s="642"/>
      <c r="S2" s="642"/>
      <c r="T2" s="642"/>
      <c r="U2" s="642"/>
      <c r="V2" s="642"/>
      <c r="W2" s="642"/>
      <c r="X2" s="642"/>
      <c r="Y2" s="642"/>
      <c r="Z2" s="642"/>
      <c r="AA2" s="642"/>
      <c r="AB2" s="643"/>
    </row>
    <row r="3" spans="1:31" ht="15.75">
      <c r="A3" s="644" t="s">
        <v>6278</v>
      </c>
      <c r="B3" s="677" t="s">
        <v>3101</v>
      </c>
      <c r="C3" s="677"/>
      <c r="D3" s="677"/>
      <c r="E3" s="677"/>
      <c r="F3" s="678"/>
      <c r="G3" s="678"/>
      <c r="H3" s="678"/>
      <c r="I3" s="678"/>
      <c r="J3" s="678"/>
      <c r="K3" s="678"/>
      <c r="L3" s="678"/>
      <c r="M3" s="678"/>
      <c r="N3" s="678"/>
      <c r="O3" s="678"/>
      <c r="P3" s="678"/>
      <c r="Q3" s="678"/>
      <c r="R3" s="678"/>
      <c r="S3" s="678"/>
      <c r="T3" s="678"/>
      <c r="U3" s="678"/>
      <c r="V3" s="678"/>
      <c r="W3" s="678"/>
      <c r="X3" s="678"/>
      <c r="Y3" s="678"/>
      <c r="Z3" s="679" t="s">
        <v>7321</v>
      </c>
      <c r="AA3" s="678" t="str">
        <f>'Planilha Resumo - E1'!F5</f>
        <v>-</v>
      </c>
      <c r="AB3" s="680"/>
    </row>
    <row r="4" spans="1:31" ht="15.75">
      <c r="A4" s="649" t="s">
        <v>5157</v>
      </c>
      <c r="B4" s="681" t="s">
        <v>6279</v>
      </c>
      <c r="C4" s="651"/>
      <c r="D4" s="652"/>
      <c r="E4" s="651"/>
      <c r="F4" s="651"/>
      <c r="G4" s="651"/>
      <c r="H4" s="651"/>
      <c r="I4" s="651"/>
      <c r="J4" s="651"/>
      <c r="K4" s="651"/>
      <c r="L4" s="651"/>
      <c r="M4" s="651"/>
      <c r="N4" s="651"/>
      <c r="O4" s="651"/>
      <c r="P4" s="651"/>
      <c r="Q4" s="651"/>
      <c r="R4" s="651"/>
      <c r="S4" s="651"/>
      <c r="T4" s="651"/>
      <c r="U4" s="651"/>
      <c r="V4" s="651"/>
      <c r="W4" s="651"/>
      <c r="X4" s="651"/>
      <c r="Y4" s="651"/>
      <c r="Z4" s="653" t="s">
        <v>6281</v>
      </c>
      <c r="AA4" s="682" t="str">
        <f>'Planilha Resumo - E1'!F7</f>
        <v>-</v>
      </c>
      <c r="AB4" s="683"/>
    </row>
    <row r="5" spans="1:31" ht="15.75">
      <c r="A5" s="341"/>
      <c r="B5" s="342"/>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4"/>
    </row>
    <row r="6" spans="1:31" ht="15.75">
      <c r="A6" s="345" t="s">
        <v>2</v>
      </c>
      <c r="B6" s="346" t="s">
        <v>6282</v>
      </c>
      <c r="C6" s="346" t="s">
        <v>6283</v>
      </c>
      <c r="D6" s="347"/>
      <c r="E6" s="348" t="s">
        <v>6284</v>
      </c>
      <c r="F6" s="349"/>
      <c r="G6" s="349"/>
      <c r="H6" s="349"/>
      <c r="I6" s="349"/>
      <c r="J6" s="349"/>
      <c r="K6" s="349"/>
      <c r="L6" s="339"/>
      <c r="M6" s="349"/>
      <c r="N6" s="349"/>
      <c r="O6" s="349"/>
      <c r="P6" s="349"/>
      <c r="Q6" s="349"/>
      <c r="R6" s="349"/>
      <c r="S6" s="349"/>
      <c r="T6" s="349"/>
      <c r="U6" s="349"/>
      <c r="V6" s="349"/>
      <c r="W6" s="349"/>
      <c r="X6" s="349"/>
      <c r="Y6" s="349"/>
      <c r="Z6" s="349"/>
      <c r="AA6" s="349"/>
      <c r="AB6" s="350"/>
    </row>
    <row r="7" spans="1:31" ht="15.75">
      <c r="A7" s="351"/>
      <c r="B7" s="352"/>
      <c r="C7" s="352" t="s">
        <v>6285</v>
      </c>
      <c r="D7" s="353" t="s">
        <v>1017</v>
      </c>
      <c r="E7" s="354" t="s">
        <v>5023</v>
      </c>
      <c r="F7" s="354" t="s">
        <v>6286</v>
      </c>
      <c r="G7" s="354" t="s">
        <v>6287</v>
      </c>
      <c r="H7" s="354" t="s">
        <v>6288</v>
      </c>
      <c r="I7" s="354" t="s">
        <v>6289</v>
      </c>
      <c r="J7" s="354" t="s">
        <v>6290</v>
      </c>
      <c r="K7" s="354" t="s">
        <v>6291</v>
      </c>
      <c r="L7" s="354" t="s">
        <v>6292</v>
      </c>
      <c r="M7" s="354" t="s">
        <v>6293</v>
      </c>
      <c r="N7" s="354" t="s">
        <v>6294</v>
      </c>
      <c r="O7" s="354" t="s">
        <v>6295</v>
      </c>
      <c r="P7" s="354" t="s">
        <v>6296</v>
      </c>
      <c r="Q7" s="354" t="s">
        <v>6297</v>
      </c>
      <c r="R7" s="354" t="s">
        <v>6298</v>
      </c>
      <c r="S7" s="354" t="s">
        <v>6299</v>
      </c>
      <c r="T7" s="354" t="s">
        <v>6300</v>
      </c>
      <c r="U7" s="354" t="s">
        <v>6301</v>
      </c>
      <c r="V7" s="354" t="s">
        <v>6302</v>
      </c>
      <c r="W7" s="354" t="s">
        <v>6303</v>
      </c>
      <c r="X7" s="354" t="s">
        <v>6304</v>
      </c>
      <c r="Y7" s="354" t="s">
        <v>6305</v>
      </c>
      <c r="Z7" s="354" t="s">
        <v>6306</v>
      </c>
      <c r="AA7" s="354" t="s">
        <v>6307</v>
      </c>
      <c r="AB7" s="354" t="s">
        <v>6308</v>
      </c>
    </row>
    <row r="8" spans="1:31" ht="15.75">
      <c r="A8" s="355"/>
      <c r="B8" s="356"/>
      <c r="C8" s="357"/>
      <c r="D8" s="358"/>
      <c r="E8" s="396">
        <v>1.2769467319711368E-2</v>
      </c>
      <c r="F8" s="396">
        <v>1.5953009674256842E-2</v>
      </c>
      <c r="G8" s="396">
        <v>1.1269051752887581E-2</v>
      </c>
      <c r="H8" s="396">
        <v>2.1502528556479255E-2</v>
      </c>
      <c r="I8" s="396">
        <v>3.4919547719442251E-2</v>
      </c>
      <c r="J8" s="396">
        <v>4.2969759216254885E-2</v>
      </c>
      <c r="K8" s="396">
        <v>4.8757094547773008E-2</v>
      </c>
      <c r="L8" s="396">
        <v>5.4123902209097526E-2</v>
      </c>
      <c r="M8" s="396">
        <v>5.2596549903112758E-2</v>
      </c>
      <c r="N8" s="396">
        <v>5.0910831903932315E-2</v>
      </c>
      <c r="O8" s="396">
        <v>4.3648042408330548E-2</v>
      </c>
      <c r="P8" s="396">
        <v>5.2222577854313161E-2</v>
      </c>
      <c r="Q8" s="396">
        <v>5.011801094389301E-2</v>
      </c>
      <c r="R8" s="396">
        <v>5.3594772306431608E-2</v>
      </c>
      <c r="S8" s="396">
        <v>4.7647727156887726E-2</v>
      </c>
      <c r="T8" s="396">
        <v>5.7254248301744401E-2</v>
      </c>
      <c r="U8" s="396">
        <v>6.6267327282923005E-2</v>
      </c>
      <c r="V8" s="396">
        <v>6.8301566828217003E-2</v>
      </c>
      <c r="W8" s="396">
        <v>6.6560233093220136E-2</v>
      </c>
      <c r="X8" s="396">
        <v>5.1369124373205864E-2</v>
      </c>
      <c r="Y8" s="396">
        <v>4.5036014930326489E-2</v>
      </c>
      <c r="Z8" s="396">
        <v>2.5447784516100046E-2</v>
      </c>
      <c r="AA8" s="396">
        <v>1.8433931146205604E-2</v>
      </c>
      <c r="AB8" s="396">
        <v>8.3268960552536821E-3</v>
      </c>
      <c r="AD8" s="360">
        <f>SUM(E8:AB8)</f>
        <v>1</v>
      </c>
      <c r="AE8" s="361" t="str">
        <f>IF(AD8=100%,"OK!!","REVEJA DISTRIBUICAO!!!")</f>
        <v>OK!!</v>
      </c>
    </row>
    <row r="9" spans="1:31" ht="15.75">
      <c r="A9" s="362" t="s">
        <v>6</v>
      </c>
      <c r="B9" s="363" t="s">
        <v>1702</v>
      </c>
      <c r="C9" s="364"/>
      <c r="D9" s="365"/>
      <c r="E9" s="338" t="str">
        <f t="shared" ref="E9:AB9" si="0">IF(E8&lt;&gt;0,"I","")</f>
        <v>I</v>
      </c>
      <c r="F9" s="338" t="str">
        <f t="shared" si="0"/>
        <v>I</v>
      </c>
      <c r="G9" s="338" t="str">
        <f t="shared" si="0"/>
        <v>I</v>
      </c>
      <c r="H9" s="338" t="str">
        <f t="shared" si="0"/>
        <v>I</v>
      </c>
      <c r="I9" s="338" t="str">
        <f t="shared" si="0"/>
        <v>I</v>
      </c>
      <c r="J9" s="338" t="str">
        <f t="shared" si="0"/>
        <v>I</v>
      </c>
      <c r="K9" s="338" t="str">
        <f t="shared" si="0"/>
        <v>I</v>
      </c>
      <c r="L9" s="338" t="str">
        <f t="shared" si="0"/>
        <v>I</v>
      </c>
      <c r="M9" s="338" t="str">
        <f t="shared" si="0"/>
        <v>I</v>
      </c>
      <c r="N9" s="338" t="str">
        <f t="shared" si="0"/>
        <v>I</v>
      </c>
      <c r="O9" s="338" t="str">
        <f t="shared" si="0"/>
        <v>I</v>
      </c>
      <c r="P9" s="338" t="str">
        <f t="shared" si="0"/>
        <v>I</v>
      </c>
      <c r="Q9" s="338" t="str">
        <f t="shared" si="0"/>
        <v>I</v>
      </c>
      <c r="R9" s="338" t="str">
        <f t="shared" si="0"/>
        <v>I</v>
      </c>
      <c r="S9" s="338" t="str">
        <f t="shared" si="0"/>
        <v>I</v>
      </c>
      <c r="T9" s="338" t="str">
        <f t="shared" si="0"/>
        <v>I</v>
      </c>
      <c r="U9" s="338" t="str">
        <f t="shared" si="0"/>
        <v>I</v>
      </c>
      <c r="V9" s="338" t="str">
        <f t="shared" si="0"/>
        <v>I</v>
      </c>
      <c r="W9" s="338" t="str">
        <f t="shared" si="0"/>
        <v>I</v>
      </c>
      <c r="X9" s="338" t="str">
        <f t="shared" si="0"/>
        <v>I</v>
      </c>
      <c r="Y9" s="338" t="str">
        <f t="shared" si="0"/>
        <v>I</v>
      </c>
      <c r="Z9" s="338" t="str">
        <f t="shared" si="0"/>
        <v>I</v>
      </c>
      <c r="AA9" s="338" t="str">
        <f t="shared" si="0"/>
        <v>I</v>
      </c>
      <c r="AB9" s="338" t="str">
        <f t="shared" si="0"/>
        <v>I</v>
      </c>
      <c r="AD9" s="360"/>
      <c r="AE9" s="361"/>
    </row>
    <row r="10" spans="1:31" ht="15.75">
      <c r="A10" s="718"/>
      <c r="B10" s="719"/>
      <c r="C10" s="366">
        <f>'Planilha Global - E1'!K35</f>
        <v>0</v>
      </c>
      <c r="D10" s="365" t="e">
        <f>C10/$C$59</f>
        <v>#DIV/0!</v>
      </c>
      <c r="E10" s="340">
        <f t="shared" ref="E10:AB10" si="1">ROUND(E8*$C10,4)</f>
        <v>0</v>
      </c>
      <c r="F10" s="340">
        <f t="shared" si="1"/>
        <v>0</v>
      </c>
      <c r="G10" s="340">
        <f t="shared" si="1"/>
        <v>0</v>
      </c>
      <c r="H10" s="340">
        <f t="shared" si="1"/>
        <v>0</v>
      </c>
      <c r="I10" s="340">
        <f t="shared" si="1"/>
        <v>0</v>
      </c>
      <c r="J10" s="340">
        <f t="shared" si="1"/>
        <v>0</v>
      </c>
      <c r="K10" s="340">
        <f t="shared" si="1"/>
        <v>0</v>
      </c>
      <c r="L10" s="340">
        <f t="shared" si="1"/>
        <v>0</v>
      </c>
      <c r="M10" s="340">
        <f t="shared" si="1"/>
        <v>0</v>
      </c>
      <c r="N10" s="340">
        <f t="shared" si="1"/>
        <v>0</v>
      </c>
      <c r="O10" s="340">
        <f t="shared" si="1"/>
        <v>0</v>
      </c>
      <c r="P10" s="340">
        <f t="shared" si="1"/>
        <v>0</v>
      </c>
      <c r="Q10" s="340">
        <f t="shared" si="1"/>
        <v>0</v>
      </c>
      <c r="R10" s="340">
        <f t="shared" si="1"/>
        <v>0</v>
      </c>
      <c r="S10" s="340">
        <f t="shared" si="1"/>
        <v>0</v>
      </c>
      <c r="T10" s="340">
        <f t="shared" si="1"/>
        <v>0</v>
      </c>
      <c r="U10" s="340">
        <f t="shared" si="1"/>
        <v>0</v>
      </c>
      <c r="V10" s="340">
        <f t="shared" si="1"/>
        <v>0</v>
      </c>
      <c r="W10" s="340">
        <f t="shared" si="1"/>
        <v>0</v>
      </c>
      <c r="X10" s="340">
        <f t="shared" si="1"/>
        <v>0</v>
      </c>
      <c r="Y10" s="340">
        <f t="shared" si="1"/>
        <v>0</v>
      </c>
      <c r="Z10" s="340">
        <f t="shared" si="1"/>
        <v>0</v>
      </c>
      <c r="AA10" s="340">
        <f t="shared" si="1"/>
        <v>0</v>
      </c>
      <c r="AB10" s="340">
        <f t="shared" si="1"/>
        <v>0</v>
      </c>
    </row>
    <row r="11" spans="1:31" ht="15.75">
      <c r="C11" s="364"/>
      <c r="D11" s="367"/>
      <c r="E11" s="359">
        <v>0.4</v>
      </c>
      <c r="F11" s="359">
        <v>0.5</v>
      </c>
      <c r="G11" s="359">
        <v>0.1</v>
      </c>
      <c r="H11" s="359"/>
      <c r="I11" s="359"/>
      <c r="J11" s="359"/>
      <c r="K11" s="359"/>
      <c r="L11" s="359"/>
      <c r="M11" s="359"/>
      <c r="N11" s="359"/>
      <c r="O11" s="359"/>
      <c r="P11" s="359"/>
      <c r="Q11" s="359"/>
      <c r="R11" s="359"/>
      <c r="S11" s="359"/>
      <c r="T11" s="359"/>
      <c r="U11" s="359"/>
      <c r="V11" s="359"/>
      <c r="W11" s="359"/>
      <c r="X11" s="359"/>
      <c r="Y11" s="359"/>
      <c r="Z11" s="359"/>
      <c r="AA11" s="359"/>
      <c r="AB11" s="359"/>
      <c r="AD11" s="360">
        <f>SUM(E11:AB11)</f>
        <v>1</v>
      </c>
      <c r="AE11" s="361" t="str">
        <f>IF(AD11=100%,"OK!!","REVEJA DISTRIBUICAO!!!")</f>
        <v>OK!!</v>
      </c>
    </row>
    <row r="12" spans="1:31" ht="15.75">
      <c r="A12" s="362" t="s">
        <v>33</v>
      </c>
      <c r="B12" s="363" t="s">
        <v>1703</v>
      </c>
      <c r="C12" s="364"/>
      <c r="D12" s="367"/>
      <c r="E12" s="338" t="str">
        <f t="shared" ref="E12:AB12" si="2">IF(E11&lt;&gt;0,"I","")</f>
        <v>I</v>
      </c>
      <c r="F12" s="338" t="str">
        <f t="shared" si="2"/>
        <v>I</v>
      </c>
      <c r="G12" s="338" t="str">
        <f t="shared" si="2"/>
        <v>I</v>
      </c>
      <c r="H12" s="338" t="str">
        <f t="shared" si="2"/>
        <v/>
      </c>
      <c r="I12" s="338" t="str">
        <f t="shared" si="2"/>
        <v/>
      </c>
      <c r="J12" s="338" t="str">
        <f t="shared" si="2"/>
        <v/>
      </c>
      <c r="K12" s="338" t="str">
        <f t="shared" si="2"/>
        <v/>
      </c>
      <c r="L12" s="338" t="str">
        <f t="shared" si="2"/>
        <v/>
      </c>
      <c r="M12" s="338" t="str">
        <f t="shared" si="2"/>
        <v/>
      </c>
      <c r="N12" s="338" t="str">
        <f t="shared" si="2"/>
        <v/>
      </c>
      <c r="O12" s="338" t="str">
        <f t="shared" si="2"/>
        <v/>
      </c>
      <c r="P12" s="338" t="str">
        <f t="shared" si="2"/>
        <v/>
      </c>
      <c r="Q12" s="338" t="str">
        <f t="shared" si="2"/>
        <v/>
      </c>
      <c r="R12" s="338" t="str">
        <f t="shared" si="2"/>
        <v/>
      </c>
      <c r="S12" s="338" t="str">
        <f t="shared" si="2"/>
        <v/>
      </c>
      <c r="T12" s="338" t="str">
        <f t="shared" si="2"/>
        <v/>
      </c>
      <c r="U12" s="338" t="str">
        <f t="shared" si="2"/>
        <v/>
      </c>
      <c r="V12" s="338" t="str">
        <f t="shared" si="2"/>
        <v/>
      </c>
      <c r="W12" s="338" t="str">
        <f t="shared" si="2"/>
        <v/>
      </c>
      <c r="X12" s="338" t="str">
        <f t="shared" si="2"/>
        <v/>
      </c>
      <c r="Y12" s="338" t="str">
        <f t="shared" si="2"/>
        <v/>
      </c>
      <c r="Z12" s="338" t="str">
        <f t="shared" si="2"/>
        <v/>
      </c>
      <c r="AA12" s="338" t="str">
        <f t="shared" si="2"/>
        <v/>
      </c>
      <c r="AB12" s="338" t="str">
        <f t="shared" si="2"/>
        <v/>
      </c>
      <c r="AD12" s="360"/>
      <c r="AE12" s="361"/>
    </row>
    <row r="13" spans="1:31" ht="15.75">
      <c r="A13" s="368"/>
      <c r="B13" s="369"/>
      <c r="C13" s="366">
        <f>VLOOKUP(A12,'Planilha Resumo - E1'!A:F,6,FALSE)</f>
        <v>0</v>
      </c>
      <c r="D13" s="365" t="e">
        <f>C13/$C$59</f>
        <v>#DIV/0!</v>
      </c>
      <c r="E13" s="340">
        <f t="shared" ref="E13:AB13" si="3">ROUND(E11*$C13,4)</f>
        <v>0</v>
      </c>
      <c r="F13" s="340">
        <f t="shared" si="3"/>
        <v>0</v>
      </c>
      <c r="G13" s="340">
        <f t="shared" si="3"/>
        <v>0</v>
      </c>
      <c r="H13" s="340">
        <f t="shared" si="3"/>
        <v>0</v>
      </c>
      <c r="I13" s="340">
        <f t="shared" si="3"/>
        <v>0</v>
      </c>
      <c r="J13" s="340">
        <f t="shared" si="3"/>
        <v>0</v>
      </c>
      <c r="K13" s="340">
        <f t="shared" si="3"/>
        <v>0</v>
      </c>
      <c r="L13" s="340">
        <f t="shared" si="3"/>
        <v>0</v>
      </c>
      <c r="M13" s="340">
        <f t="shared" si="3"/>
        <v>0</v>
      </c>
      <c r="N13" s="340">
        <f t="shared" si="3"/>
        <v>0</v>
      </c>
      <c r="O13" s="340">
        <f t="shared" si="3"/>
        <v>0</v>
      </c>
      <c r="P13" s="340">
        <f t="shared" si="3"/>
        <v>0</v>
      </c>
      <c r="Q13" s="340">
        <f t="shared" si="3"/>
        <v>0</v>
      </c>
      <c r="R13" s="340">
        <f t="shared" si="3"/>
        <v>0</v>
      </c>
      <c r="S13" s="340">
        <f t="shared" si="3"/>
        <v>0</v>
      </c>
      <c r="T13" s="340">
        <f t="shared" si="3"/>
        <v>0</v>
      </c>
      <c r="U13" s="340">
        <f t="shared" si="3"/>
        <v>0</v>
      </c>
      <c r="V13" s="340">
        <f t="shared" si="3"/>
        <v>0</v>
      </c>
      <c r="W13" s="340">
        <f t="shared" si="3"/>
        <v>0</v>
      </c>
      <c r="X13" s="340">
        <f t="shared" si="3"/>
        <v>0</v>
      </c>
      <c r="Y13" s="340">
        <f t="shared" si="3"/>
        <v>0</v>
      </c>
      <c r="Z13" s="340">
        <f t="shared" si="3"/>
        <v>0</v>
      </c>
      <c r="AA13" s="340">
        <f t="shared" si="3"/>
        <v>0</v>
      </c>
      <c r="AB13" s="340">
        <f t="shared" si="3"/>
        <v>0</v>
      </c>
      <c r="AD13" s="360"/>
      <c r="AE13" s="361"/>
    </row>
    <row r="14" spans="1:31" ht="15.75">
      <c r="A14" s="355"/>
      <c r="B14" s="356"/>
      <c r="C14" s="357"/>
      <c r="D14" s="370"/>
      <c r="E14" s="359"/>
      <c r="F14" s="359"/>
      <c r="G14" s="359">
        <v>0.03</v>
      </c>
      <c r="H14" s="359">
        <v>0.08</v>
      </c>
      <c r="I14" s="359">
        <v>0.13</v>
      </c>
      <c r="J14" s="359">
        <v>0.16</v>
      </c>
      <c r="K14" s="359">
        <v>0.16</v>
      </c>
      <c r="L14" s="359">
        <v>0.18</v>
      </c>
      <c r="M14" s="359">
        <v>0.14000000000000001</v>
      </c>
      <c r="N14" s="359">
        <v>0.09</v>
      </c>
      <c r="O14" s="359">
        <v>0.03</v>
      </c>
      <c r="P14" s="359"/>
      <c r="Q14" s="359"/>
      <c r="R14" s="359"/>
      <c r="S14" s="359"/>
      <c r="T14" s="359"/>
      <c r="U14" s="359"/>
      <c r="V14" s="359"/>
      <c r="W14" s="359"/>
      <c r="X14" s="359"/>
      <c r="Y14" s="359"/>
      <c r="Z14" s="359"/>
      <c r="AA14" s="359"/>
      <c r="AB14" s="359"/>
      <c r="AD14" s="360">
        <f>SUM(E14:AB14)</f>
        <v>1</v>
      </c>
      <c r="AE14" s="361" t="str">
        <f>IF(AD14=100%,"OK!!","REVEJA DISTRIBUICAO!!!")</f>
        <v>OK!!</v>
      </c>
    </row>
    <row r="15" spans="1:31" ht="15.75">
      <c r="A15" s="362" t="s">
        <v>39</v>
      </c>
      <c r="B15" s="363" t="s">
        <v>1704</v>
      </c>
      <c r="C15" s="364"/>
      <c r="D15" s="367"/>
      <c r="E15" s="338" t="str">
        <f t="shared" ref="E15:AB15" si="4">IF(E14&lt;&gt;0,"I","")</f>
        <v/>
      </c>
      <c r="F15" s="338" t="str">
        <f t="shared" si="4"/>
        <v/>
      </c>
      <c r="G15" s="338" t="str">
        <f t="shared" si="4"/>
        <v>I</v>
      </c>
      <c r="H15" s="338" t="str">
        <f t="shared" si="4"/>
        <v>I</v>
      </c>
      <c r="I15" s="338" t="str">
        <f t="shared" si="4"/>
        <v>I</v>
      </c>
      <c r="J15" s="338" t="str">
        <f t="shared" si="4"/>
        <v>I</v>
      </c>
      <c r="K15" s="338" t="str">
        <f t="shared" si="4"/>
        <v>I</v>
      </c>
      <c r="L15" s="338" t="str">
        <f t="shared" si="4"/>
        <v>I</v>
      </c>
      <c r="M15" s="338" t="str">
        <f t="shared" si="4"/>
        <v>I</v>
      </c>
      <c r="N15" s="338" t="str">
        <f t="shared" si="4"/>
        <v>I</v>
      </c>
      <c r="O15" s="338" t="str">
        <f t="shared" si="4"/>
        <v>I</v>
      </c>
      <c r="P15" s="338" t="str">
        <f t="shared" si="4"/>
        <v/>
      </c>
      <c r="Q15" s="338" t="str">
        <f t="shared" si="4"/>
        <v/>
      </c>
      <c r="R15" s="338" t="str">
        <f t="shared" si="4"/>
        <v/>
      </c>
      <c r="S15" s="338" t="str">
        <f t="shared" si="4"/>
        <v/>
      </c>
      <c r="T15" s="338" t="str">
        <f t="shared" si="4"/>
        <v/>
      </c>
      <c r="U15" s="338" t="str">
        <f t="shared" si="4"/>
        <v/>
      </c>
      <c r="V15" s="338" t="str">
        <f t="shared" si="4"/>
        <v/>
      </c>
      <c r="W15" s="338" t="str">
        <f t="shared" si="4"/>
        <v/>
      </c>
      <c r="X15" s="338" t="str">
        <f t="shared" si="4"/>
        <v/>
      </c>
      <c r="Y15" s="338" t="str">
        <f t="shared" si="4"/>
        <v/>
      </c>
      <c r="Z15" s="338" t="str">
        <f t="shared" si="4"/>
        <v/>
      </c>
      <c r="AA15" s="338" t="str">
        <f t="shared" si="4"/>
        <v/>
      </c>
      <c r="AB15" s="338" t="str">
        <f t="shared" si="4"/>
        <v/>
      </c>
      <c r="AD15" s="360"/>
      <c r="AE15" s="361"/>
    </row>
    <row r="16" spans="1:31" ht="15.75">
      <c r="A16" s="368"/>
      <c r="B16" s="369"/>
      <c r="C16" s="366">
        <f>VLOOKUP(A15,'Planilha Resumo - E1'!A:F,6,FALSE)</f>
        <v>0</v>
      </c>
      <c r="D16" s="365" t="e">
        <f>C16/$C$59</f>
        <v>#DIV/0!</v>
      </c>
      <c r="E16" s="340">
        <f t="shared" ref="E16:AB16" si="5">ROUND(E14*$C16,4)</f>
        <v>0</v>
      </c>
      <c r="F16" s="340">
        <f t="shared" si="5"/>
        <v>0</v>
      </c>
      <c r="G16" s="340">
        <f>ROUND(G14*$C16,4)</f>
        <v>0</v>
      </c>
      <c r="H16" s="340">
        <f t="shared" si="5"/>
        <v>0</v>
      </c>
      <c r="I16" s="340">
        <f t="shared" si="5"/>
        <v>0</v>
      </c>
      <c r="J16" s="340">
        <f t="shared" si="5"/>
        <v>0</v>
      </c>
      <c r="K16" s="340">
        <f t="shared" si="5"/>
        <v>0</v>
      </c>
      <c r="L16" s="340">
        <f t="shared" si="5"/>
        <v>0</v>
      </c>
      <c r="M16" s="340">
        <f t="shared" si="5"/>
        <v>0</v>
      </c>
      <c r="N16" s="340">
        <f t="shared" si="5"/>
        <v>0</v>
      </c>
      <c r="O16" s="340">
        <f t="shared" si="5"/>
        <v>0</v>
      </c>
      <c r="P16" s="340">
        <f t="shared" si="5"/>
        <v>0</v>
      </c>
      <c r="Q16" s="340">
        <f t="shared" si="5"/>
        <v>0</v>
      </c>
      <c r="R16" s="340">
        <f t="shared" si="5"/>
        <v>0</v>
      </c>
      <c r="S16" s="340">
        <f t="shared" si="5"/>
        <v>0</v>
      </c>
      <c r="T16" s="340">
        <f t="shared" si="5"/>
        <v>0</v>
      </c>
      <c r="U16" s="340">
        <f t="shared" si="5"/>
        <v>0</v>
      </c>
      <c r="V16" s="340">
        <f t="shared" si="5"/>
        <v>0</v>
      </c>
      <c r="W16" s="340">
        <f t="shared" si="5"/>
        <v>0</v>
      </c>
      <c r="X16" s="340">
        <f t="shared" si="5"/>
        <v>0</v>
      </c>
      <c r="Y16" s="340">
        <f t="shared" si="5"/>
        <v>0</v>
      </c>
      <c r="Z16" s="340">
        <f t="shared" si="5"/>
        <v>0</v>
      </c>
      <c r="AA16" s="340">
        <f t="shared" si="5"/>
        <v>0</v>
      </c>
      <c r="AB16" s="340">
        <f t="shared" si="5"/>
        <v>0</v>
      </c>
      <c r="AD16" s="360"/>
      <c r="AE16" s="361"/>
    </row>
    <row r="17" spans="1:32" ht="15.75">
      <c r="A17" s="355"/>
      <c r="B17" s="356"/>
      <c r="C17" s="357"/>
      <c r="D17" s="370"/>
      <c r="E17" s="359"/>
      <c r="F17" s="359"/>
      <c r="G17" s="359"/>
      <c r="H17" s="359"/>
      <c r="I17" s="359"/>
      <c r="J17" s="359"/>
      <c r="K17" s="359"/>
      <c r="L17" s="359"/>
      <c r="M17" s="359">
        <v>0.05</v>
      </c>
      <c r="N17" s="359">
        <v>0.12</v>
      </c>
      <c r="O17" s="359">
        <v>0.19</v>
      </c>
      <c r="P17" s="359">
        <v>0.23</v>
      </c>
      <c r="Q17" s="359">
        <v>0.2</v>
      </c>
      <c r="R17" s="359">
        <v>0.17</v>
      </c>
      <c r="S17" s="359">
        <v>0.04</v>
      </c>
      <c r="T17" s="359"/>
      <c r="U17" s="359"/>
      <c r="V17" s="359"/>
      <c r="W17" s="359"/>
      <c r="X17" s="359"/>
      <c r="Y17" s="359"/>
      <c r="Z17" s="359"/>
      <c r="AA17" s="359"/>
      <c r="AB17" s="359"/>
      <c r="AD17" s="360">
        <f>SUM(E17:AB17)</f>
        <v>1</v>
      </c>
      <c r="AE17" s="361" t="str">
        <f>IF(AD17=100%,"OK!!","REVEJA DISTRIBUICAO!!!")</f>
        <v>OK!!</v>
      </c>
    </row>
    <row r="18" spans="1:32" ht="15.75">
      <c r="A18" s="362" t="s">
        <v>64</v>
      </c>
      <c r="B18" s="363" t="s">
        <v>1705</v>
      </c>
      <c r="C18" s="364"/>
      <c r="D18" s="367"/>
      <c r="E18" s="338" t="str">
        <f t="shared" ref="E18:AB18" si="6">IF(E17&lt;&gt;0,"I","")</f>
        <v/>
      </c>
      <c r="F18" s="338" t="str">
        <f t="shared" si="6"/>
        <v/>
      </c>
      <c r="G18" s="338" t="str">
        <f t="shared" si="6"/>
        <v/>
      </c>
      <c r="H18" s="338" t="str">
        <f t="shared" si="6"/>
        <v/>
      </c>
      <c r="I18" s="338" t="str">
        <f t="shared" si="6"/>
        <v/>
      </c>
      <c r="J18" s="338" t="str">
        <f t="shared" si="6"/>
        <v/>
      </c>
      <c r="K18" s="338" t="str">
        <f t="shared" si="6"/>
        <v/>
      </c>
      <c r="L18" s="338" t="str">
        <f t="shared" si="6"/>
        <v/>
      </c>
      <c r="M18" s="338" t="str">
        <f t="shared" si="6"/>
        <v>I</v>
      </c>
      <c r="N18" s="338" t="str">
        <f t="shared" si="6"/>
        <v>I</v>
      </c>
      <c r="O18" s="338" t="str">
        <f t="shared" si="6"/>
        <v>I</v>
      </c>
      <c r="P18" s="338" t="str">
        <f t="shared" si="6"/>
        <v>I</v>
      </c>
      <c r="Q18" s="338" t="str">
        <f t="shared" si="6"/>
        <v>I</v>
      </c>
      <c r="R18" s="338" t="str">
        <f t="shared" si="6"/>
        <v>I</v>
      </c>
      <c r="S18" s="338" t="str">
        <f t="shared" si="6"/>
        <v>I</v>
      </c>
      <c r="T18" s="338" t="str">
        <f t="shared" si="6"/>
        <v/>
      </c>
      <c r="U18" s="338" t="str">
        <f t="shared" si="6"/>
        <v/>
      </c>
      <c r="V18" s="338" t="str">
        <f t="shared" si="6"/>
        <v/>
      </c>
      <c r="W18" s="338" t="str">
        <f t="shared" si="6"/>
        <v/>
      </c>
      <c r="X18" s="338" t="str">
        <f t="shared" si="6"/>
        <v/>
      </c>
      <c r="Y18" s="338" t="str">
        <f t="shared" si="6"/>
        <v/>
      </c>
      <c r="Z18" s="338" t="str">
        <f t="shared" si="6"/>
        <v/>
      </c>
      <c r="AA18" s="338" t="str">
        <f t="shared" si="6"/>
        <v/>
      </c>
      <c r="AB18" s="338" t="str">
        <f t="shared" si="6"/>
        <v/>
      </c>
      <c r="AD18" s="360"/>
      <c r="AE18" s="361"/>
    </row>
    <row r="19" spans="1:32" ht="15.75">
      <c r="A19" s="368"/>
      <c r="B19" s="369"/>
      <c r="C19" s="366">
        <f>VLOOKUP(A18,'Planilha Resumo - E1'!A:F,6,FALSE)</f>
        <v>0</v>
      </c>
      <c r="D19" s="365" t="e">
        <f>C19/$C$59</f>
        <v>#DIV/0!</v>
      </c>
      <c r="E19" s="340">
        <f t="shared" ref="E19:AB19" si="7">ROUND(E17*$C19,4)</f>
        <v>0</v>
      </c>
      <c r="F19" s="340">
        <f t="shared" si="7"/>
        <v>0</v>
      </c>
      <c r="G19" s="340">
        <f t="shared" si="7"/>
        <v>0</v>
      </c>
      <c r="H19" s="340">
        <f t="shared" si="7"/>
        <v>0</v>
      </c>
      <c r="I19" s="340">
        <f t="shared" si="7"/>
        <v>0</v>
      </c>
      <c r="J19" s="340">
        <f t="shared" si="7"/>
        <v>0</v>
      </c>
      <c r="K19" s="340">
        <f t="shared" si="7"/>
        <v>0</v>
      </c>
      <c r="L19" s="340">
        <f t="shared" si="7"/>
        <v>0</v>
      </c>
      <c r="M19" s="340">
        <f t="shared" si="7"/>
        <v>0</v>
      </c>
      <c r="N19" s="340">
        <f t="shared" si="7"/>
        <v>0</v>
      </c>
      <c r="O19" s="340">
        <f t="shared" si="7"/>
        <v>0</v>
      </c>
      <c r="P19" s="340">
        <f t="shared" si="7"/>
        <v>0</v>
      </c>
      <c r="Q19" s="340">
        <f t="shared" si="7"/>
        <v>0</v>
      </c>
      <c r="R19" s="340">
        <f t="shared" si="7"/>
        <v>0</v>
      </c>
      <c r="S19" s="340">
        <f t="shared" si="7"/>
        <v>0</v>
      </c>
      <c r="T19" s="340">
        <f t="shared" si="7"/>
        <v>0</v>
      </c>
      <c r="U19" s="340">
        <f t="shared" si="7"/>
        <v>0</v>
      </c>
      <c r="V19" s="340">
        <f t="shared" si="7"/>
        <v>0</v>
      </c>
      <c r="W19" s="340">
        <f t="shared" si="7"/>
        <v>0</v>
      </c>
      <c r="X19" s="340">
        <f t="shared" si="7"/>
        <v>0</v>
      </c>
      <c r="Y19" s="340">
        <f t="shared" si="7"/>
        <v>0</v>
      </c>
      <c r="Z19" s="340">
        <f t="shared" si="7"/>
        <v>0</v>
      </c>
      <c r="AA19" s="340">
        <f t="shared" si="7"/>
        <v>0</v>
      </c>
      <c r="AB19" s="340">
        <f t="shared" si="7"/>
        <v>0</v>
      </c>
      <c r="AD19" s="360"/>
      <c r="AE19" s="361"/>
    </row>
    <row r="20" spans="1:32" ht="15.75">
      <c r="A20" s="355"/>
      <c r="B20" s="356"/>
      <c r="C20" s="357"/>
      <c r="D20" s="370"/>
      <c r="E20" s="359"/>
      <c r="F20" s="359"/>
      <c r="G20" s="359"/>
      <c r="H20" s="359"/>
      <c r="I20" s="359"/>
      <c r="J20" s="359"/>
      <c r="K20" s="359"/>
      <c r="L20" s="359"/>
      <c r="M20" s="359"/>
      <c r="N20" s="359"/>
      <c r="O20" s="359"/>
      <c r="P20" s="359"/>
      <c r="Q20" s="359"/>
      <c r="R20" s="359">
        <v>0.05</v>
      </c>
      <c r="S20" s="359">
        <v>0.12</v>
      </c>
      <c r="T20" s="359">
        <v>0.19</v>
      </c>
      <c r="U20" s="359">
        <v>0.23</v>
      </c>
      <c r="V20" s="359">
        <v>0.2</v>
      </c>
      <c r="W20" s="359">
        <v>0.17</v>
      </c>
      <c r="X20" s="359">
        <v>0.04</v>
      </c>
      <c r="Y20" s="359"/>
      <c r="Z20" s="359"/>
      <c r="AA20" s="359"/>
      <c r="AB20" s="359"/>
      <c r="AD20" s="360">
        <f>SUM(E20:AB20)</f>
        <v>1</v>
      </c>
      <c r="AE20" s="361" t="str">
        <f>IF(AD20=100%,"OK!!","REVEJA DISTRIBUICAO!!!")</f>
        <v>OK!!</v>
      </c>
    </row>
    <row r="21" spans="1:32" ht="15.75">
      <c r="A21" s="362" t="s">
        <v>73</v>
      </c>
      <c r="B21" s="363" t="s">
        <v>184</v>
      </c>
      <c r="C21" s="364"/>
      <c r="D21" s="367"/>
      <c r="E21" s="338" t="str">
        <f t="shared" ref="E21:AB21" si="8">IF(E20&lt;&gt;0,"I","")</f>
        <v/>
      </c>
      <c r="F21" s="338" t="str">
        <f t="shared" si="8"/>
        <v/>
      </c>
      <c r="G21" s="338" t="str">
        <f t="shared" si="8"/>
        <v/>
      </c>
      <c r="H21" s="338" t="str">
        <f t="shared" si="8"/>
        <v/>
      </c>
      <c r="I21" s="338" t="str">
        <f t="shared" si="8"/>
        <v/>
      </c>
      <c r="J21" s="338" t="str">
        <f t="shared" si="8"/>
        <v/>
      </c>
      <c r="K21" s="338" t="str">
        <f t="shared" si="8"/>
        <v/>
      </c>
      <c r="L21" s="338" t="str">
        <f t="shared" si="8"/>
        <v/>
      </c>
      <c r="M21" s="338" t="str">
        <f t="shared" si="8"/>
        <v/>
      </c>
      <c r="N21" s="338" t="str">
        <f t="shared" si="8"/>
        <v/>
      </c>
      <c r="O21" s="338" t="str">
        <f t="shared" si="8"/>
        <v/>
      </c>
      <c r="P21" s="338" t="str">
        <f t="shared" si="8"/>
        <v/>
      </c>
      <c r="Q21" s="338" t="str">
        <f t="shared" si="8"/>
        <v/>
      </c>
      <c r="R21" s="338" t="str">
        <f t="shared" si="8"/>
        <v>I</v>
      </c>
      <c r="S21" s="338" t="str">
        <f t="shared" si="8"/>
        <v>I</v>
      </c>
      <c r="T21" s="338" t="str">
        <f t="shared" si="8"/>
        <v>I</v>
      </c>
      <c r="U21" s="338" t="str">
        <f t="shared" si="8"/>
        <v>I</v>
      </c>
      <c r="V21" s="338" t="str">
        <f t="shared" si="8"/>
        <v>I</v>
      </c>
      <c r="W21" s="338" t="str">
        <f t="shared" si="8"/>
        <v>I</v>
      </c>
      <c r="X21" s="338" t="str">
        <f t="shared" si="8"/>
        <v>I</v>
      </c>
      <c r="Y21" s="338" t="str">
        <f t="shared" si="8"/>
        <v/>
      </c>
      <c r="Z21" s="338" t="str">
        <f t="shared" si="8"/>
        <v/>
      </c>
      <c r="AA21" s="338" t="str">
        <f t="shared" si="8"/>
        <v/>
      </c>
      <c r="AB21" s="338" t="str">
        <f t="shared" si="8"/>
        <v/>
      </c>
      <c r="AD21" s="360"/>
      <c r="AE21" s="361"/>
    </row>
    <row r="22" spans="1:32" ht="15.75">
      <c r="A22" s="368"/>
      <c r="B22" s="369"/>
      <c r="C22" s="366">
        <f>VLOOKUP(A21,'Planilha Resumo - E1'!A:F,6,FALSE)</f>
        <v>0</v>
      </c>
      <c r="D22" s="365" t="e">
        <f>C22/$C$59</f>
        <v>#DIV/0!</v>
      </c>
      <c r="E22" s="340">
        <f t="shared" ref="E22:AB22" si="9">ROUND(E20*$C22,4)</f>
        <v>0</v>
      </c>
      <c r="F22" s="340">
        <f t="shared" si="9"/>
        <v>0</v>
      </c>
      <c r="G22" s="340">
        <f t="shared" si="9"/>
        <v>0</v>
      </c>
      <c r="H22" s="340">
        <f t="shared" si="9"/>
        <v>0</v>
      </c>
      <c r="I22" s="340">
        <f t="shared" si="9"/>
        <v>0</v>
      </c>
      <c r="J22" s="340">
        <f t="shared" si="9"/>
        <v>0</v>
      </c>
      <c r="K22" s="340">
        <f t="shared" si="9"/>
        <v>0</v>
      </c>
      <c r="L22" s="340">
        <f t="shared" si="9"/>
        <v>0</v>
      </c>
      <c r="M22" s="340">
        <f t="shared" si="9"/>
        <v>0</v>
      </c>
      <c r="N22" s="340">
        <f t="shared" si="9"/>
        <v>0</v>
      </c>
      <c r="O22" s="340">
        <f t="shared" si="9"/>
        <v>0</v>
      </c>
      <c r="P22" s="340">
        <f t="shared" si="9"/>
        <v>0</v>
      </c>
      <c r="Q22" s="340">
        <f t="shared" si="9"/>
        <v>0</v>
      </c>
      <c r="R22" s="340">
        <f t="shared" si="9"/>
        <v>0</v>
      </c>
      <c r="S22" s="340">
        <f t="shared" si="9"/>
        <v>0</v>
      </c>
      <c r="T22" s="340">
        <f t="shared" si="9"/>
        <v>0</v>
      </c>
      <c r="U22" s="340">
        <f t="shared" si="9"/>
        <v>0</v>
      </c>
      <c r="V22" s="340">
        <f t="shared" si="9"/>
        <v>0</v>
      </c>
      <c r="W22" s="340">
        <f t="shared" si="9"/>
        <v>0</v>
      </c>
      <c r="X22" s="340">
        <f t="shared" si="9"/>
        <v>0</v>
      </c>
      <c r="Y22" s="340">
        <f t="shared" si="9"/>
        <v>0</v>
      </c>
      <c r="Z22" s="340">
        <f t="shared" si="9"/>
        <v>0</v>
      </c>
      <c r="AA22" s="340">
        <f t="shared" si="9"/>
        <v>0</v>
      </c>
      <c r="AB22" s="340">
        <f t="shared" si="9"/>
        <v>0</v>
      </c>
      <c r="AD22" s="360"/>
      <c r="AE22" s="361"/>
    </row>
    <row r="23" spans="1:32" ht="15.75">
      <c r="A23" s="355"/>
      <c r="B23" s="356"/>
      <c r="C23" s="357"/>
      <c r="D23" s="370"/>
      <c r="E23" s="359"/>
      <c r="F23" s="359"/>
      <c r="G23" s="359"/>
      <c r="H23" s="359"/>
      <c r="I23" s="359"/>
      <c r="J23" s="359"/>
      <c r="K23" s="359"/>
      <c r="L23" s="359"/>
      <c r="M23" s="359"/>
      <c r="N23" s="359"/>
      <c r="O23" s="359"/>
      <c r="P23" s="359"/>
      <c r="Q23" s="359"/>
      <c r="R23" s="359"/>
      <c r="S23" s="359"/>
      <c r="T23" s="359">
        <v>0.05</v>
      </c>
      <c r="U23" s="359">
        <v>0.12</v>
      </c>
      <c r="V23" s="359">
        <v>0.19</v>
      </c>
      <c r="W23" s="359">
        <v>0.23</v>
      </c>
      <c r="X23" s="359">
        <v>0.2</v>
      </c>
      <c r="Y23" s="359">
        <v>0.17</v>
      </c>
      <c r="Z23" s="359">
        <v>0.04</v>
      </c>
      <c r="AA23" s="359"/>
      <c r="AB23" s="359"/>
      <c r="AD23" s="360">
        <f>SUM(E23:AB23)</f>
        <v>1</v>
      </c>
      <c r="AE23" s="361" t="str">
        <f>IF(AD23=100%,"OK!!","REVEJA DISTRIBUICAO!!!")</f>
        <v>OK!!</v>
      </c>
    </row>
    <row r="24" spans="1:32" ht="15.75">
      <c r="A24" s="362" t="s">
        <v>84</v>
      </c>
      <c r="B24" s="363" t="s">
        <v>1706</v>
      </c>
      <c r="C24" s="364"/>
      <c r="D24" s="367"/>
      <c r="E24" s="338" t="str">
        <f t="shared" ref="E24:AB24" si="10">IF(E23&lt;&gt;0,"I","")</f>
        <v/>
      </c>
      <c r="F24" s="338" t="str">
        <f t="shared" si="10"/>
        <v/>
      </c>
      <c r="G24" s="338" t="str">
        <f t="shared" si="10"/>
        <v/>
      </c>
      <c r="H24" s="338" t="str">
        <f t="shared" si="10"/>
        <v/>
      </c>
      <c r="I24" s="338" t="str">
        <f t="shared" si="10"/>
        <v/>
      </c>
      <c r="J24" s="338" t="str">
        <f t="shared" si="10"/>
        <v/>
      </c>
      <c r="K24" s="338" t="str">
        <f t="shared" si="10"/>
        <v/>
      </c>
      <c r="L24" s="338" t="str">
        <f t="shared" si="10"/>
        <v/>
      </c>
      <c r="M24" s="338" t="str">
        <f t="shared" si="10"/>
        <v/>
      </c>
      <c r="N24" s="338" t="str">
        <f t="shared" si="10"/>
        <v/>
      </c>
      <c r="O24" s="338" t="str">
        <f t="shared" si="10"/>
        <v/>
      </c>
      <c r="P24" s="338" t="str">
        <f t="shared" si="10"/>
        <v/>
      </c>
      <c r="Q24" s="338" t="str">
        <f t="shared" si="10"/>
        <v/>
      </c>
      <c r="R24" s="338" t="str">
        <f t="shared" si="10"/>
        <v/>
      </c>
      <c r="S24" s="338" t="str">
        <f t="shared" si="10"/>
        <v/>
      </c>
      <c r="T24" s="338" t="str">
        <f t="shared" si="10"/>
        <v>I</v>
      </c>
      <c r="U24" s="338" t="str">
        <f t="shared" si="10"/>
        <v>I</v>
      </c>
      <c r="V24" s="338" t="str">
        <f t="shared" si="10"/>
        <v>I</v>
      </c>
      <c r="W24" s="338" t="str">
        <f t="shared" si="10"/>
        <v>I</v>
      </c>
      <c r="X24" s="338" t="str">
        <f t="shared" si="10"/>
        <v>I</v>
      </c>
      <c r="Y24" s="338" t="str">
        <f t="shared" si="10"/>
        <v>I</v>
      </c>
      <c r="Z24" s="338" t="str">
        <f t="shared" si="10"/>
        <v>I</v>
      </c>
      <c r="AA24" s="338" t="str">
        <f t="shared" si="10"/>
        <v/>
      </c>
      <c r="AB24" s="338" t="str">
        <f t="shared" si="10"/>
        <v/>
      </c>
      <c r="AD24" s="360"/>
      <c r="AE24" s="361"/>
    </row>
    <row r="25" spans="1:32" ht="15.75">
      <c r="A25" s="368"/>
      <c r="B25" s="369"/>
      <c r="C25" s="366">
        <f>VLOOKUP(A24,'Planilha Resumo - E1'!A:F,6,FALSE)</f>
        <v>0</v>
      </c>
      <c r="D25" s="365" t="e">
        <f>C25/$C$59</f>
        <v>#DIV/0!</v>
      </c>
      <c r="E25" s="340">
        <f t="shared" ref="E25:AB25" si="11">ROUND(E23*$C25,4)</f>
        <v>0</v>
      </c>
      <c r="F25" s="340">
        <f t="shared" si="11"/>
        <v>0</v>
      </c>
      <c r="G25" s="340">
        <f t="shared" si="11"/>
        <v>0</v>
      </c>
      <c r="H25" s="340">
        <f t="shared" si="11"/>
        <v>0</v>
      </c>
      <c r="I25" s="340">
        <f t="shared" si="11"/>
        <v>0</v>
      </c>
      <c r="J25" s="340">
        <f t="shared" si="11"/>
        <v>0</v>
      </c>
      <c r="K25" s="340">
        <f t="shared" si="11"/>
        <v>0</v>
      </c>
      <c r="L25" s="340">
        <f t="shared" si="11"/>
        <v>0</v>
      </c>
      <c r="M25" s="340">
        <f t="shared" si="11"/>
        <v>0</v>
      </c>
      <c r="N25" s="340">
        <f t="shared" si="11"/>
        <v>0</v>
      </c>
      <c r="O25" s="340">
        <f t="shared" si="11"/>
        <v>0</v>
      </c>
      <c r="P25" s="340">
        <f t="shared" si="11"/>
        <v>0</v>
      </c>
      <c r="Q25" s="340">
        <f t="shared" si="11"/>
        <v>0</v>
      </c>
      <c r="R25" s="340">
        <f t="shared" si="11"/>
        <v>0</v>
      </c>
      <c r="S25" s="340">
        <f t="shared" si="11"/>
        <v>0</v>
      </c>
      <c r="T25" s="340">
        <f t="shared" si="11"/>
        <v>0</v>
      </c>
      <c r="U25" s="340">
        <f t="shared" si="11"/>
        <v>0</v>
      </c>
      <c r="V25" s="340">
        <f t="shared" si="11"/>
        <v>0</v>
      </c>
      <c r="W25" s="340">
        <f t="shared" si="11"/>
        <v>0</v>
      </c>
      <c r="X25" s="340">
        <f t="shared" si="11"/>
        <v>0</v>
      </c>
      <c r="Y25" s="340">
        <f t="shared" si="11"/>
        <v>0</v>
      </c>
      <c r="Z25" s="340">
        <f t="shared" si="11"/>
        <v>0</v>
      </c>
      <c r="AA25" s="340">
        <f t="shared" si="11"/>
        <v>0</v>
      </c>
      <c r="AB25" s="340">
        <f t="shared" si="11"/>
        <v>0</v>
      </c>
      <c r="AD25" s="360"/>
      <c r="AE25" s="361"/>
    </row>
    <row r="26" spans="1:32" ht="15.75">
      <c r="A26" s="355"/>
      <c r="B26" s="356"/>
      <c r="C26" s="357"/>
      <c r="D26" s="370"/>
      <c r="E26" s="359"/>
      <c r="F26" s="359"/>
      <c r="G26" s="359"/>
      <c r="H26" s="359"/>
      <c r="I26" s="359"/>
      <c r="J26" s="359"/>
      <c r="K26" s="359"/>
      <c r="L26" s="359"/>
      <c r="M26" s="359"/>
      <c r="N26" s="359"/>
      <c r="O26" s="359"/>
      <c r="P26" s="359"/>
      <c r="Q26" s="359">
        <v>0.02</v>
      </c>
      <c r="R26" s="359">
        <v>0.06</v>
      </c>
      <c r="S26" s="359">
        <v>0.11</v>
      </c>
      <c r="T26" s="359">
        <v>0.14000000000000001</v>
      </c>
      <c r="U26" s="359">
        <v>0.15</v>
      </c>
      <c r="V26" s="359">
        <v>0.14000000000000001</v>
      </c>
      <c r="W26" s="359">
        <v>0.14000000000000001</v>
      </c>
      <c r="X26" s="359">
        <v>0.14000000000000001</v>
      </c>
      <c r="Y26" s="359">
        <v>0.08</v>
      </c>
      <c r="Z26" s="359">
        <v>0.02</v>
      </c>
      <c r="AA26" s="359"/>
      <c r="AB26" s="359"/>
      <c r="AD26" s="360">
        <f>SUM(E26:AB26)</f>
        <v>1</v>
      </c>
      <c r="AE26" s="361" t="str">
        <f>IF(AD26=100%,"OK!!","REVEJA DISTRIBUICAO!!!")</f>
        <v>OK!!</v>
      </c>
    </row>
    <row r="27" spans="1:32" ht="15.75">
      <c r="A27" s="362" t="s">
        <v>89</v>
      </c>
      <c r="B27" s="363" t="s">
        <v>189</v>
      </c>
      <c r="C27" s="364"/>
      <c r="D27" s="367"/>
      <c r="E27" s="338" t="str">
        <f t="shared" ref="E27:AB27" si="12">IF(E26&lt;&gt;0,"I","")</f>
        <v/>
      </c>
      <c r="F27" s="338" t="str">
        <f t="shared" si="12"/>
        <v/>
      </c>
      <c r="G27" s="338" t="str">
        <f t="shared" si="12"/>
        <v/>
      </c>
      <c r="H27" s="338" t="str">
        <f t="shared" si="12"/>
        <v/>
      </c>
      <c r="I27" s="338" t="str">
        <f t="shared" si="12"/>
        <v/>
      </c>
      <c r="J27" s="338" t="str">
        <f t="shared" si="12"/>
        <v/>
      </c>
      <c r="K27" s="338" t="str">
        <f t="shared" si="12"/>
        <v/>
      </c>
      <c r="L27" s="338" t="str">
        <f t="shared" si="12"/>
        <v/>
      </c>
      <c r="M27" s="338" t="str">
        <f t="shared" si="12"/>
        <v/>
      </c>
      <c r="N27" s="338" t="str">
        <f t="shared" si="12"/>
        <v/>
      </c>
      <c r="O27" s="338" t="str">
        <f t="shared" si="12"/>
        <v/>
      </c>
      <c r="P27" s="338" t="str">
        <f t="shared" si="12"/>
        <v/>
      </c>
      <c r="Q27" s="338" t="str">
        <f t="shared" si="12"/>
        <v>I</v>
      </c>
      <c r="R27" s="338" t="str">
        <f t="shared" si="12"/>
        <v>I</v>
      </c>
      <c r="S27" s="338" t="str">
        <f t="shared" si="12"/>
        <v>I</v>
      </c>
      <c r="T27" s="338" t="str">
        <f t="shared" si="12"/>
        <v>I</v>
      </c>
      <c r="U27" s="338" t="str">
        <f t="shared" si="12"/>
        <v>I</v>
      </c>
      <c r="V27" s="338" t="str">
        <f t="shared" si="12"/>
        <v>I</v>
      </c>
      <c r="W27" s="338" t="str">
        <f t="shared" si="12"/>
        <v>I</v>
      </c>
      <c r="X27" s="338" t="str">
        <f t="shared" si="12"/>
        <v>I</v>
      </c>
      <c r="Y27" s="338" t="str">
        <f t="shared" si="12"/>
        <v>I</v>
      </c>
      <c r="Z27" s="338" t="str">
        <f t="shared" si="12"/>
        <v>I</v>
      </c>
      <c r="AA27" s="338" t="str">
        <f t="shared" si="12"/>
        <v/>
      </c>
      <c r="AB27" s="338" t="str">
        <f t="shared" si="12"/>
        <v/>
      </c>
      <c r="AD27" s="360"/>
      <c r="AE27" s="361"/>
    </row>
    <row r="28" spans="1:32" ht="15.75">
      <c r="A28" s="368"/>
      <c r="B28" s="369"/>
      <c r="C28" s="366">
        <f>VLOOKUP(A27,'Planilha Resumo - E1'!A:F,6,FALSE)</f>
        <v>0</v>
      </c>
      <c r="D28" s="365" t="e">
        <f>C28/$C$59</f>
        <v>#DIV/0!</v>
      </c>
      <c r="E28" s="340">
        <f t="shared" ref="E28:AB28" si="13">ROUND(E26*$C28,4)</f>
        <v>0</v>
      </c>
      <c r="F28" s="340">
        <f t="shared" si="13"/>
        <v>0</v>
      </c>
      <c r="G28" s="340">
        <f t="shared" si="13"/>
        <v>0</v>
      </c>
      <c r="H28" s="340">
        <f t="shared" si="13"/>
        <v>0</v>
      </c>
      <c r="I28" s="340">
        <f t="shared" si="13"/>
        <v>0</v>
      </c>
      <c r="J28" s="340">
        <f t="shared" si="13"/>
        <v>0</v>
      </c>
      <c r="K28" s="340">
        <f t="shared" si="13"/>
        <v>0</v>
      </c>
      <c r="L28" s="340">
        <f t="shared" si="13"/>
        <v>0</v>
      </c>
      <c r="M28" s="340">
        <f t="shared" si="13"/>
        <v>0</v>
      </c>
      <c r="N28" s="340">
        <f t="shared" si="13"/>
        <v>0</v>
      </c>
      <c r="O28" s="340">
        <f t="shared" si="13"/>
        <v>0</v>
      </c>
      <c r="P28" s="340">
        <f t="shared" si="13"/>
        <v>0</v>
      </c>
      <c r="Q28" s="340">
        <f t="shared" si="13"/>
        <v>0</v>
      </c>
      <c r="R28" s="340">
        <f t="shared" si="13"/>
        <v>0</v>
      </c>
      <c r="S28" s="340">
        <f t="shared" si="13"/>
        <v>0</v>
      </c>
      <c r="T28" s="340">
        <f t="shared" si="13"/>
        <v>0</v>
      </c>
      <c r="U28" s="340">
        <f t="shared" si="13"/>
        <v>0</v>
      </c>
      <c r="V28" s="340">
        <f t="shared" si="13"/>
        <v>0</v>
      </c>
      <c r="W28" s="340">
        <f t="shared" si="13"/>
        <v>0</v>
      </c>
      <c r="X28" s="340">
        <f t="shared" si="13"/>
        <v>0</v>
      </c>
      <c r="Y28" s="340">
        <f t="shared" si="13"/>
        <v>0</v>
      </c>
      <c r="Z28" s="340">
        <f t="shared" si="13"/>
        <v>0</v>
      </c>
      <c r="AA28" s="340">
        <f t="shared" si="13"/>
        <v>0</v>
      </c>
      <c r="AB28" s="340">
        <f t="shared" si="13"/>
        <v>0</v>
      </c>
      <c r="AD28" s="360"/>
      <c r="AE28" s="361"/>
    </row>
    <row r="29" spans="1:32" ht="15.75">
      <c r="A29" s="355"/>
      <c r="B29" s="356"/>
      <c r="C29" s="357"/>
      <c r="D29" s="370"/>
      <c r="E29" s="359"/>
      <c r="F29" s="359"/>
      <c r="G29" s="359"/>
      <c r="H29" s="359"/>
      <c r="I29" s="359"/>
      <c r="J29" s="359"/>
      <c r="K29" s="359"/>
      <c r="L29" s="359"/>
      <c r="M29" s="359"/>
      <c r="N29" s="359"/>
      <c r="O29" s="359"/>
      <c r="P29" s="359"/>
      <c r="Q29" s="359"/>
      <c r="R29" s="359"/>
      <c r="S29" s="359">
        <v>0.02</v>
      </c>
      <c r="T29" s="359">
        <v>0.06</v>
      </c>
      <c r="U29" s="359">
        <v>0.11</v>
      </c>
      <c r="V29" s="359">
        <v>0.14000000000000001</v>
      </c>
      <c r="W29" s="359">
        <v>0.15</v>
      </c>
      <c r="X29" s="359">
        <v>0.14000000000000001</v>
      </c>
      <c r="Y29" s="359">
        <v>0.14000000000000001</v>
      </c>
      <c r="Z29" s="359">
        <v>0.14000000000000001</v>
      </c>
      <c r="AA29" s="359">
        <v>0.08</v>
      </c>
      <c r="AB29" s="359">
        <v>0.02</v>
      </c>
      <c r="AD29" s="360">
        <f>SUM(E29:AB29)</f>
        <v>1</v>
      </c>
      <c r="AE29" s="361" t="str">
        <f>IF(AD29=100%,"OK!!","REVEJA DISTRIBUICAO!!!")</f>
        <v>OK!!</v>
      </c>
    </row>
    <row r="30" spans="1:32" ht="15.75">
      <c r="A30" s="362" t="s">
        <v>99</v>
      </c>
      <c r="B30" s="363" t="s">
        <v>191</v>
      </c>
      <c r="C30" s="364"/>
      <c r="D30" s="367"/>
      <c r="E30" s="338" t="str">
        <f t="shared" ref="E30:AB30" si="14">IF(E29&lt;&gt;0,"I","")</f>
        <v/>
      </c>
      <c r="F30" s="338" t="str">
        <f t="shared" si="14"/>
        <v/>
      </c>
      <c r="G30" s="338" t="str">
        <f t="shared" si="14"/>
        <v/>
      </c>
      <c r="H30" s="338" t="str">
        <f t="shared" si="14"/>
        <v/>
      </c>
      <c r="I30" s="338" t="str">
        <f t="shared" si="14"/>
        <v/>
      </c>
      <c r="J30" s="338" t="str">
        <f t="shared" si="14"/>
        <v/>
      </c>
      <c r="K30" s="338" t="str">
        <f t="shared" si="14"/>
        <v/>
      </c>
      <c r="L30" s="338" t="str">
        <f t="shared" si="14"/>
        <v/>
      </c>
      <c r="M30" s="338" t="str">
        <f t="shared" si="14"/>
        <v/>
      </c>
      <c r="N30" s="338" t="str">
        <f t="shared" si="14"/>
        <v/>
      </c>
      <c r="O30" s="338" t="str">
        <f t="shared" si="14"/>
        <v/>
      </c>
      <c r="P30" s="338" t="str">
        <f t="shared" si="14"/>
        <v/>
      </c>
      <c r="Q30" s="338" t="str">
        <f t="shared" si="14"/>
        <v/>
      </c>
      <c r="R30" s="338" t="str">
        <f t="shared" si="14"/>
        <v/>
      </c>
      <c r="S30" s="338" t="str">
        <f t="shared" si="14"/>
        <v>I</v>
      </c>
      <c r="T30" s="338" t="str">
        <f t="shared" si="14"/>
        <v>I</v>
      </c>
      <c r="U30" s="338" t="str">
        <f t="shared" si="14"/>
        <v>I</v>
      </c>
      <c r="V30" s="338" t="str">
        <f t="shared" si="14"/>
        <v>I</v>
      </c>
      <c r="W30" s="338" t="str">
        <f t="shared" si="14"/>
        <v>I</v>
      </c>
      <c r="X30" s="338" t="str">
        <f t="shared" si="14"/>
        <v>I</v>
      </c>
      <c r="Y30" s="338" t="str">
        <f t="shared" si="14"/>
        <v>I</v>
      </c>
      <c r="Z30" s="338" t="str">
        <f t="shared" si="14"/>
        <v>I</v>
      </c>
      <c r="AA30" s="338" t="str">
        <f t="shared" si="14"/>
        <v>I</v>
      </c>
      <c r="AB30" s="338" t="str">
        <f t="shared" si="14"/>
        <v>I</v>
      </c>
      <c r="AD30" s="360"/>
      <c r="AE30" s="361"/>
    </row>
    <row r="31" spans="1:32" ht="15.75">
      <c r="A31" s="368"/>
      <c r="B31" s="369"/>
      <c r="C31" s="366">
        <f>VLOOKUP(A30,'Planilha Resumo - E1'!A:F,6,FALSE)</f>
        <v>0</v>
      </c>
      <c r="D31" s="365" t="e">
        <f>C31/$C$59</f>
        <v>#DIV/0!</v>
      </c>
      <c r="E31" s="340">
        <f t="shared" ref="E31:AB31" si="15">ROUND(E29*$C31,4)</f>
        <v>0</v>
      </c>
      <c r="F31" s="340">
        <f t="shared" si="15"/>
        <v>0</v>
      </c>
      <c r="G31" s="340">
        <f t="shared" si="15"/>
        <v>0</v>
      </c>
      <c r="H31" s="340">
        <f t="shared" si="15"/>
        <v>0</v>
      </c>
      <c r="I31" s="340">
        <f t="shared" si="15"/>
        <v>0</v>
      </c>
      <c r="J31" s="340">
        <f t="shared" si="15"/>
        <v>0</v>
      </c>
      <c r="K31" s="340">
        <f t="shared" si="15"/>
        <v>0</v>
      </c>
      <c r="L31" s="340">
        <f t="shared" si="15"/>
        <v>0</v>
      </c>
      <c r="M31" s="340">
        <f t="shared" si="15"/>
        <v>0</v>
      </c>
      <c r="N31" s="340">
        <f t="shared" si="15"/>
        <v>0</v>
      </c>
      <c r="O31" s="340">
        <f t="shared" si="15"/>
        <v>0</v>
      </c>
      <c r="P31" s="340">
        <f t="shared" si="15"/>
        <v>0</v>
      </c>
      <c r="Q31" s="340">
        <f t="shared" si="15"/>
        <v>0</v>
      </c>
      <c r="R31" s="340">
        <f t="shared" si="15"/>
        <v>0</v>
      </c>
      <c r="S31" s="340">
        <f t="shared" si="15"/>
        <v>0</v>
      </c>
      <c r="T31" s="340">
        <f t="shared" si="15"/>
        <v>0</v>
      </c>
      <c r="U31" s="340">
        <f t="shared" si="15"/>
        <v>0</v>
      </c>
      <c r="V31" s="340">
        <f t="shared" si="15"/>
        <v>0</v>
      </c>
      <c r="W31" s="340">
        <f t="shared" si="15"/>
        <v>0</v>
      </c>
      <c r="X31" s="340">
        <f t="shared" si="15"/>
        <v>0</v>
      </c>
      <c r="Y31" s="340">
        <f t="shared" si="15"/>
        <v>0</v>
      </c>
      <c r="Z31" s="340">
        <f t="shared" si="15"/>
        <v>0</v>
      </c>
      <c r="AA31" s="340">
        <f t="shared" si="15"/>
        <v>0</v>
      </c>
      <c r="AB31" s="340">
        <f t="shared" si="15"/>
        <v>0</v>
      </c>
      <c r="AD31" s="360"/>
      <c r="AE31" s="361"/>
    </row>
    <row r="32" spans="1:32" ht="15.75">
      <c r="A32" s="355"/>
      <c r="B32" s="356"/>
      <c r="C32" s="357"/>
      <c r="D32" s="370"/>
      <c r="E32" s="359"/>
      <c r="F32" s="359"/>
      <c r="G32" s="359"/>
      <c r="H32" s="359"/>
      <c r="I32" s="359"/>
      <c r="J32" s="359"/>
      <c r="K32" s="359"/>
      <c r="L32" s="359"/>
      <c r="M32" s="359"/>
      <c r="N32" s="359"/>
      <c r="O32" s="359"/>
      <c r="P32" s="359"/>
      <c r="Q32" s="359"/>
      <c r="R32" s="359"/>
      <c r="S32" s="359"/>
      <c r="T32" s="359"/>
      <c r="U32" s="359"/>
      <c r="V32" s="359">
        <v>0.05</v>
      </c>
      <c r="W32" s="359">
        <v>0.12</v>
      </c>
      <c r="X32" s="359">
        <v>0.19</v>
      </c>
      <c r="Y32" s="359">
        <v>0.23</v>
      </c>
      <c r="Z32" s="359">
        <v>0.2</v>
      </c>
      <c r="AA32" s="359">
        <v>0.17</v>
      </c>
      <c r="AB32" s="359">
        <v>0.04</v>
      </c>
      <c r="AD32" s="360">
        <f>SUM(E32:AB32)</f>
        <v>1</v>
      </c>
      <c r="AE32" s="361" t="str">
        <f>IF(AD32=100%,"OK!!","REVEJA DISTRIBUICAO!!!")</f>
        <v>OK!!</v>
      </c>
      <c r="AF32" s="360"/>
    </row>
    <row r="33" spans="1:31" ht="15.75">
      <c r="A33" s="362" t="s">
        <v>111</v>
      </c>
      <c r="B33" s="363" t="s">
        <v>193</v>
      </c>
      <c r="C33" s="364"/>
      <c r="D33" s="367"/>
      <c r="E33" s="338" t="str">
        <f t="shared" ref="E33:AB33" si="16">IF(E32&lt;&gt;0,"I","")</f>
        <v/>
      </c>
      <c r="F33" s="338" t="str">
        <f t="shared" si="16"/>
        <v/>
      </c>
      <c r="G33" s="338" t="str">
        <f t="shared" si="16"/>
        <v/>
      </c>
      <c r="H33" s="338" t="str">
        <f t="shared" si="16"/>
        <v/>
      </c>
      <c r="I33" s="338" t="str">
        <f t="shared" si="16"/>
        <v/>
      </c>
      <c r="J33" s="338" t="str">
        <f t="shared" si="16"/>
        <v/>
      </c>
      <c r="K33" s="338" t="str">
        <f t="shared" si="16"/>
        <v/>
      </c>
      <c r="L33" s="338" t="str">
        <f t="shared" si="16"/>
        <v/>
      </c>
      <c r="M33" s="338" t="str">
        <f t="shared" si="16"/>
        <v/>
      </c>
      <c r="N33" s="338" t="str">
        <f t="shared" si="16"/>
        <v/>
      </c>
      <c r="O33" s="338" t="str">
        <f t="shared" si="16"/>
        <v/>
      </c>
      <c r="P33" s="338" t="str">
        <f t="shared" si="16"/>
        <v/>
      </c>
      <c r="Q33" s="338" t="str">
        <f t="shared" si="16"/>
        <v/>
      </c>
      <c r="R33" s="338" t="str">
        <f t="shared" si="16"/>
        <v/>
      </c>
      <c r="S33" s="338" t="str">
        <f t="shared" si="16"/>
        <v/>
      </c>
      <c r="T33" s="338" t="str">
        <f t="shared" si="16"/>
        <v/>
      </c>
      <c r="U33" s="338" t="str">
        <f t="shared" si="16"/>
        <v/>
      </c>
      <c r="V33" s="338" t="str">
        <f t="shared" si="16"/>
        <v>I</v>
      </c>
      <c r="W33" s="338" t="str">
        <f t="shared" si="16"/>
        <v>I</v>
      </c>
      <c r="X33" s="338" t="str">
        <f t="shared" si="16"/>
        <v>I</v>
      </c>
      <c r="Y33" s="338" t="str">
        <f t="shared" si="16"/>
        <v>I</v>
      </c>
      <c r="Z33" s="338" t="str">
        <f t="shared" si="16"/>
        <v>I</v>
      </c>
      <c r="AA33" s="338" t="str">
        <f t="shared" si="16"/>
        <v>I</v>
      </c>
      <c r="AB33" s="338" t="str">
        <f t="shared" si="16"/>
        <v>I</v>
      </c>
      <c r="AD33" s="360"/>
      <c r="AE33" s="361"/>
    </row>
    <row r="34" spans="1:31" ht="15.75">
      <c r="A34" s="368"/>
      <c r="B34" s="369"/>
      <c r="C34" s="366">
        <f>VLOOKUP(A33,'Planilha Resumo - E1'!A:F,6,FALSE)</f>
        <v>0</v>
      </c>
      <c r="D34" s="365" t="e">
        <f>C34/$C$59</f>
        <v>#DIV/0!</v>
      </c>
      <c r="E34" s="340">
        <f t="shared" ref="E34:AB34" si="17">ROUND(E32*$C34,4)</f>
        <v>0</v>
      </c>
      <c r="F34" s="340">
        <f t="shared" si="17"/>
        <v>0</v>
      </c>
      <c r="G34" s="340">
        <f t="shared" si="17"/>
        <v>0</v>
      </c>
      <c r="H34" s="340">
        <f t="shared" si="17"/>
        <v>0</v>
      </c>
      <c r="I34" s="340">
        <f t="shared" si="17"/>
        <v>0</v>
      </c>
      <c r="J34" s="340">
        <f t="shared" si="17"/>
        <v>0</v>
      </c>
      <c r="K34" s="340">
        <f t="shared" si="17"/>
        <v>0</v>
      </c>
      <c r="L34" s="340">
        <f t="shared" si="17"/>
        <v>0</v>
      </c>
      <c r="M34" s="340">
        <f t="shared" si="17"/>
        <v>0</v>
      </c>
      <c r="N34" s="340">
        <f t="shared" si="17"/>
        <v>0</v>
      </c>
      <c r="O34" s="340">
        <f t="shared" si="17"/>
        <v>0</v>
      </c>
      <c r="P34" s="340">
        <f t="shared" si="17"/>
        <v>0</v>
      </c>
      <c r="Q34" s="340">
        <f t="shared" si="17"/>
        <v>0</v>
      </c>
      <c r="R34" s="340">
        <f t="shared" si="17"/>
        <v>0</v>
      </c>
      <c r="S34" s="340">
        <f t="shared" si="17"/>
        <v>0</v>
      </c>
      <c r="T34" s="340">
        <f t="shared" si="17"/>
        <v>0</v>
      </c>
      <c r="U34" s="340">
        <f t="shared" si="17"/>
        <v>0</v>
      </c>
      <c r="V34" s="340">
        <f t="shared" si="17"/>
        <v>0</v>
      </c>
      <c r="W34" s="340">
        <f t="shared" si="17"/>
        <v>0</v>
      </c>
      <c r="X34" s="340">
        <f t="shared" si="17"/>
        <v>0</v>
      </c>
      <c r="Y34" s="340">
        <f t="shared" si="17"/>
        <v>0</v>
      </c>
      <c r="Z34" s="340">
        <f t="shared" si="17"/>
        <v>0</v>
      </c>
      <c r="AA34" s="340">
        <f t="shared" si="17"/>
        <v>0</v>
      </c>
      <c r="AB34" s="340">
        <f t="shared" si="17"/>
        <v>0</v>
      </c>
      <c r="AD34" s="360"/>
      <c r="AE34" s="361"/>
    </row>
    <row r="35" spans="1:31" ht="15.75">
      <c r="A35" s="355"/>
      <c r="B35" s="356"/>
      <c r="C35" s="357"/>
      <c r="D35" s="370"/>
      <c r="E35" s="359"/>
      <c r="F35" s="359"/>
      <c r="G35" s="359"/>
      <c r="H35" s="359"/>
      <c r="I35" s="359"/>
      <c r="J35" s="359"/>
      <c r="K35" s="359"/>
      <c r="L35" s="359"/>
      <c r="M35" s="359"/>
      <c r="N35" s="359"/>
      <c r="O35" s="359"/>
      <c r="P35" s="359"/>
      <c r="Q35" s="359"/>
      <c r="R35" s="359"/>
      <c r="S35" s="359"/>
      <c r="T35" s="359"/>
      <c r="U35" s="359"/>
      <c r="V35" s="359"/>
      <c r="W35" s="359"/>
      <c r="X35" s="359"/>
      <c r="Y35" s="359">
        <v>0.14000000000000001</v>
      </c>
      <c r="Z35" s="359">
        <v>0.33</v>
      </c>
      <c r="AA35" s="359">
        <v>0.37</v>
      </c>
      <c r="AB35" s="359">
        <v>0.16</v>
      </c>
      <c r="AD35" s="360">
        <f>SUM(E35:AB35)</f>
        <v>1</v>
      </c>
      <c r="AE35" s="361" t="str">
        <f>IF(AD35=100%,"OK!!","REVEJA DISTRIBUICAO!!!")</f>
        <v>OK!!</v>
      </c>
    </row>
    <row r="36" spans="1:31" ht="15.75">
      <c r="A36" s="362" t="s">
        <v>125</v>
      </c>
      <c r="B36" s="363" t="s">
        <v>1707</v>
      </c>
      <c r="C36" s="364"/>
      <c r="D36" s="367"/>
      <c r="E36" s="338" t="str">
        <f t="shared" ref="E36:AB36" si="18">IF(E35&lt;&gt;0,"I","")</f>
        <v/>
      </c>
      <c r="F36" s="338" t="str">
        <f t="shared" si="18"/>
        <v/>
      </c>
      <c r="G36" s="338" t="str">
        <f t="shared" si="18"/>
        <v/>
      </c>
      <c r="H36" s="338" t="str">
        <f t="shared" si="18"/>
        <v/>
      </c>
      <c r="I36" s="338" t="str">
        <f t="shared" si="18"/>
        <v/>
      </c>
      <c r="J36" s="338" t="str">
        <f t="shared" si="18"/>
        <v/>
      </c>
      <c r="K36" s="338" t="str">
        <f t="shared" si="18"/>
        <v/>
      </c>
      <c r="L36" s="338" t="str">
        <f t="shared" si="18"/>
        <v/>
      </c>
      <c r="M36" s="338" t="str">
        <f t="shared" si="18"/>
        <v/>
      </c>
      <c r="N36" s="338" t="str">
        <f t="shared" si="18"/>
        <v/>
      </c>
      <c r="O36" s="338" t="str">
        <f t="shared" si="18"/>
        <v/>
      </c>
      <c r="P36" s="338" t="str">
        <f t="shared" si="18"/>
        <v/>
      </c>
      <c r="Q36" s="338" t="str">
        <f t="shared" si="18"/>
        <v/>
      </c>
      <c r="R36" s="338" t="str">
        <f t="shared" si="18"/>
        <v/>
      </c>
      <c r="S36" s="338" t="str">
        <f t="shared" si="18"/>
        <v/>
      </c>
      <c r="T36" s="338" t="str">
        <f t="shared" si="18"/>
        <v/>
      </c>
      <c r="U36" s="338" t="str">
        <f t="shared" si="18"/>
        <v/>
      </c>
      <c r="V36" s="338" t="str">
        <f t="shared" si="18"/>
        <v/>
      </c>
      <c r="W36" s="338" t="str">
        <f t="shared" si="18"/>
        <v/>
      </c>
      <c r="X36" s="338" t="str">
        <f t="shared" si="18"/>
        <v/>
      </c>
      <c r="Y36" s="338" t="str">
        <f t="shared" si="18"/>
        <v>I</v>
      </c>
      <c r="Z36" s="338" t="str">
        <f t="shared" si="18"/>
        <v>I</v>
      </c>
      <c r="AA36" s="338" t="str">
        <f t="shared" si="18"/>
        <v>I</v>
      </c>
      <c r="AB36" s="338" t="str">
        <f t="shared" si="18"/>
        <v>I</v>
      </c>
      <c r="AD36" s="360"/>
      <c r="AE36" s="361"/>
    </row>
    <row r="37" spans="1:31" ht="15.75">
      <c r="A37" s="368"/>
      <c r="B37" s="369"/>
      <c r="C37" s="366">
        <f>VLOOKUP(A36,'Planilha Resumo - E1'!A:F,6,FALSE)</f>
        <v>0</v>
      </c>
      <c r="D37" s="365" t="e">
        <f>C37/$C$59</f>
        <v>#DIV/0!</v>
      </c>
      <c r="E37" s="340">
        <f t="shared" ref="E37:AB37" si="19">ROUND(E35*$C37,4)</f>
        <v>0</v>
      </c>
      <c r="F37" s="340">
        <f t="shared" si="19"/>
        <v>0</v>
      </c>
      <c r="G37" s="340">
        <f t="shared" si="19"/>
        <v>0</v>
      </c>
      <c r="H37" s="340">
        <f t="shared" si="19"/>
        <v>0</v>
      </c>
      <c r="I37" s="340">
        <f t="shared" si="19"/>
        <v>0</v>
      </c>
      <c r="J37" s="340">
        <f t="shared" si="19"/>
        <v>0</v>
      </c>
      <c r="K37" s="340">
        <f t="shared" si="19"/>
        <v>0</v>
      </c>
      <c r="L37" s="340">
        <f t="shared" si="19"/>
        <v>0</v>
      </c>
      <c r="M37" s="340">
        <f t="shared" si="19"/>
        <v>0</v>
      </c>
      <c r="N37" s="340">
        <f t="shared" si="19"/>
        <v>0</v>
      </c>
      <c r="O37" s="340">
        <f t="shared" si="19"/>
        <v>0</v>
      </c>
      <c r="P37" s="340">
        <f t="shared" si="19"/>
        <v>0</v>
      </c>
      <c r="Q37" s="340">
        <f t="shared" si="19"/>
        <v>0</v>
      </c>
      <c r="R37" s="340">
        <f t="shared" si="19"/>
        <v>0</v>
      </c>
      <c r="S37" s="340">
        <f t="shared" si="19"/>
        <v>0</v>
      </c>
      <c r="T37" s="340">
        <f t="shared" si="19"/>
        <v>0</v>
      </c>
      <c r="U37" s="340">
        <f t="shared" si="19"/>
        <v>0</v>
      </c>
      <c r="V37" s="340">
        <f t="shared" si="19"/>
        <v>0</v>
      </c>
      <c r="W37" s="340">
        <f t="shared" si="19"/>
        <v>0</v>
      </c>
      <c r="X37" s="340">
        <f t="shared" si="19"/>
        <v>0</v>
      </c>
      <c r="Y37" s="340">
        <f t="shared" si="19"/>
        <v>0</v>
      </c>
      <c r="Z37" s="340">
        <f t="shared" si="19"/>
        <v>0</v>
      </c>
      <c r="AA37" s="340">
        <f t="shared" si="19"/>
        <v>0</v>
      </c>
      <c r="AB37" s="340">
        <f t="shared" si="19"/>
        <v>0</v>
      </c>
      <c r="AD37" s="360"/>
      <c r="AE37" s="361"/>
    </row>
    <row r="38" spans="1:31" ht="15.75">
      <c r="A38" s="355"/>
      <c r="B38" s="356"/>
      <c r="C38" s="357"/>
      <c r="D38" s="370"/>
      <c r="E38" s="359"/>
      <c r="F38" s="359"/>
      <c r="G38" s="359"/>
      <c r="H38" s="359"/>
      <c r="I38" s="359"/>
      <c r="J38" s="359"/>
      <c r="K38" s="359">
        <v>0.02</v>
      </c>
      <c r="L38" s="359">
        <v>0.02</v>
      </c>
      <c r="M38" s="359">
        <v>0.03</v>
      </c>
      <c r="N38" s="359">
        <v>0.04</v>
      </c>
      <c r="O38" s="359">
        <v>0.04</v>
      </c>
      <c r="P38" s="359">
        <v>0.08</v>
      </c>
      <c r="Q38" s="359">
        <v>0.08</v>
      </c>
      <c r="R38" s="359">
        <v>0.08</v>
      </c>
      <c r="S38" s="359">
        <v>0.08</v>
      </c>
      <c r="T38" s="359">
        <v>0.09</v>
      </c>
      <c r="U38" s="359">
        <v>0.09</v>
      </c>
      <c r="V38" s="359">
        <v>0.09</v>
      </c>
      <c r="W38" s="359">
        <v>0.08</v>
      </c>
      <c r="X38" s="359">
        <v>0.06</v>
      </c>
      <c r="Y38" s="359">
        <v>0.06</v>
      </c>
      <c r="Z38" s="359">
        <v>0.03</v>
      </c>
      <c r="AA38" s="359">
        <v>0.02</v>
      </c>
      <c r="AB38" s="359">
        <v>0.01</v>
      </c>
      <c r="AD38" s="360">
        <f>SUM(E38:AB38)</f>
        <v>1</v>
      </c>
      <c r="AE38" s="361" t="str">
        <f>IF(AD38=100%,"OK!!","REVEJA DISTRIBUICAO!!!")</f>
        <v>OK!!</v>
      </c>
    </row>
    <row r="39" spans="1:31" ht="15.75">
      <c r="A39" s="362" t="s">
        <v>145</v>
      </c>
      <c r="B39" s="363" t="s">
        <v>1708</v>
      </c>
      <c r="C39" s="364"/>
      <c r="D39" s="367"/>
      <c r="E39" s="338" t="str">
        <f t="shared" ref="E39:AB39" si="20">IF(E38&lt;&gt;0,"I","")</f>
        <v/>
      </c>
      <c r="F39" s="338" t="str">
        <f t="shared" si="20"/>
        <v/>
      </c>
      <c r="G39" s="338" t="str">
        <f t="shared" si="20"/>
        <v/>
      </c>
      <c r="H39" s="338" t="str">
        <f t="shared" si="20"/>
        <v/>
      </c>
      <c r="I39" s="338" t="str">
        <f t="shared" si="20"/>
        <v/>
      </c>
      <c r="J39" s="338" t="str">
        <f t="shared" si="20"/>
        <v/>
      </c>
      <c r="K39" s="338" t="str">
        <f t="shared" si="20"/>
        <v>I</v>
      </c>
      <c r="L39" s="338" t="str">
        <f t="shared" si="20"/>
        <v>I</v>
      </c>
      <c r="M39" s="338" t="str">
        <f t="shared" si="20"/>
        <v>I</v>
      </c>
      <c r="N39" s="338" t="str">
        <f t="shared" si="20"/>
        <v>I</v>
      </c>
      <c r="O39" s="338" t="str">
        <f t="shared" si="20"/>
        <v>I</v>
      </c>
      <c r="P39" s="338" t="str">
        <f t="shared" si="20"/>
        <v>I</v>
      </c>
      <c r="Q39" s="338" t="str">
        <f t="shared" si="20"/>
        <v>I</v>
      </c>
      <c r="R39" s="338" t="str">
        <f t="shared" si="20"/>
        <v>I</v>
      </c>
      <c r="S39" s="338" t="str">
        <f t="shared" si="20"/>
        <v>I</v>
      </c>
      <c r="T39" s="338" t="str">
        <f t="shared" si="20"/>
        <v>I</v>
      </c>
      <c r="U39" s="338" t="str">
        <f t="shared" si="20"/>
        <v>I</v>
      </c>
      <c r="V39" s="338" t="str">
        <f t="shared" si="20"/>
        <v>I</v>
      </c>
      <c r="W39" s="338" t="str">
        <f t="shared" si="20"/>
        <v>I</v>
      </c>
      <c r="X39" s="338" t="str">
        <f t="shared" si="20"/>
        <v>I</v>
      </c>
      <c r="Y39" s="338" t="str">
        <f t="shared" si="20"/>
        <v>I</v>
      </c>
      <c r="Z39" s="338" t="str">
        <f t="shared" si="20"/>
        <v>I</v>
      </c>
      <c r="AA39" s="338" t="str">
        <f t="shared" si="20"/>
        <v>I</v>
      </c>
      <c r="AB39" s="338" t="str">
        <f t="shared" si="20"/>
        <v>I</v>
      </c>
      <c r="AD39" s="360"/>
      <c r="AE39" s="361"/>
    </row>
    <row r="40" spans="1:31" ht="15.75">
      <c r="A40" s="368"/>
      <c r="B40" s="369"/>
      <c r="C40" s="366">
        <f>VLOOKUP(A39,'Planilha Resumo - E1'!A:F,6,FALSE)</f>
        <v>0</v>
      </c>
      <c r="D40" s="365" t="e">
        <f>C40/$C$59</f>
        <v>#DIV/0!</v>
      </c>
      <c r="E40" s="340">
        <f t="shared" ref="E40:AB40" si="21">ROUND(E38*$C40,4)</f>
        <v>0</v>
      </c>
      <c r="F40" s="340">
        <f t="shared" si="21"/>
        <v>0</v>
      </c>
      <c r="G40" s="340">
        <f t="shared" si="21"/>
        <v>0</v>
      </c>
      <c r="H40" s="340">
        <f t="shared" si="21"/>
        <v>0</v>
      </c>
      <c r="I40" s="340">
        <f t="shared" si="21"/>
        <v>0</v>
      </c>
      <c r="J40" s="340">
        <f t="shared" si="21"/>
        <v>0</v>
      </c>
      <c r="K40" s="340">
        <f t="shared" si="21"/>
        <v>0</v>
      </c>
      <c r="L40" s="340">
        <f t="shared" si="21"/>
        <v>0</v>
      </c>
      <c r="M40" s="340">
        <f t="shared" si="21"/>
        <v>0</v>
      </c>
      <c r="N40" s="340">
        <f t="shared" si="21"/>
        <v>0</v>
      </c>
      <c r="O40" s="340">
        <f t="shared" si="21"/>
        <v>0</v>
      </c>
      <c r="P40" s="340">
        <f t="shared" si="21"/>
        <v>0</v>
      </c>
      <c r="Q40" s="340">
        <f t="shared" si="21"/>
        <v>0</v>
      </c>
      <c r="R40" s="340">
        <f t="shared" si="21"/>
        <v>0</v>
      </c>
      <c r="S40" s="340">
        <f t="shared" si="21"/>
        <v>0</v>
      </c>
      <c r="T40" s="340">
        <f t="shared" si="21"/>
        <v>0</v>
      </c>
      <c r="U40" s="340">
        <f t="shared" si="21"/>
        <v>0</v>
      </c>
      <c r="V40" s="340">
        <f t="shared" si="21"/>
        <v>0</v>
      </c>
      <c r="W40" s="340">
        <f t="shared" si="21"/>
        <v>0</v>
      </c>
      <c r="X40" s="340">
        <f t="shared" si="21"/>
        <v>0</v>
      </c>
      <c r="Y40" s="340">
        <f t="shared" si="21"/>
        <v>0</v>
      </c>
      <c r="Z40" s="340">
        <f t="shared" si="21"/>
        <v>0</v>
      </c>
      <c r="AA40" s="340">
        <f t="shared" si="21"/>
        <v>0</v>
      </c>
      <c r="AB40" s="340">
        <f t="shared" si="21"/>
        <v>0</v>
      </c>
      <c r="AD40" s="360"/>
      <c r="AE40" s="361"/>
    </row>
    <row r="41" spans="1:31" ht="15.75">
      <c r="A41" s="355"/>
      <c r="B41" s="356"/>
      <c r="C41" s="357"/>
      <c r="D41" s="370"/>
      <c r="E41" s="359"/>
      <c r="F41" s="359"/>
      <c r="G41" s="359"/>
      <c r="H41" s="359"/>
      <c r="I41" s="359"/>
      <c r="J41" s="359"/>
      <c r="K41" s="359"/>
      <c r="L41" s="359"/>
      <c r="M41" s="359"/>
      <c r="N41" s="359"/>
      <c r="O41" s="359"/>
      <c r="P41" s="359"/>
      <c r="Q41" s="359"/>
      <c r="R41" s="359"/>
      <c r="S41" s="359"/>
      <c r="T41" s="359"/>
      <c r="U41" s="359"/>
      <c r="V41" s="359"/>
      <c r="W41" s="359"/>
      <c r="X41" s="359"/>
      <c r="Y41" s="359"/>
      <c r="Z41" s="359"/>
      <c r="AA41" s="359">
        <v>1</v>
      </c>
      <c r="AB41" s="359"/>
      <c r="AD41" s="360">
        <f>SUM(E41:AB41)</f>
        <v>1</v>
      </c>
      <c r="AE41" s="361" t="str">
        <f>IF(AD41=100%,"OK!!","REVEJA DISTRIBUICAO!!!")</f>
        <v>OK!!</v>
      </c>
    </row>
    <row r="42" spans="1:31" ht="15.75">
      <c r="A42" s="362" t="s">
        <v>151</v>
      </c>
      <c r="B42" s="363" t="s">
        <v>207</v>
      </c>
      <c r="C42" s="364"/>
      <c r="D42" s="367"/>
      <c r="E42" s="338" t="str">
        <f t="shared" ref="E42:AB42" si="22">IF(E41&lt;&gt;0,"I","")</f>
        <v/>
      </c>
      <c r="F42" s="338" t="str">
        <f t="shared" si="22"/>
        <v/>
      </c>
      <c r="G42" s="338" t="str">
        <f t="shared" si="22"/>
        <v/>
      </c>
      <c r="H42" s="338" t="str">
        <f t="shared" si="22"/>
        <v/>
      </c>
      <c r="I42" s="338" t="str">
        <f t="shared" si="22"/>
        <v/>
      </c>
      <c r="J42" s="338" t="str">
        <f t="shared" si="22"/>
        <v/>
      </c>
      <c r="K42" s="338" t="str">
        <f t="shared" si="22"/>
        <v/>
      </c>
      <c r="L42" s="338" t="str">
        <f t="shared" si="22"/>
        <v/>
      </c>
      <c r="M42" s="338" t="str">
        <f t="shared" si="22"/>
        <v/>
      </c>
      <c r="N42" s="338" t="str">
        <f t="shared" si="22"/>
        <v/>
      </c>
      <c r="O42" s="338" t="str">
        <f t="shared" si="22"/>
        <v/>
      </c>
      <c r="P42" s="338" t="str">
        <f t="shared" si="22"/>
        <v/>
      </c>
      <c r="Q42" s="338" t="str">
        <f t="shared" si="22"/>
        <v/>
      </c>
      <c r="R42" s="338" t="str">
        <f t="shared" si="22"/>
        <v/>
      </c>
      <c r="S42" s="338" t="str">
        <f t="shared" si="22"/>
        <v/>
      </c>
      <c r="T42" s="338" t="str">
        <f t="shared" si="22"/>
        <v/>
      </c>
      <c r="U42" s="338" t="str">
        <f t="shared" si="22"/>
        <v/>
      </c>
      <c r="V42" s="338" t="str">
        <f t="shared" si="22"/>
        <v/>
      </c>
      <c r="W42" s="338" t="str">
        <f t="shared" si="22"/>
        <v/>
      </c>
      <c r="X42" s="338" t="str">
        <f t="shared" si="22"/>
        <v/>
      </c>
      <c r="Y42" s="338" t="str">
        <f t="shared" si="22"/>
        <v/>
      </c>
      <c r="Z42" s="338" t="str">
        <f t="shared" si="22"/>
        <v/>
      </c>
      <c r="AA42" s="338" t="str">
        <f t="shared" si="22"/>
        <v>I</v>
      </c>
      <c r="AB42" s="338" t="str">
        <f t="shared" si="22"/>
        <v/>
      </c>
      <c r="AD42" s="360"/>
      <c r="AE42" s="361"/>
    </row>
    <row r="43" spans="1:31" ht="15.75">
      <c r="A43" s="368"/>
      <c r="B43" s="369"/>
      <c r="C43" s="366">
        <f>VLOOKUP(A42,'Planilha Resumo - E1'!A:F,6,FALSE)</f>
        <v>0</v>
      </c>
      <c r="D43" s="365" t="e">
        <f>C43/$C$59</f>
        <v>#DIV/0!</v>
      </c>
      <c r="E43" s="340">
        <f t="shared" ref="E43:AB43" si="23">ROUND(E41*$C43,4)</f>
        <v>0</v>
      </c>
      <c r="F43" s="340">
        <f t="shared" si="23"/>
        <v>0</v>
      </c>
      <c r="G43" s="340">
        <f t="shared" si="23"/>
        <v>0</v>
      </c>
      <c r="H43" s="340">
        <f t="shared" si="23"/>
        <v>0</v>
      </c>
      <c r="I43" s="340">
        <f t="shared" si="23"/>
        <v>0</v>
      </c>
      <c r="J43" s="340">
        <f t="shared" si="23"/>
        <v>0</v>
      </c>
      <c r="K43" s="340">
        <f t="shared" si="23"/>
        <v>0</v>
      </c>
      <c r="L43" s="340">
        <f t="shared" si="23"/>
        <v>0</v>
      </c>
      <c r="M43" s="340">
        <f t="shared" si="23"/>
        <v>0</v>
      </c>
      <c r="N43" s="340">
        <f t="shared" si="23"/>
        <v>0</v>
      </c>
      <c r="O43" s="340">
        <f t="shared" si="23"/>
        <v>0</v>
      </c>
      <c r="P43" s="340">
        <f t="shared" si="23"/>
        <v>0</v>
      </c>
      <c r="Q43" s="340">
        <f t="shared" si="23"/>
        <v>0</v>
      </c>
      <c r="R43" s="340">
        <f t="shared" si="23"/>
        <v>0</v>
      </c>
      <c r="S43" s="340">
        <f t="shared" si="23"/>
        <v>0</v>
      </c>
      <c r="T43" s="340">
        <f t="shared" si="23"/>
        <v>0</v>
      </c>
      <c r="U43" s="340">
        <f t="shared" si="23"/>
        <v>0</v>
      </c>
      <c r="V43" s="340">
        <f t="shared" si="23"/>
        <v>0</v>
      </c>
      <c r="W43" s="340">
        <f t="shared" si="23"/>
        <v>0</v>
      </c>
      <c r="X43" s="340">
        <f t="shared" si="23"/>
        <v>0</v>
      </c>
      <c r="Y43" s="340">
        <f t="shared" si="23"/>
        <v>0</v>
      </c>
      <c r="Z43" s="340">
        <f t="shared" si="23"/>
        <v>0</v>
      </c>
      <c r="AA43" s="340">
        <f t="shared" si="23"/>
        <v>0</v>
      </c>
      <c r="AB43" s="340">
        <f t="shared" si="23"/>
        <v>0</v>
      </c>
      <c r="AD43" s="360"/>
      <c r="AE43" s="361"/>
    </row>
    <row r="44" spans="1:31" ht="15.75">
      <c r="A44" s="355"/>
      <c r="B44" s="356"/>
      <c r="C44" s="357"/>
      <c r="D44" s="370"/>
      <c r="E44" s="359"/>
      <c r="F44" s="359"/>
      <c r="G44" s="359"/>
      <c r="H44" s="359"/>
      <c r="I44" s="359"/>
      <c r="J44" s="359"/>
      <c r="K44" s="359"/>
      <c r="L44" s="359"/>
      <c r="M44" s="359"/>
      <c r="N44" s="359"/>
      <c r="O44" s="359"/>
      <c r="P44" s="359"/>
      <c r="Q44" s="359"/>
      <c r="R44" s="359"/>
      <c r="S44" s="359"/>
      <c r="T44" s="359"/>
      <c r="U44" s="359"/>
      <c r="V44" s="359"/>
      <c r="W44" s="359"/>
      <c r="X44" s="359"/>
      <c r="Y44" s="359"/>
      <c r="Z44" s="359"/>
      <c r="AA44" s="359">
        <v>1</v>
      </c>
      <c r="AB44" s="359"/>
      <c r="AD44" s="360">
        <f>SUM(E44:AB44)</f>
        <v>1</v>
      </c>
      <c r="AE44" s="361" t="str">
        <f>IF(AD44=100%,"OK!!","REVEJA DISTRIBUICAO!!!")</f>
        <v>OK!!</v>
      </c>
    </row>
    <row r="45" spans="1:31" ht="15.75">
      <c r="A45" s="362" t="s">
        <v>152</v>
      </c>
      <c r="B45" s="363" t="s">
        <v>1709</v>
      </c>
      <c r="C45" s="364"/>
      <c r="D45" s="367"/>
      <c r="E45" s="338" t="str">
        <f t="shared" ref="E45:AB45" si="24">IF(E44&lt;&gt;0,"I","")</f>
        <v/>
      </c>
      <c r="F45" s="338" t="str">
        <f t="shared" si="24"/>
        <v/>
      </c>
      <c r="G45" s="338" t="str">
        <f t="shared" si="24"/>
        <v/>
      </c>
      <c r="H45" s="338" t="str">
        <f t="shared" si="24"/>
        <v/>
      </c>
      <c r="I45" s="338" t="str">
        <f t="shared" si="24"/>
        <v/>
      </c>
      <c r="J45" s="338" t="str">
        <f t="shared" si="24"/>
        <v/>
      </c>
      <c r="K45" s="338" t="str">
        <f t="shared" si="24"/>
        <v/>
      </c>
      <c r="L45" s="338" t="str">
        <f t="shared" si="24"/>
        <v/>
      </c>
      <c r="M45" s="338" t="str">
        <f t="shared" si="24"/>
        <v/>
      </c>
      <c r="N45" s="338" t="str">
        <f t="shared" si="24"/>
        <v/>
      </c>
      <c r="O45" s="338" t="str">
        <f t="shared" si="24"/>
        <v/>
      </c>
      <c r="P45" s="338" t="str">
        <f t="shared" si="24"/>
        <v/>
      </c>
      <c r="Q45" s="338" t="str">
        <f t="shared" si="24"/>
        <v/>
      </c>
      <c r="R45" s="338" t="str">
        <f t="shared" si="24"/>
        <v/>
      </c>
      <c r="S45" s="338" t="str">
        <f t="shared" si="24"/>
        <v/>
      </c>
      <c r="T45" s="338" t="str">
        <f t="shared" si="24"/>
        <v/>
      </c>
      <c r="U45" s="338" t="str">
        <f t="shared" si="24"/>
        <v/>
      </c>
      <c r="V45" s="338" t="str">
        <f t="shared" si="24"/>
        <v/>
      </c>
      <c r="W45" s="338" t="str">
        <f t="shared" si="24"/>
        <v/>
      </c>
      <c r="X45" s="338" t="str">
        <f t="shared" si="24"/>
        <v/>
      </c>
      <c r="Y45" s="338" t="str">
        <f t="shared" si="24"/>
        <v/>
      </c>
      <c r="Z45" s="338" t="str">
        <f t="shared" si="24"/>
        <v/>
      </c>
      <c r="AA45" s="338" t="str">
        <f t="shared" si="24"/>
        <v>I</v>
      </c>
      <c r="AB45" s="338" t="str">
        <f t="shared" si="24"/>
        <v/>
      </c>
      <c r="AD45" s="360"/>
      <c r="AE45" s="361"/>
    </row>
    <row r="46" spans="1:31" ht="15.75">
      <c r="A46" s="368"/>
      <c r="B46" s="369"/>
      <c r="C46" s="366">
        <f>VLOOKUP(A45,'Planilha Resumo - E1'!A:F,6,FALSE)</f>
        <v>0</v>
      </c>
      <c r="D46" s="365" t="e">
        <f>C46/$C$59</f>
        <v>#DIV/0!</v>
      </c>
      <c r="E46" s="340">
        <f t="shared" ref="E46:AB46" si="25">ROUND(E44*$C46,4)</f>
        <v>0</v>
      </c>
      <c r="F46" s="340">
        <f t="shared" si="25"/>
        <v>0</v>
      </c>
      <c r="G46" s="340">
        <f t="shared" si="25"/>
        <v>0</v>
      </c>
      <c r="H46" s="340">
        <f t="shared" si="25"/>
        <v>0</v>
      </c>
      <c r="I46" s="340">
        <f t="shared" si="25"/>
        <v>0</v>
      </c>
      <c r="J46" s="340">
        <f t="shared" si="25"/>
        <v>0</v>
      </c>
      <c r="K46" s="340">
        <f t="shared" si="25"/>
        <v>0</v>
      </c>
      <c r="L46" s="340">
        <f t="shared" si="25"/>
        <v>0</v>
      </c>
      <c r="M46" s="340">
        <f t="shared" si="25"/>
        <v>0</v>
      </c>
      <c r="N46" s="340">
        <f t="shared" si="25"/>
        <v>0</v>
      </c>
      <c r="O46" s="340">
        <f t="shared" si="25"/>
        <v>0</v>
      </c>
      <c r="P46" s="340">
        <f t="shared" si="25"/>
        <v>0</v>
      </c>
      <c r="Q46" s="340">
        <f t="shared" si="25"/>
        <v>0</v>
      </c>
      <c r="R46" s="340">
        <f t="shared" si="25"/>
        <v>0</v>
      </c>
      <c r="S46" s="340">
        <f t="shared" si="25"/>
        <v>0</v>
      </c>
      <c r="T46" s="340">
        <f t="shared" si="25"/>
        <v>0</v>
      </c>
      <c r="U46" s="340">
        <f t="shared" si="25"/>
        <v>0</v>
      </c>
      <c r="V46" s="340">
        <f t="shared" si="25"/>
        <v>0</v>
      </c>
      <c r="W46" s="340">
        <f t="shared" si="25"/>
        <v>0</v>
      </c>
      <c r="X46" s="340">
        <f t="shared" si="25"/>
        <v>0</v>
      </c>
      <c r="Y46" s="340">
        <f t="shared" si="25"/>
        <v>0</v>
      </c>
      <c r="Z46" s="340">
        <f t="shared" si="25"/>
        <v>0</v>
      </c>
      <c r="AA46" s="340">
        <f t="shared" si="25"/>
        <v>0</v>
      </c>
      <c r="AB46" s="340">
        <f t="shared" si="25"/>
        <v>0</v>
      </c>
      <c r="AD46" s="360"/>
      <c r="AE46" s="361"/>
    </row>
    <row r="47" spans="1:31" ht="15.75">
      <c r="A47" s="355"/>
      <c r="B47" s="356"/>
      <c r="C47" s="357"/>
      <c r="D47" s="370"/>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v>1</v>
      </c>
      <c r="AD47" s="360">
        <f>SUM(E47:AB47)</f>
        <v>1</v>
      </c>
      <c r="AE47" s="361" t="str">
        <f>IF(AD47=100%,"OK!!","REVEJA DISTRIBUICAO!!!")</f>
        <v>OK!!</v>
      </c>
    </row>
    <row r="48" spans="1:31" ht="15.75">
      <c r="A48" s="362" t="s">
        <v>154</v>
      </c>
      <c r="B48" s="363" t="s">
        <v>1272</v>
      </c>
      <c r="C48" s="364"/>
      <c r="D48" s="367"/>
      <c r="E48" s="338" t="str">
        <f t="shared" ref="E48:AB48" si="26">IF(E47&lt;&gt;0,"I","")</f>
        <v/>
      </c>
      <c r="F48" s="338" t="str">
        <f t="shared" si="26"/>
        <v/>
      </c>
      <c r="G48" s="338" t="str">
        <f t="shared" si="26"/>
        <v/>
      </c>
      <c r="H48" s="338" t="str">
        <f t="shared" si="26"/>
        <v/>
      </c>
      <c r="I48" s="338" t="str">
        <f t="shared" si="26"/>
        <v/>
      </c>
      <c r="J48" s="338" t="str">
        <f t="shared" si="26"/>
        <v/>
      </c>
      <c r="K48" s="338" t="str">
        <f t="shared" si="26"/>
        <v/>
      </c>
      <c r="L48" s="338" t="str">
        <f t="shared" si="26"/>
        <v/>
      </c>
      <c r="M48" s="338" t="str">
        <f t="shared" si="26"/>
        <v/>
      </c>
      <c r="N48" s="338" t="str">
        <f t="shared" si="26"/>
        <v/>
      </c>
      <c r="O48" s="338" t="str">
        <f t="shared" si="26"/>
        <v/>
      </c>
      <c r="P48" s="338" t="str">
        <f t="shared" si="26"/>
        <v/>
      </c>
      <c r="Q48" s="338" t="str">
        <f t="shared" si="26"/>
        <v/>
      </c>
      <c r="R48" s="338" t="str">
        <f t="shared" si="26"/>
        <v/>
      </c>
      <c r="S48" s="338" t="str">
        <f t="shared" si="26"/>
        <v/>
      </c>
      <c r="T48" s="338" t="str">
        <f t="shared" si="26"/>
        <v/>
      </c>
      <c r="U48" s="338" t="str">
        <f t="shared" si="26"/>
        <v/>
      </c>
      <c r="V48" s="338" t="str">
        <f t="shared" si="26"/>
        <v/>
      </c>
      <c r="W48" s="338" t="str">
        <f t="shared" si="26"/>
        <v/>
      </c>
      <c r="X48" s="338" t="str">
        <f t="shared" si="26"/>
        <v/>
      </c>
      <c r="Y48" s="338" t="str">
        <f t="shared" si="26"/>
        <v/>
      </c>
      <c r="Z48" s="338" t="str">
        <f t="shared" si="26"/>
        <v/>
      </c>
      <c r="AA48" s="338" t="str">
        <f t="shared" si="26"/>
        <v/>
      </c>
      <c r="AB48" s="338" t="str">
        <f t="shared" si="26"/>
        <v>I</v>
      </c>
      <c r="AD48" s="360"/>
      <c r="AE48" s="361"/>
    </row>
    <row r="49" spans="1:31" ht="15.75">
      <c r="A49" s="368"/>
      <c r="B49" s="369"/>
      <c r="C49" s="366">
        <f>VLOOKUP(A48,'Planilha Resumo - E1'!A:F,6,FALSE)</f>
        <v>0</v>
      </c>
      <c r="D49" s="365" t="e">
        <f>C49/$C$59</f>
        <v>#DIV/0!</v>
      </c>
      <c r="E49" s="340">
        <f t="shared" ref="E49:AB49" si="27">ROUND(E47*$C49,4)</f>
        <v>0</v>
      </c>
      <c r="F49" s="340">
        <f t="shared" si="27"/>
        <v>0</v>
      </c>
      <c r="G49" s="340">
        <f t="shared" si="27"/>
        <v>0</v>
      </c>
      <c r="H49" s="340">
        <f t="shared" si="27"/>
        <v>0</v>
      </c>
      <c r="I49" s="340">
        <f t="shared" si="27"/>
        <v>0</v>
      </c>
      <c r="J49" s="340">
        <f t="shared" si="27"/>
        <v>0</v>
      </c>
      <c r="K49" s="340">
        <f t="shared" si="27"/>
        <v>0</v>
      </c>
      <c r="L49" s="340">
        <f t="shared" si="27"/>
        <v>0</v>
      </c>
      <c r="M49" s="340">
        <f t="shared" si="27"/>
        <v>0</v>
      </c>
      <c r="N49" s="340">
        <f t="shared" si="27"/>
        <v>0</v>
      </c>
      <c r="O49" s="340">
        <f t="shared" si="27"/>
        <v>0</v>
      </c>
      <c r="P49" s="340">
        <f t="shared" si="27"/>
        <v>0</v>
      </c>
      <c r="Q49" s="340">
        <f t="shared" si="27"/>
        <v>0</v>
      </c>
      <c r="R49" s="340">
        <f t="shared" si="27"/>
        <v>0</v>
      </c>
      <c r="S49" s="340">
        <f t="shared" si="27"/>
        <v>0</v>
      </c>
      <c r="T49" s="340">
        <f t="shared" si="27"/>
        <v>0</v>
      </c>
      <c r="U49" s="340">
        <f t="shared" si="27"/>
        <v>0</v>
      </c>
      <c r="V49" s="340">
        <f t="shared" si="27"/>
        <v>0</v>
      </c>
      <c r="W49" s="340">
        <f t="shared" si="27"/>
        <v>0</v>
      </c>
      <c r="X49" s="340">
        <f t="shared" si="27"/>
        <v>0</v>
      </c>
      <c r="Y49" s="340">
        <f t="shared" si="27"/>
        <v>0</v>
      </c>
      <c r="Z49" s="340">
        <f t="shared" si="27"/>
        <v>0</v>
      </c>
      <c r="AA49" s="340">
        <f t="shared" si="27"/>
        <v>0</v>
      </c>
      <c r="AB49" s="340">
        <f t="shared" si="27"/>
        <v>0</v>
      </c>
      <c r="AD49" s="360"/>
      <c r="AE49" s="361"/>
    </row>
    <row r="50" spans="1:31" ht="15.75">
      <c r="A50" s="355"/>
      <c r="B50" s="356"/>
      <c r="C50" s="357"/>
      <c r="D50" s="370"/>
      <c r="E50" s="359"/>
      <c r="F50" s="359"/>
      <c r="G50" s="359"/>
      <c r="H50" s="359"/>
      <c r="I50" s="359"/>
      <c r="J50" s="359"/>
      <c r="K50" s="359"/>
      <c r="L50" s="359"/>
      <c r="M50" s="359"/>
      <c r="N50" s="359"/>
      <c r="O50" s="359"/>
      <c r="P50" s="359"/>
      <c r="Q50" s="359"/>
      <c r="R50" s="359"/>
      <c r="S50" s="359"/>
      <c r="T50" s="359"/>
      <c r="U50" s="359"/>
      <c r="V50" s="359"/>
      <c r="W50" s="359"/>
      <c r="X50" s="359">
        <v>0.23</v>
      </c>
      <c r="Y50" s="359">
        <v>0.5</v>
      </c>
      <c r="Z50" s="359">
        <v>0.27</v>
      </c>
      <c r="AA50" s="359"/>
      <c r="AB50" s="359"/>
      <c r="AD50" s="360">
        <f>SUM(E50:AB50)</f>
        <v>1</v>
      </c>
      <c r="AE50" s="361" t="str">
        <f>IF(AD50=100%,"OK!!","REVEJA DISTRIBUICAO!!!")</f>
        <v>OK!!</v>
      </c>
    </row>
    <row r="51" spans="1:31" ht="15.75">
      <c r="A51" s="362" t="s">
        <v>1710</v>
      </c>
      <c r="B51" s="363" t="s">
        <v>1711</v>
      </c>
      <c r="C51" s="364"/>
      <c r="D51" s="367"/>
      <c r="E51" s="338" t="str">
        <f t="shared" ref="E51:AB51" si="28">IF(E50&lt;&gt;0,"I","")</f>
        <v/>
      </c>
      <c r="F51" s="338" t="str">
        <f t="shared" si="28"/>
        <v/>
      </c>
      <c r="G51" s="338" t="str">
        <f t="shared" si="28"/>
        <v/>
      </c>
      <c r="H51" s="338" t="str">
        <f t="shared" si="28"/>
        <v/>
      </c>
      <c r="I51" s="338" t="str">
        <f t="shared" si="28"/>
        <v/>
      </c>
      <c r="J51" s="338" t="str">
        <f t="shared" si="28"/>
        <v/>
      </c>
      <c r="K51" s="338" t="str">
        <f t="shared" si="28"/>
        <v/>
      </c>
      <c r="L51" s="338" t="str">
        <f t="shared" si="28"/>
        <v/>
      </c>
      <c r="M51" s="338" t="str">
        <f t="shared" si="28"/>
        <v/>
      </c>
      <c r="N51" s="338" t="str">
        <f t="shared" si="28"/>
        <v/>
      </c>
      <c r="O51" s="338" t="str">
        <f t="shared" si="28"/>
        <v/>
      </c>
      <c r="P51" s="338" t="str">
        <f t="shared" si="28"/>
        <v/>
      </c>
      <c r="Q51" s="338" t="str">
        <f t="shared" si="28"/>
        <v/>
      </c>
      <c r="R51" s="338" t="str">
        <f t="shared" si="28"/>
        <v/>
      </c>
      <c r="S51" s="338" t="str">
        <f t="shared" si="28"/>
        <v/>
      </c>
      <c r="T51" s="338" t="str">
        <f t="shared" si="28"/>
        <v/>
      </c>
      <c r="U51" s="338" t="str">
        <f t="shared" si="28"/>
        <v/>
      </c>
      <c r="V51" s="338" t="str">
        <f t="shared" si="28"/>
        <v/>
      </c>
      <c r="W51" s="338" t="str">
        <f t="shared" si="28"/>
        <v/>
      </c>
      <c r="X51" s="338" t="str">
        <f t="shared" si="28"/>
        <v>I</v>
      </c>
      <c r="Y51" s="338" t="str">
        <f t="shared" si="28"/>
        <v>I</v>
      </c>
      <c r="Z51" s="338" t="str">
        <f t="shared" si="28"/>
        <v>I</v>
      </c>
      <c r="AA51" s="338" t="str">
        <f t="shared" si="28"/>
        <v/>
      </c>
      <c r="AB51" s="338" t="str">
        <f t="shared" si="28"/>
        <v/>
      </c>
      <c r="AD51" s="360"/>
      <c r="AE51" s="361"/>
    </row>
    <row r="52" spans="1:31" ht="15.75">
      <c r="A52" s="368"/>
      <c r="B52" s="369"/>
      <c r="C52" s="366">
        <f>VLOOKUP(A51,'Planilha Resumo - E1'!A:F,6,FALSE)</f>
        <v>0</v>
      </c>
      <c r="D52" s="365" t="e">
        <f>C52/$C$59</f>
        <v>#DIV/0!</v>
      </c>
      <c r="E52" s="340">
        <f t="shared" ref="E52:AB52" si="29">ROUND(E50*$C52,4)</f>
        <v>0</v>
      </c>
      <c r="F52" s="340">
        <f t="shared" si="29"/>
        <v>0</v>
      </c>
      <c r="G52" s="340">
        <f t="shared" si="29"/>
        <v>0</v>
      </c>
      <c r="H52" s="340">
        <f t="shared" si="29"/>
        <v>0</v>
      </c>
      <c r="I52" s="340">
        <f t="shared" si="29"/>
        <v>0</v>
      </c>
      <c r="J52" s="340">
        <f t="shared" si="29"/>
        <v>0</v>
      </c>
      <c r="K52" s="340">
        <f t="shared" si="29"/>
        <v>0</v>
      </c>
      <c r="L52" s="340">
        <f t="shared" si="29"/>
        <v>0</v>
      </c>
      <c r="M52" s="340">
        <f t="shared" si="29"/>
        <v>0</v>
      </c>
      <c r="N52" s="340">
        <f t="shared" si="29"/>
        <v>0</v>
      </c>
      <c r="O52" s="340">
        <f t="shared" si="29"/>
        <v>0</v>
      </c>
      <c r="P52" s="340">
        <f t="shared" si="29"/>
        <v>0</v>
      </c>
      <c r="Q52" s="340">
        <f t="shared" si="29"/>
        <v>0</v>
      </c>
      <c r="R52" s="340">
        <f t="shared" si="29"/>
        <v>0</v>
      </c>
      <c r="S52" s="340">
        <f t="shared" si="29"/>
        <v>0</v>
      </c>
      <c r="T52" s="340">
        <f t="shared" si="29"/>
        <v>0</v>
      </c>
      <c r="U52" s="340">
        <f t="shared" si="29"/>
        <v>0</v>
      </c>
      <c r="V52" s="340">
        <f t="shared" si="29"/>
        <v>0</v>
      </c>
      <c r="W52" s="340">
        <f t="shared" si="29"/>
        <v>0</v>
      </c>
      <c r="X52" s="340">
        <f t="shared" si="29"/>
        <v>0</v>
      </c>
      <c r="Y52" s="340">
        <f t="shared" si="29"/>
        <v>0</v>
      </c>
      <c r="Z52" s="340">
        <f t="shared" si="29"/>
        <v>0</v>
      </c>
      <c r="AA52" s="340">
        <f t="shared" si="29"/>
        <v>0</v>
      </c>
      <c r="AB52" s="340">
        <f t="shared" si="29"/>
        <v>0</v>
      </c>
      <c r="AD52" s="360"/>
      <c r="AE52" s="361"/>
    </row>
    <row r="53" spans="1:31" ht="15.75">
      <c r="A53" s="355"/>
      <c r="B53" s="356"/>
      <c r="C53" s="357"/>
      <c r="D53" s="370"/>
      <c r="E53" s="359">
        <f t="shared" ref="E53:AA53" si="30">(1-$AB$53)/23</f>
        <v>3.7252173913043481E-2</v>
      </c>
      <c r="F53" s="359">
        <f t="shared" si="30"/>
        <v>3.7252173913043481E-2</v>
      </c>
      <c r="G53" s="359">
        <f t="shared" si="30"/>
        <v>3.7252173913043481E-2</v>
      </c>
      <c r="H53" s="359">
        <f t="shared" si="30"/>
        <v>3.7252173913043481E-2</v>
      </c>
      <c r="I53" s="359">
        <f t="shared" si="30"/>
        <v>3.7252173913043481E-2</v>
      </c>
      <c r="J53" s="359">
        <f t="shared" si="30"/>
        <v>3.7252173913043481E-2</v>
      </c>
      <c r="K53" s="359">
        <f t="shared" si="30"/>
        <v>3.7252173913043481E-2</v>
      </c>
      <c r="L53" s="359">
        <f t="shared" si="30"/>
        <v>3.7252173913043481E-2</v>
      </c>
      <c r="M53" s="359">
        <f t="shared" si="30"/>
        <v>3.7252173913043481E-2</v>
      </c>
      <c r="N53" s="359">
        <f t="shared" si="30"/>
        <v>3.7252173913043481E-2</v>
      </c>
      <c r="O53" s="359">
        <f t="shared" si="30"/>
        <v>3.7252173913043481E-2</v>
      </c>
      <c r="P53" s="359">
        <f t="shared" si="30"/>
        <v>3.7252173913043481E-2</v>
      </c>
      <c r="Q53" s="359">
        <f t="shared" si="30"/>
        <v>3.7252173913043481E-2</v>
      </c>
      <c r="R53" s="359">
        <f t="shared" si="30"/>
        <v>3.7252173913043481E-2</v>
      </c>
      <c r="S53" s="359">
        <f t="shared" si="30"/>
        <v>3.7252173913043481E-2</v>
      </c>
      <c r="T53" s="359">
        <f t="shared" si="30"/>
        <v>3.7252173913043481E-2</v>
      </c>
      <c r="U53" s="359">
        <f t="shared" si="30"/>
        <v>3.7252173913043481E-2</v>
      </c>
      <c r="V53" s="359">
        <f t="shared" si="30"/>
        <v>3.7252173913043481E-2</v>
      </c>
      <c r="W53" s="359">
        <f t="shared" si="30"/>
        <v>3.7252173913043481E-2</v>
      </c>
      <c r="X53" s="359">
        <f t="shared" si="30"/>
        <v>3.7252173913043481E-2</v>
      </c>
      <c r="Y53" s="359">
        <f t="shared" si="30"/>
        <v>3.7252173913043481E-2</v>
      </c>
      <c r="Z53" s="359">
        <f t="shared" si="30"/>
        <v>3.7252173913043481E-2</v>
      </c>
      <c r="AA53" s="359">
        <f t="shared" si="30"/>
        <v>3.7252173913043481E-2</v>
      </c>
      <c r="AB53" s="359">
        <f>9.2%+5.12%</f>
        <v>0.14319999999999999</v>
      </c>
      <c r="AD53" s="360">
        <f>SUM(E53:AB53)</f>
        <v>1</v>
      </c>
      <c r="AE53" s="361" t="str">
        <f>IF(AD53=100%,"OK!!","REVEJA DISTRIBUICAO!!!")</f>
        <v>OK!!</v>
      </c>
    </row>
    <row r="54" spans="1:31" ht="15.75">
      <c r="A54" s="362" t="s">
        <v>1712</v>
      </c>
      <c r="B54" s="363" t="s">
        <v>199</v>
      </c>
      <c r="C54" s="364"/>
      <c r="D54" s="367"/>
      <c r="E54" s="338" t="str">
        <f t="shared" ref="E54:AB54" si="31">IF(E53&lt;&gt;0,"I","")</f>
        <v>I</v>
      </c>
      <c r="F54" s="338" t="str">
        <f t="shared" si="31"/>
        <v>I</v>
      </c>
      <c r="G54" s="338" t="str">
        <f t="shared" si="31"/>
        <v>I</v>
      </c>
      <c r="H54" s="338" t="str">
        <f t="shared" si="31"/>
        <v>I</v>
      </c>
      <c r="I54" s="338" t="str">
        <f t="shared" si="31"/>
        <v>I</v>
      </c>
      <c r="J54" s="338" t="str">
        <f t="shared" si="31"/>
        <v>I</v>
      </c>
      <c r="K54" s="338" t="str">
        <f t="shared" si="31"/>
        <v>I</v>
      </c>
      <c r="L54" s="338" t="str">
        <f t="shared" si="31"/>
        <v>I</v>
      </c>
      <c r="M54" s="338" t="str">
        <f t="shared" si="31"/>
        <v>I</v>
      </c>
      <c r="N54" s="338" t="str">
        <f t="shared" si="31"/>
        <v>I</v>
      </c>
      <c r="O54" s="338" t="str">
        <f t="shared" si="31"/>
        <v>I</v>
      </c>
      <c r="P54" s="338" t="str">
        <f t="shared" si="31"/>
        <v>I</v>
      </c>
      <c r="Q54" s="338" t="str">
        <f t="shared" si="31"/>
        <v>I</v>
      </c>
      <c r="R54" s="338" t="str">
        <f t="shared" si="31"/>
        <v>I</v>
      </c>
      <c r="S54" s="338" t="str">
        <f t="shared" si="31"/>
        <v>I</v>
      </c>
      <c r="T54" s="338" t="str">
        <f t="shared" si="31"/>
        <v>I</v>
      </c>
      <c r="U54" s="338" t="str">
        <f t="shared" si="31"/>
        <v>I</v>
      </c>
      <c r="V54" s="338" t="str">
        <f t="shared" si="31"/>
        <v>I</v>
      </c>
      <c r="W54" s="338" t="str">
        <f t="shared" si="31"/>
        <v>I</v>
      </c>
      <c r="X54" s="338" t="str">
        <f t="shared" si="31"/>
        <v>I</v>
      </c>
      <c r="Y54" s="338" t="str">
        <f t="shared" si="31"/>
        <v>I</v>
      </c>
      <c r="Z54" s="338" t="str">
        <f t="shared" si="31"/>
        <v>I</v>
      </c>
      <c r="AA54" s="338" t="str">
        <f t="shared" si="31"/>
        <v>I</v>
      </c>
      <c r="AB54" s="338" t="str">
        <f t="shared" si="31"/>
        <v>I</v>
      </c>
      <c r="AD54" s="360"/>
      <c r="AE54" s="361"/>
    </row>
    <row r="55" spans="1:31" ht="15.75">
      <c r="A55" s="368"/>
      <c r="B55" s="369"/>
      <c r="C55" s="366">
        <f>VLOOKUP(A54,'Planilha Resumo - E1'!A:F,6,FALSE)</f>
        <v>0</v>
      </c>
      <c r="D55" s="365" t="e">
        <f>C55/$C$59</f>
        <v>#DIV/0!</v>
      </c>
      <c r="E55" s="340">
        <f t="shared" ref="E55:AB55" si="32">ROUND(E53*$C55,4)</f>
        <v>0</v>
      </c>
      <c r="F55" s="340">
        <f t="shared" si="32"/>
        <v>0</v>
      </c>
      <c r="G55" s="340">
        <f t="shared" si="32"/>
        <v>0</v>
      </c>
      <c r="H55" s="340">
        <f t="shared" si="32"/>
        <v>0</v>
      </c>
      <c r="I55" s="340">
        <f t="shared" si="32"/>
        <v>0</v>
      </c>
      <c r="J55" s="340">
        <f t="shared" si="32"/>
        <v>0</v>
      </c>
      <c r="K55" s="340">
        <f t="shared" si="32"/>
        <v>0</v>
      </c>
      <c r="L55" s="340">
        <f t="shared" si="32"/>
        <v>0</v>
      </c>
      <c r="M55" s="340">
        <f t="shared" si="32"/>
        <v>0</v>
      </c>
      <c r="N55" s="340">
        <f t="shared" si="32"/>
        <v>0</v>
      </c>
      <c r="O55" s="340">
        <f t="shared" si="32"/>
        <v>0</v>
      </c>
      <c r="P55" s="340">
        <f t="shared" si="32"/>
        <v>0</v>
      </c>
      <c r="Q55" s="340">
        <f t="shared" si="32"/>
        <v>0</v>
      </c>
      <c r="R55" s="340">
        <f t="shared" si="32"/>
        <v>0</v>
      </c>
      <c r="S55" s="340">
        <f t="shared" si="32"/>
        <v>0</v>
      </c>
      <c r="T55" s="340">
        <f t="shared" si="32"/>
        <v>0</v>
      </c>
      <c r="U55" s="340">
        <f t="shared" si="32"/>
        <v>0</v>
      </c>
      <c r="V55" s="340">
        <f t="shared" si="32"/>
        <v>0</v>
      </c>
      <c r="W55" s="340">
        <f t="shared" si="32"/>
        <v>0</v>
      </c>
      <c r="X55" s="340">
        <f t="shared" si="32"/>
        <v>0</v>
      </c>
      <c r="Y55" s="340">
        <f t="shared" si="32"/>
        <v>0</v>
      </c>
      <c r="Z55" s="340">
        <f t="shared" si="32"/>
        <v>0</v>
      </c>
      <c r="AA55" s="340">
        <f t="shared" si="32"/>
        <v>0</v>
      </c>
      <c r="AB55" s="340">
        <f t="shared" si="32"/>
        <v>0</v>
      </c>
      <c r="AD55" s="360"/>
      <c r="AE55" s="361"/>
    </row>
    <row r="56" spans="1:31" ht="15.75">
      <c r="A56" s="371"/>
      <c r="B56" s="372" t="s">
        <v>6309</v>
      </c>
      <c r="C56" s="373"/>
      <c r="D56" s="374"/>
      <c r="E56" s="397" t="e">
        <f t="shared" ref="E56:AB56" si="33">E58/$AB$59</f>
        <v>#DIV/0!</v>
      </c>
      <c r="F56" s="397" t="e">
        <f t="shared" si="33"/>
        <v>#DIV/0!</v>
      </c>
      <c r="G56" s="397" t="e">
        <f t="shared" si="33"/>
        <v>#DIV/0!</v>
      </c>
      <c r="H56" s="397" t="e">
        <f t="shared" si="33"/>
        <v>#DIV/0!</v>
      </c>
      <c r="I56" s="397" t="e">
        <f t="shared" si="33"/>
        <v>#DIV/0!</v>
      </c>
      <c r="J56" s="397" t="e">
        <f t="shared" si="33"/>
        <v>#DIV/0!</v>
      </c>
      <c r="K56" s="397" t="e">
        <f t="shared" si="33"/>
        <v>#DIV/0!</v>
      </c>
      <c r="L56" s="397" t="e">
        <f t="shared" si="33"/>
        <v>#DIV/0!</v>
      </c>
      <c r="M56" s="397" t="e">
        <f t="shared" si="33"/>
        <v>#DIV/0!</v>
      </c>
      <c r="N56" s="397" t="e">
        <f t="shared" si="33"/>
        <v>#DIV/0!</v>
      </c>
      <c r="O56" s="397" t="e">
        <f t="shared" si="33"/>
        <v>#DIV/0!</v>
      </c>
      <c r="P56" s="397" t="e">
        <f t="shared" si="33"/>
        <v>#DIV/0!</v>
      </c>
      <c r="Q56" s="397" t="e">
        <f t="shared" si="33"/>
        <v>#DIV/0!</v>
      </c>
      <c r="R56" s="397" t="e">
        <f t="shared" si="33"/>
        <v>#DIV/0!</v>
      </c>
      <c r="S56" s="397" t="e">
        <f t="shared" si="33"/>
        <v>#DIV/0!</v>
      </c>
      <c r="T56" s="397" t="e">
        <f t="shared" si="33"/>
        <v>#DIV/0!</v>
      </c>
      <c r="U56" s="397" t="e">
        <f t="shared" si="33"/>
        <v>#DIV/0!</v>
      </c>
      <c r="V56" s="397" t="e">
        <f t="shared" si="33"/>
        <v>#DIV/0!</v>
      </c>
      <c r="W56" s="397" t="e">
        <f t="shared" si="33"/>
        <v>#DIV/0!</v>
      </c>
      <c r="X56" s="397" t="e">
        <f t="shared" si="33"/>
        <v>#DIV/0!</v>
      </c>
      <c r="Y56" s="397" t="e">
        <f t="shared" si="33"/>
        <v>#DIV/0!</v>
      </c>
      <c r="Z56" s="397" t="e">
        <f t="shared" si="33"/>
        <v>#DIV/0!</v>
      </c>
      <c r="AA56" s="397" t="e">
        <f t="shared" si="33"/>
        <v>#DIV/0!</v>
      </c>
      <c r="AB56" s="397" t="e">
        <f t="shared" si="33"/>
        <v>#DIV/0!</v>
      </c>
      <c r="AD56" s="375"/>
      <c r="AE56" s="376"/>
    </row>
    <row r="57" spans="1:31" ht="15.75">
      <c r="A57" s="377"/>
      <c r="B57" s="378" t="s">
        <v>6310</v>
      </c>
      <c r="C57" s="379"/>
      <c r="D57" s="380"/>
      <c r="E57" s="381" t="e">
        <f>+E56</f>
        <v>#DIV/0!</v>
      </c>
      <c r="F57" s="382" t="e">
        <f t="shared" ref="F57" si="34">E57+F56</f>
        <v>#DIV/0!</v>
      </c>
      <c r="G57" s="382" t="e">
        <f t="shared" ref="G57" si="35">F57+G56</f>
        <v>#DIV/0!</v>
      </c>
      <c r="H57" s="382" t="e">
        <f t="shared" ref="H57" si="36">G57+H56</f>
        <v>#DIV/0!</v>
      </c>
      <c r="I57" s="382" t="e">
        <f t="shared" ref="I57" si="37">H57+I56</f>
        <v>#DIV/0!</v>
      </c>
      <c r="J57" s="382" t="e">
        <f t="shared" ref="J57" si="38">I57+J56</f>
        <v>#DIV/0!</v>
      </c>
      <c r="K57" s="382" t="e">
        <f t="shared" ref="K57" si="39">J57+K56</f>
        <v>#DIV/0!</v>
      </c>
      <c r="L57" s="382" t="e">
        <f t="shared" ref="L57" si="40">K57+L56</f>
        <v>#DIV/0!</v>
      </c>
      <c r="M57" s="382" t="e">
        <f t="shared" ref="M57" si="41">L57+M56</f>
        <v>#DIV/0!</v>
      </c>
      <c r="N57" s="382" t="e">
        <f t="shared" ref="N57" si="42">M57+N56</f>
        <v>#DIV/0!</v>
      </c>
      <c r="O57" s="382" t="e">
        <f t="shared" ref="O57" si="43">N57+O56</f>
        <v>#DIV/0!</v>
      </c>
      <c r="P57" s="382" t="e">
        <f t="shared" ref="P57" si="44">O57+P56</f>
        <v>#DIV/0!</v>
      </c>
      <c r="Q57" s="382" t="e">
        <f t="shared" ref="Q57" si="45">P57+Q56</f>
        <v>#DIV/0!</v>
      </c>
      <c r="R57" s="382" t="e">
        <f t="shared" ref="R57" si="46">Q57+R56</f>
        <v>#DIV/0!</v>
      </c>
      <c r="S57" s="382" t="e">
        <f t="shared" ref="S57" si="47">R57+S56</f>
        <v>#DIV/0!</v>
      </c>
      <c r="T57" s="382" t="e">
        <f t="shared" ref="T57" si="48">S57+T56</f>
        <v>#DIV/0!</v>
      </c>
      <c r="U57" s="382" t="e">
        <f t="shared" ref="U57" si="49">T57+U56</f>
        <v>#DIV/0!</v>
      </c>
      <c r="V57" s="382" t="e">
        <f t="shared" ref="V57" si="50">U57+V56</f>
        <v>#DIV/0!</v>
      </c>
      <c r="W57" s="382" t="e">
        <f t="shared" ref="W57" si="51">V57+W56</f>
        <v>#DIV/0!</v>
      </c>
      <c r="X57" s="382" t="e">
        <f t="shared" ref="X57" si="52">W57+X56</f>
        <v>#DIV/0!</v>
      </c>
      <c r="Y57" s="382" t="e">
        <f t="shared" ref="Y57" si="53">X57+Y56</f>
        <v>#DIV/0!</v>
      </c>
      <c r="Z57" s="382" t="e">
        <f t="shared" ref="Z57" si="54">Y57+Z56</f>
        <v>#DIV/0!</v>
      </c>
      <c r="AA57" s="382" t="e">
        <f t="shared" ref="AA57" si="55">Z57+AA56</f>
        <v>#DIV/0!</v>
      </c>
      <c r="AB57" s="382" t="e">
        <f t="shared" ref="AB57" si="56">AA57+AB56</f>
        <v>#DIV/0!</v>
      </c>
    </row>
    <row r="58" spans="1:31" ht="15.75">
      <c r="A58" s="383"/>
      <c r="B58" s="384" t="s">
        <v>6311</v>
      </c>
      <c r="C58" s="385"/>
      <c r="D58" s="386"/>
      <c r="E58" s="387">
        <f t="shared" ref="E58:AB58" si="57">SUMIF($D:$D,"&lt;&gt;",E:E)</f>
        <v>0</v>
      </c>
      <c r="F58" s="387">
        <f t="shared" si="57"/>
        <v>0</v>
      </c>
      <c r="G58" s="387">
        <f t="shared" si="57"/>
        <v>0</v>
      </c>
      <c r="H58" s="387">
        <f t="shared" si="57"/>
        <v>0</v>
      </c>
      <c r="I58" s="387">
        <f t="shared" si="57"/>
        <v>0</v>
      </c>
      <c r="J58" s="387">
        <f t="shared" si="57"/>
        <v>0</v>
      </c>
      <c r="K58" s="387">
        <f t="shared" si="57"/>
        <v>0</v>
      </c>
      <c r="L58" s="387">
        <f t="shared" si="57"/>
        <v>0</v>
      </c>
      <c r="M58" s="387">
        <f t="shared" si="57"/>
        <v>0</v>
      </c>
      <c r="N58" s="387">
        <f t="shared" si="57"/>
        <v>0</v>
      </c>
      <c r="O58" s="387">
        <f t="shared" si="57"/>
        <v>0</v>
      </c>
      <c r="P58" s="387">
        <f t="shared" si="57"/>
        <v>0</v>
      </c>
      <c r="Q58" s="387">
        <f t="shared" si="57"/>
        <v>0</v>
      </c>
      <c r="R58" s="387">
        <f t="shared" si="57"/>
        <v>0</v>
      </c>
      <c r="S58" s="387">
        <f t="shared" si="57"/>
        <v>0</v>
      </c>
      <c r="T58" s="387">
        <f t="shared" si="57"/>
        <v>0</v>
      </c>
      <c r="U58" s="387">
        <f t="shared" si="57"/>
        <v>0</v>
      </c>
      <c r="V58" s="387">
        <f t="shared" si="57"/>
        <v>0</v>
      </c>
      <c r="W58" s="387">
        <f t="shared" si="57"/>
        <v>0</v>
      </c>
      <c r="X58" s="387">
        <f t="shared" si="57"/>
        <v>0</v>
      </c>
      <c r="Y58" s="387">
        <f t="shared" si="57"/>
        <v>0</v>
      </c>
      <c r="Z58" s="387">
        <f t="shared" si="57"/>
        <v>0</v>
      </c>
      <c r="AA58" s="387">
        <f t="shared" si="57"/>
        <v>0</v>
      </c>
      <c r="AB58" s="387">
        <f t="shared" si="57"/>
        <v>0</v>
      </c>
    </row>
    <row r="59" spans="1:31" ht="15.75">
      <c r="A59" s="388"/>
      <c r="B59" s="389" t="s">
        <v>6312</v>
      </c>
      <c r="C59" s="390">
        <f>SUM(C8:C55)</f>
        <v>0</v>
      </c>
      <c r="D59" s="391"/>
      <c r="E59" s="392">
        <f>+E58</f>
        <v>0</v>
      </c>
      <c r="F59" s="393">
        <f t="shared" ref="F59" si="58">E59+F58</f>
        <v>0</v>
      </c>
      <c r="G59" s="393">
        <f t="shared" ref="G59" si="59">F59+G58</f>
        <v>0</v>
      </c>
      <c r="H59" s="393">
        <f t="shared" ref="H59" si="60">G59+H58</f>
        <v>0</v>
      </c>
      <c r="I59" s="393">
        <f t="shared" ref="I59" si="61">H59+I58</f>
        <v>0</v>
      </c>
      <c r="J59" s="393">
        <f t="shared" ref="J59" si="62">I59+J58</f>
        <v>0</v>
      </c>
      <c r="K59" s="393">
        <f t="shared" ref="K59" si="63">J59+K58</f>
        <v>0</v>
      </c>
      <c r="L59" s="393">
        <f t="shared" ref="L59" si="64">K59+L58</f>
        <v>0</v>
      </c>
      <c r="M59" s="393">
        <f t="shared" ref="M59" si="65">L59+M58</f>
        <v>0</v>
      </c>
      <c r="N59" s="393">
        <f t="shared" ref="N59" si="66">M59+N58</f>
        <v>0</v>
      </c>
      <c r="O59" s="393">
        <f t="shared" ref="O59" si="67">N59+O58</f>
        <v>0</v>
      </c>
      <c r="P59" s="393">
        <f t="shared" ref="P59" si="68">O59+P58</f>
        <v>0</v>
      </c>
      <c r="Q59" s="393">
        <f t="shared" ref="Q59" si="69">P59+Q58</f>
        <v>0</v>
      </c>
      <c r="R59" s="393">
        <f t="shared" ref="R59" si="70">Q59+R58</f>
        <v>0</v>
      </c>
      <c r="S59" s="393">
        <f t="shared" ref="S59" si="71">R59+S58</f>
        <v>0</v>
      </c>
      <c r="T59" s="393">
        <f t="shared" ref="T59" si="72">S59+T58</f>
        <v>0</v>
      </c>
      <c r="U59" s="393">
        <f t="shared" ref="U59" si="73">T59+U58</f>
        <v>0</v>
      </c>
      <c r="V59" s="393">
        <f t="shared" ref="V59" si="74">U59+V58</f>
        <v>0</v>
      </c>
      <c r="W59" s="393">
        <f t="shared" ref="W59" si="75">V59+W58</f>
        <v>0</v>
      </c>
      <c r="X59" s="393">
        <f t="shared" ref="X59" si="76">W59+X58</f>
        <v>0</v>
      </c>
      <c r="Y59" s="393">
        <f t="shared" ref="Y59" si="77">X59+Y58</f>
        <v>0</v>
      </c>
      <c r="Z59" s="393">
        <f t="shared" ref="Z59" si="78">Y59+Z58</f>
        <v>0</v>
      </c>
      <c r="AA59" s="393">
        <f t="shared" ref="AA59" si="79">Z59+AA58</f>
        <v>0</v>
      </c>
      <c r="AB59" s="393">
        <f t="shared" ref="AB59" si="80">AA59+AB58</f>
        <v>0</v>
      </c>
    </row>
    <row r="62" spans="1:31" ht="15">
      <c r="C62" s="394"/>
      <c r="E62" s="395"/>
      <c r="F62" s="395"/>
      <c r="G62" s="395"/>
      <c r="H62" s="395"/>
      <c r="I62" s="395"/>
      <c r="J62" s="395"/>
      <c r="K62" s="395"/>
      <c r="L62" s="395"/>
      <c r="M62" s="395"/>
      <c r="N62" s="395"/>
      <c r="O62" s="395"/>
      <c r="P62" s="395"/>
      <c r="Q62" s="395"/>
      <c r="R62" s="395"/>
      <c r="S62" s="395"/>
      <c r="T62" s="395"/>
      <c r="U62" s="395"/>
      <c r="V62" s="395"/>
      <c r="W62" s="395"/>
      <c r="X62" s="395"/>
      <c r="Y62" s="395"/>
      <c r="Z62" s="395"/>
      <c r="AA62" s="395"/>
      <c r="AB62" s="395"/>
      <c r="AC62" s="395"/>
    </row>
    <row r="63" spans="1:31">
      <c r="E63" s="395"/>
      <c r="F63" s="395"/>
      <c r="G63" s="395"/>
      <c r="H63" s="395"/>
      <c r="I63" s="395"/>
      <c r="J63" s="395"/>
      <c r="K63" s="395"/>
      <c r="L63" s="395"/>
      <c r="M63" s="395"/>
      <c r="N63" s="395"/>
      <c r="O63" s="395"/>
      <c r="P63" s="395"/>
      <c r="Q63" s="395"/>
      <c r="R63" s="395"/>
      <c r="S63" s="395"/>
      <c r="T63" s="395"/>
      <c r="U63" s="395"/>
      <c r="V63" s="395"/>
      <c r="W63" s="395"/>
      <c r="X63" s="395"/>
      <c r="Y63" s="395"/>
      <c r="Z63" s="395"/>
      <c r="AA63" s="395"/>
      <c r="AB63" s="395"/>
      <c r="AC63" s="395"/>
    </row>
    <row r="65" spans="5:31" ht="15">
      <c r="E65" s="395" t="e">
        <f t="shared" ref="E65:AB65" si="81">E8-E56</f>
        <v>#DIV/0!</v>
      </c>
      <c r="F65" s="395" t="e">
        <f t="shared" si="81"/>
        <v>#DIV/0!</v>
      </c>
      <c r="G65" s="395" t="e">
        <f t="shared" si="81"/>
        <v>#DIV/0!</v>
      </c>
      <c r="H65" s="395" t="e">
        <f t="shared" si="81"/>
        <v>#DIV/0!</v>
      </c>
      <c r="I65" s="395" t="e">
        <f t="shared" si="81"/>
        <v>#DIV/0!</v>
      </c>
      <c r="J65" s="395" t="e">
        <f t="shared" si="81"/>
        <v>#DIV/0!</v>
      </c>
      <c r="K65" s="395" t="e">
        <f t="shared" si="81"/>
        <v>#DIV/0!</v>
      </c>
      <c r="L65" s="395" t="e">
        <f t="shared" si="81"/>
        <v>#DIV/0!</v>
      </c>
      <c r="M65" s="395" t="e">
        <f t="shared" si="81"/>
        <v>#DIV/0!</v>
      </c>
      <c r="N65" s="395" t="e">
        <f t="shared" si="81"/>
        <v>#DIV/0!</v>
      </c>
      <c r="O65" s="395" t="e">
        <f t="shared" si="81"/>
        <v>#DIV/0!</v>
      </c>
      <c r="P65" s="395" t="e">
        <f t="shared" si="81"/>
        <v>#DIV/0!</v>
      </c>
      <c r="Q65" s="395" t="e">
        <f t="shared" si="81"/>
        <v>#DIV/0!</v>
      </c>
      <c r="R65" s="395" t="e">
        <f t="shared" si="81"/>
        <v>#DIV/0!</v>
      </c>
      <c r="S65" s="395" t="e">
        <f t="shared" si="81"/>
        <v>#DIV/0!</v>
      </c>
      <c r="T65" s="395" t="e">
        <f t="shared" si="81"/>
        <v>#DIV/0!</v>
      </c>
      <c r="U65" s="395" t="e">
        <f t="shared" si="81"/>
        <v>#DIV/0!</v>
      </c>
      <c r="V65" s="395" t="e">
        <f t="shared" si="81"/>
        <v>#DIV/0!</v>
      </c>
      <c r="W65" s="395" t="e">
        <f t="shared" si="81"/>
        <v>#DIV/0!</v>
      </c>
      <c r="X65" s="395" t="e">
        <f t="shared" si="81"/>
        <v>#DIV/0!</v>
      </c>
      <c r="Y65" s="395" t="e">
        <f t="shared" si="81"/>
        <v>#DIV/0!</v>
      </c>
      <c r="Z65" s="395" t="e">
        <f t="shared" si="81"/>
        <v>#DIV/0!</v>
      </c>
      <c r="AA65" s="395" t="e">
        <f t="shared" si="81"/>
        <v>#DIV/0!</v>
      </c>
      <c r="AB65" s="395" t="e">
        <f t="shared" si="81"/>
        <v>#DIV/0!</v>
      </c>
      <c r="AD65" s="360" t="e">
        <f>SUM(E65:AB65)</f>
        <v>#DIV/0!</v>
      </c>
      <c r="AE65" s="361" t="e">
        <f>IF(AD65=0%,"OK!!","REVEJA DISTRIBUICAO!!!")</f>
        <v>#DIV/0!</v>
      </c>
    </row>
    <row r="66" spans="5:31">
      <c r="E66" s="395"/>
      <c r="F66" s="395"/>
      <c r="G66" s="395"/>
      <c r="H66" s="395"/>
      <c r="I66" s="395"/>
      <c r="J66" s="395"/>
      <c r="K66" s="395"/>
      <c r="L66" s="395"/>
      <c r="M66" s="395"/>
      <c r="N66" s="395"/>
      <c r="O66" s="395"/>
      <c r="P66" s="395"/>
      <c r="Q66" s="395"/>
      <c r="R66" s="395"/>
      <c r="S66" s="395"/>
      <c r="T66" s="395"/>
      <c r="U66" s="395"/>
      <c r="V66" s="395"/>
      <c r="W66" s="395"/>
      <c r="X66" s="395"/>
      <c r="Y66" s="395"/>
      <c r="Z66" s="395"/>
      <c r="AA66" s="395"/>
      <c r="AB66" s="395"/>
    </row>
  </sheetData>
  <sheetProtection algorithmName="SHA-512" hashValue="nh+3LW+6+SrYpB/0CjskJ6tfFStAUr7vS03DLKcXP3IXBPUWKg6ukcDOe9+jB2XZgY74WmcSzJOEJY0TWyou3g==" saltValue="ggt76/a08/cnWWX1Lsghxg==" spinCount="100000" sheet="1" objects="1" scenarios="1"/>
  <mergeCells count="1">
    <mergeCell ref="A10:B10"/>
  </mergeCells>
  <phoneticPr fontId="67" type="noConversion"/>
  <pageMargins left="0.511811024" right="0.511811024" top="0.78740157499999996" bottom="0.78740157499999996" header="0.31496062000000002" footer="0.31496062000000002"/>
  <pageSetup paperSize="9" scale="29" orientation="landscape" r:id="rId1"/>
  <rowBreaks count="1" manualBreakCount="1">
    <brk id="59" max="4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B50A6-E5F8-4AE2-AC1F-B48E5C6E64D4}">
  <sheetPr>
    <pageSetUpPr fitToPage="1"/>
  </sheetPr>
  <dimension ref="A1:H30"/>
  <sheetViews>
    <sheetView showGridLines="0" view="pageBreakPreview" zoomScaleNormal="100" zoomScaleSheetLayoutView="100" zoomScalePageLayoutView="80" workbookViewId="0">
      <pane ySplit="10" topLeftCell="A11" activePane="bottomLeft" state="frozen"/>
      <selection activeCell="M22" sqref="M22"/>
      <selection pane="bottomLeft" activeCell="C44" sqref="C44"/>
    </sheetView>
  </sheetViews>
  <sheetFormatPr defaultColWidth="9" defaultRowHeight="12.75"/>
  <cols>
    <col min="1" max="1" width="11.625" style="415" customWidth="1"/>
    <col min="2" max="2" width="70.625" style="416" customWidth="1"/>
    <col min="3" max="3" width="7.625" style="416" customWidth="1"/>
    <col min="4" max="4" width="10.625" style="417" customWidth="1"/>
    <col min="5" max="5" width="11.625" style="418" customWidth="1"/>
    <col min="6" max="6" width="14.75" style="417" customWidth="1"/>
    <col min="7" max="16384" width="9" style="401"/>
  </cols>
  <sheetData>
    <row r="1" spans="1:8" s="398" customFormat="1" ht="18" customHeight="1">
      <c r="A1" s="675"/>
      <c r="B1" s="631" t="s">
        <v>1701</v>
      </c>
      <c r="C1" s="632"/>
      <c r="D1" s="632"/>
      <c r="E1" s="632"/>
      <c r="F1" s="633" t="s">
        <v>259</v>
      </c>
    </row>
    <row r="2" spans="1:8" s="399" customFormat="1">
      <c r="A2" s="660" t="s">
        <v>5154</v>
      </c>
      <c r="B2" s="661" t="s">
        <v>3098</v>
      </c>
      <c r="C2" s="634"/>
      <c r="D2" s="634"/>
      <c r="E2" s="663"/>
      <c r="F2" s="664"/>
    </row>
    <row r="3" spans="1:8" s="399" customFormat="1">
      <c r="A3" s="665" t="s">
        <v>5155</v>
      </c>
      <c r="B3" s="581" t="str">
        <f>'Planilha Resumo - E1'!B3</f>
        <v>: EMPRESA A</v>
      </c>
      <c r="C3" s="635"/>
      <c r="D3" s="635"/>
      <c r="E3" s="667" t="s">
        <v>5158</v>
      </c>
      <c r="F3" s="668" t="str">
        <f>'Planilha Resumo - E1'!F3</f>
        <v>-</v>
      </c>
    </row>
    <row r="4" spans="1:8" s="399" customFormat="1">
      <c r="A4" s="665" t="s">
        <v>7799</v>
      </c>
      <c r="B4" s="581" t="str">
        <f>'Planilha Resumo - E1'!B4</f>
        <v>:  000.000.000/0000-0</v>
      </c>
      <c r="C4" s="635"/>
      <c r="D4" s="635"/>
      <c r="E4" s="667"/>
      <c r="F4" s="668"/>
    </row>
    <row r="5" spans="1:8" s="399" customFormat="1">
      <c r="A5" s="665" t="s">
        <v>5156</v>
      </c>
      <c r="B5" s="581" t="s">
        <v>7578</v>
      </c>
      <c r="C5" s="635"/>
      <c r="D5" s="635"/>
      <c r="E5" s="669" t="s">
        <v>5159</v>
      </c>
      <c r="F5" s="676" t="str">
        <f>'Planilha Resumo - E1'!F5</f>
        <v>-</v>
      </c>
    </row>
    <row r="6" spans="1:8" s="399" customFormat="1">
      <c r="A6" s="665" t="s">
        <v>5157</v>
      </c>
      <c r="B6" s="581" t="s">
        <v>3099</v>
      </c>
      <c r="C6" s="635"/>
      <c r="D6" s="635"/>
      <c r="E6" s="669"/>
      <c r="F6" s="670"/>
    </row>
    <row r="7" spans="1:8" s="399" customFormat="1">
      <c r="A7" s="671" t="s">
        <v>314</v>
      </c>
      <c r="B7" s="626" t="str">
        <f>'Planilha Resumo - E1'!B7</f>
        <v>: -</v>
      </c>
      <c r="C7" s="626"/>
      <c r="D7" s="626"/>
      <c r="E7" s="673" t="s">
        <v>5160</v>
      </c>
      <c r="F7" s="674" t="str">
        <f>'Planilha Resumo - E1'!F7</f>
        <v>-</v>
      </c>
    </row>
    <row r="8" spans="1:8" s="398" customFormat="1" ht="5.0999999999999996" customHeight="1">
      <c r="A8" s="400"/>
      <c r="D8" s="96"/>
      <c r="E8" s="96"/>
      <c r="F8" s="96"/>
      <c r="H8" s="399"/>
    </row>
    <row r="9" spans="1:8">
      <c r="A9" s="722" t="s">
        <v>2</v>
      </c>
      <c r="B9" s="722" t="s">
        <v>5</v>
      </c>
      <c r="C9" s="722" t="s">
        <v>3</v>
      </c>
      <c r="D9" s="724" t="s">
        <v>4</v>
      </c>
      <c r="E9" s="720" t="s">
        <v>1</v>
      </c>
      <c r="F9" s="720" t="s">
        <v>0</v>
      </c>
      <c r="H9" s="399"/>
    </row>
    <row r="10" spans="1:8">
      <c r="A10" s="723"/>
      <c r="B10" s="723"/>
      <c r="C10" s="723"/>
      <c r="D10" s="725"/>
      <c r="E10" s="726"/>
      <c r="F10" s="721"/>
    </row>
    <row r="11" spans="1:8">
      <c r="A11" s="402"/>
      <c r="B11" s="403"/>
      <c r="C11" s="404"/>
      <c r="D11" s="405"/>
      <c r="E11" s="212"/>
      <c r="F11" s="213"/>
    </row>
    <row r="12" spans="1:8">
      <c r="A12" s="406" t="s">
        <v>6</v>
      </c>
      <c r="B12" s="248" t="s">
        <v>1702</v>
      </c>
      <c r="C12" s="249"/>
      <c r="D12" s="329">
        <v>1</v>
      </c>
      <c r="E12" s="212">
        <f>'Planilha Global - E2'!K35</f>
        <v>0</v>
      </c>
      <c r="F12" s="407">
        <f>ROUND(D12*E12,2)</f>
        <v>0</v>
      </c>
    </row>
    <row r="13" spans="1:8">
      <c r="A13" s="406" t="s">
        <v>33</v>
      </c>
      <c r="B13" s="248" t="s">
        <v>1703</v>
      </c>
      <c r="C13" s="249"/>
      <c r="D13" s="329">
        <v>1</v>
      </c>
      <c r="E13" s="212">
        <f>'Planilha Global - E2'!K67</f>
        <v>0</v>
      </c>
      <c r="F13" s="407">
        <f t="shared" ref="F13:F27" si="0">ROUND(D13*E13,2)</f>
        <v>0</v>
      </c>
    </row>
    <row r="14" spans="1:8">
      <c r="A14" s="406" t="s">
        <v>39</v>
      </c>
      <c r="B14" s="248" t="s">
        <v>1704</v>
      </c>
      <c r="C14" s="249"/>
      <c r="D14" s="329">
        <v>1</v>
      </c>
      <c r="E14" s="212">
        <f>'Planilha Global - E2'!K139</f>
        <v>0</v>
      </c>
      <c r="F14" s="407">
        <f t="shared" si="0"/>
        <v>0</v>
      </c>
    </row>
    <row r="15" spans="1:8">
      <c r="A15" s="406" t="s">
        <v>64</v>
      </c>
      <c r="B15" s="248" t="s">
        <v>1705</v>
      </c>
      <c r="C15" s="249"/>
      <c r="D15" s="329">
        <v>1</v>
      </c>
      <c r="E15" s="212">
        <f>'Planilha Global - E2'!K159</f>
        <v>0</v>
      </c>
      <c r="F15" s="407">
        <f t="shared" si="0"/>
        <v>0</v>
      </c>
    </row>
    <row r="16" spans="1:8">
      <c r="A16" s="406" t="s">
        <v>73</v>
      </c>
      <c r="B16" s="248" t="s">
        <v>184</v>
      </c>
      <c r="C16" s="249"/>
      <c r="D16" s="329">
        <v>1</v>
      </c>
      <c r="E16" s="212">
        <f>'Planilha Global - E2'!K212</f>
        <v>0</v>
      </c>
      <c r="F16" s="407">
        <f t="shared" si="0"/>
        <v>0</v>
      </c>
    </row>
    <row r="17" spans="1:6">
      <c r="A17" s="406" t="s">
        <v>84</v>
      </c>
      <c r="B17" s="248" t="s">
        <v>1706</v>
      </c>
      <c r="C17" s="249"/>
      <c r="D17" s="329">
        <v>1</v>
      </c>
      <c r="E17" s="212">
        <f>'Planilha Global - E2'!K251</f>
        <v>0</v>
      </c>
      <c r="F17" s="407">
        <f t="shared" si="0"/>
        <v>0</v>
      </c>
    </row>
    <row r="18" spans="1:6">
      <c r="A18" s="406" t="s">
        <v>89</v>
      </c>
      <c r="B18" s="248" t="s">
        <v>189</v>
      </c>
      <c r="C18" s="249"/>
      <c r="D18" s="329">
        <v>1</v>
      </c>
      <c r="E18" s="212">
        <f>'Planilha Global - E2'!K274</f>
        <v>0</v>
      </c>
      <c r="F18" s="407">
        <f t="shared" si="0"/>
        <v>0</v>
      </c>
    </row>
    <row r="19" spans="1:6">
      <c r="A19" s="406" t="s">
        <v>99</v>
      </c>
      <c r="B19" s="248" t="s">
        <v>191</v>
      </c>
      <c r="C19" s="249"/>
      <c r="D19" s="329">
        <v>1</v>
      </c>
      <c r="E19" s="212">
        <f>'Planilha Global - E2'!K297</f>
        <v>0</v>
      </c>
      <c r="F19" s="407">
        <f t="shared" si="0"/>
        <v>0</v>
      </c>
    </row>
    <row r="20" spans="1:6">
      <c r="A20" s="406" t="s">
        <v>111</v>
      </c>
      <c r="B20" s="248" t="s">
        <v>193</v>
      </c>
      <c r="C20" s="249"/>
      <c r="D20" s="329">
        <v>1</v>
      </c>
      <c r="E20" s="212">
        <f>'Planilha Global - E2'!K325</f>
        <v>0</v>
      </c>
      <c r="F20" s="407">
        <f t="shared" si="0"/>
        <v>0</v>
      </c>
    </row>
    <row r="21" spans="1:6">
      <c r="A21" s="406" t="s">
        <v>125</v>
      </c>
      <c r="B21" s="248" t="s">
        <v>1707</v>
      </c>
      <c r="C21" s="249"/>
      <c r="D21" s="329">
        <v>1</v>
      </c>
      <c r="E21" s="212">
        <f>'Planilha Global - E2'!K344</f>
        <v>0</v>
      </c>
      <c r="F21" s="407">
        <f t="shared" si="0"/>
        <v>0</v>
      </c>
    </row>
    <row r="22" spans="1:6">
      <c r="A22" s="406" t="s">
        <v>145</v>
      </c>
      <c r="B22" s="248" t="s">
        <v>1708</v>
      </c>
      <c r="C22" s="249"/>
      <c r="D22" s="329">
        <v>1</v>
      </c>
      <c r="E22" s="212">
        <f>'Planilha Global - E2'!K1112</f>
        <v>0</v>
      </c>
      <c r="F22" s="407">
        <f t="shared" si="0"/>
        <v>0</v>
      </c>
    </row>
    <row r="23" spans="1:6">
      <c r="A23" s="406" t="s">
        <v>151</v>
      </c>
      <c r="B23" s="248" t="s">
        <v>207</v>
      </c>
      <c r="C23" s="249"/>
      <c r="D23" s="329">
        <v>1</v>
      </c>
      <c r="E23" s="212">
        <f>'Planilha Global - E2'!K1121</f>
        <v>0</v>
      </c>
      <c r="F23" s="407">
        <f t="shared" si="0"/>
        <v>0</v>
      </c>
    </row>
    <row r="24" spans="1:6">
      <c r="A24" s="406" t="s">
        <v>152</v>
      </c>
      <c r="B24" s="248" t="s">
        <v>1709</v>
      </c>
      <c r="C24" s="249"/>
      <c r="D24" s="329">
        <v>1</v>
      </c>
      <c r="E24" s="212">
        <f>'Planilha Global - E2'!K1132</f>
        <v>0</v>
      </c>
      <c r="F24" s="407">
        <f t="shared" si="0"/>
        <v>0</v>
      </c>
    </row>
    <row r="25" spans="1:6">
      <c r="A25" s="406" t="s">
        <v>154</v>
      </c>
      <c r="B25" s="248" t="s">
        <v>1272</v>
      </c>
      <c r="C25" s="249"/>
      <c r="D25" s="329">
        <v>1</v>
      </c>
      <c r="E25" s="212">
        <f>'Planilha Global - E2'!K1138</f>
        <v>0</v>
      </c>
      <c r="F25" s="407">
        <f t="shared" si="0"/>
        <v>0</v>
      </c>
    </row>
    <row r="26" spans="1:6">
      <c r="A26" s="406" t="s">
        <v>1710</v>
      </c>
      <c r="B26" s="248" t="s">
        <v>1711</v>
      </c>
      <c r="C26" s="249"/>
      <c r="D26" s="329">
        <v>1</v>
      </c>
      <c r="E26" s="212">
        <f>'Planilha Global - E2'!K1146</f>
        <v>0</v>
      </c>
      <c r="F26" s="407">
        <f t="shared" si="0"/>
        <v>0</v>
      </c>
    </row>
    <row r="27" spans="1:6">
      <c r="A27" s="406" t="s">
        <v>1712</v>
      </c>
      <c r="B27" s="248" t="s">
        <v>199</v>
      </c>
      <c r="C27" s="249"/>
      <c r="D27" s="329">
        <v>1</v>
      </c>
      <c r="E27" s="212">
        <f>'Planilha Global - E2'!K1152</f>
        <v>0</v>
      </c>
      <c r="F27" s="407">
        <f t="shared" si="0"/>
        <v>0</v>
      </c>
    </row>
    <row r="28" spans="1:6">
      <c r="A28" s="406"/>
      <c r="B28" s="248"/>
      <c r="C28" s="249"/>
      <c r="D28" s="329"/>
      <c r="E28" s="212"/>
      <c r="F28" s="407"/>
    </row>
    <row r="29" spans="1:6" s="413" customFormat="1">
      <c r="A29" s="408"/>
      <c r="B29" s="248"/>
      <c r="C29" s="409"/>
      <c r="D29" s="410"/>
      <c r="E29" s="411"/>
      <c r="F29" s="412"/>
    </row>
    <row r="30" spans="1:6" s="413" customFormat="1">
      <c r="A30" s="408"/>
      <c r="B30" s="414" t="s">
        <v>1713</v>
      </c>
      <c r="C30" s="409"/>
      <c r="D30" s="410"/>
      <c r="E30" s="411"/>
      <c r="F30" s="326">
        <f>SUM(F12:F29)</f>
        <v>0</v>
      </c>
    </row>
  </sheetData>
  <sheetProtection algorithmName="SHA-512" hashValue="uoqfuzYqTjiEOP217ys5faaKEgyYeWuREXLbqCCXMuwccc8nJvn73xGghLaAOIt3zp9bfGXtjR/Oc2r5Nvwj2A==" saltValue="dlhSvdV8JseNgnyFwkYbMQ==" spinCount="100000" sheet="1" objects="1" scenarios="1"/>
  <mergeCells count="6">
    <mergeCell ref="F9:F10"/>
    <mergeCell ref="A9:A10"/>
    <mergeCell ref="B9:B10"/>
    <mergeCell ref="C9:C10"/>
    <mergeCell ref="D9:D10"/>
    <mergeCell ref="E9:E10"/>
  </mergeCells>
  <pageMargins left="0.62992125984251968" right="0.62992125984251968" top="0.98425196850393704" bottom="0.6692913385826772" header="0.31496062992125984" footer="0.31496062992125984"/>
  <pageSetup paperSize="9" scale="96" fitToHeight="100" orientation="landscape" r:id="rId1"/>
  <headerFooter scaleWithDoc="0">
    <oddFooter xml:space="preserve">&amp;C&amp;9Pág.: &amp;P/&amp;N&amp;R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AF7D6-A075-491A-B187-79693BCB5B37}">
  <sheetPr filterMode="1">
    <pageSetUpPr fitToPage="1"/>
  </sheetPr>
  <dimension ref="A1:L1155"/>
  <sheetViews>
    <sheetView showGridLines="0" view="pageBreakPreview" zoomScaleNormal="85" zoomScaleSheetLayoutView="100" zoomScalePageLayoutView="80" workbookViewId="0">
      <pane ySplit="8" topLeftCell="A9" activePane="bottomLeft" state="frozen"/>
      <selection activeCell="M22" sqref="M22"/>
      <selection pane="bottomLeft" activeCell="L13" sqref="L13"/>
    </sheetView>
  </sheetViews>
  <sheetFormatPr defaultColWidth="9" defaultRowHeight="12.75"/>
  <cols>
    <col min="1" max="1" width="13.625" style="416" customWidth="1"/>
    <col min="2" max="4" width="8.625" style="415" customWidth="1"/>
    <col min="5" max="5" width="70.625" style="416" customWidth="1"/>
    <col min="6" max="6" width="8.625" style="485" customWidth="1"/>
    <col min="7" max="7" width="10.625" style="486" customWidth="1"/>
    <col min="8" max="8" width="11.625" style="418" customWidth="1"/>
    <col min="9" max="10" width="12.625" style="417" customWidth="1"/>
    <col min="11" max="11" width="13.625" style="417" customWidth="1"/>
    <col min="12" max="12" width="12.625" style="419" customWidth="1"/>
    <col min="13" max="16384" width="9" style="401"/>
  </cols>
  <sheetData>
    <row r="1" spans="1:12" s="419" customFormat="1" ht="18" customHeight="1">
      <c r="A1" s="656" t="s">
        <v>1283</v>
      </c>
      <c r="B1" s="657"/>
      <c r="C1" s="657"/>
      <c r="D1" s="657"/>
      <c r="E1" s="658"/>
      <c r="F1" s="657"/>
      <c r="G1" s="657"/>
      <c r="H1" s="657"/>
      <c r="I1" s="657"/>
      <c r="J1" s="657"/>
      <c r="K1" s="659"/>
    </row>
    <row r="2" spans="1:12" s="419" customFormat="1">
      <c r="A2" s="660" t="s">
        <v>5154</v>
      </c>
      <c r="B2" s="661" t="s">
        <v>3098</v>
      </c>
      <c r="C2" s="662"/>
      <c r="D2" s="662"/>
      <c r="E2" s="661"/>
      <c r="F2" s="662"/>
      <c r="G2" s="662"/>
      <c r="H2" s="663"/>
      <c r="I2" s="662"/>
      <c r="J2" s="663"/>
      <c r="K2" s="664"/>
    </row>
    <row r="3" spans="1:12" s="419" customFormat="1">
      <c r="A3" s="665" t="s">
        <v>5155</v>
      </c>
      <c r="B3" s="581" t="str">
        <f>'Planilha Resumo - E1'!B3</f>
        <v>: EMPRESA A</v>
      </c>
      <c r="C3" s="666"/>
      <c r="D3" s="666"/>
      <c r="E3" s="581"/>
      <c r="F3" s="716" t="s">
        <v>7455</v>
      </c>
      <c r="G3" s="716"/>
      <c r="H3" s="618">
        <f>'BDI-Edificações'!F33</f>
        <v>0</v>
      </c>
      <c r="I3" s="666"/>
      <c r="J3" s="667" t="s">
        <v>5158</v>
      </c>
      <c r="K3" s="668" t="str">
        <f>'Planilha Resumo - E2'!F3</f>
        <v>-</v>
      </c>
    </row>
    <row r="4" spans="1:12" s="419" customFormat="1">
      <c r="A4" s="665" t="s">
        <v>5156</v>
      </c>
      <c r="B4" s="581" t="s">
        <v>7578</v>
      </c>
      <c r="C4" s="666"/>
      <c r="D4" s="666"/>
      <c r="E4" s="581"/>
      <c r="F4" s="716" t="s">
        <v>7456</v>
      </c>
      <c r="G4" s="716"/>
      <c r="H4" s="618">
        <f>'BDI-Equipos'!F33</f>
        <v>0</v>
      </c>
      <c r="I4" s="666"/>
      <c r="J4" s="669" t="s">
        <v>5159</v>
      </c>
      <c r="K4" s="670" t="str">
        <f>'Planilha Resumo - E2'!F5</f>
        <v>-</v>
      </c>
    </row>
    <row r="5" spans="1:12" s="419" customFormat="1">
      <c r="A5" s="665" t="s">
        <v>5157</v>
      </c>
      <c r="B5" s="581" t="s">
        <v>3099</v>
      </c>
      <c r="C5" s="666"/>
      <c r="D5" s="666"/>
      <c r="E5" s="581"/>
      <c r="F5" s="666"/>
      <c r="G5" s="666"/>
      <c r="H5" s="669"/>
      <c r="I5" s="666"/>
      <c r="J5" s="669"/>
      <c r="K5" s="670"/>
      <c r="L5" s="204"/>
    </row>
    <row r="6" spans="1:12" s="419" customFormat="1">
      <c r="A6" s="671" t="s">
        <v>314</v>
      </c>
      <c r="B6" s="626" t="str">
        <f>'Planilha Resumo - E2'!B7</f>
        <v>: -</v>
      </c>
      <c r="C6" s="672"/>
      <c r="D6" s="672"/>
      <c r="E6" s="626"/>
      <c r="F6" s="672"/>
      <c r="G6" s="672"/>
      <c r="H6" s="673"/>
      <c r="I6" s="672"/>
      <c r="J6" s="673" t="s">
        <v>5160</v>
      </c>
      <c r="K6" s="674" t="str">
        <f>'Planilha Resumo - E2'!F7</f>
        <v>-</v>
      </c>
      <c r="L6" s="204"/>
    </row>
    <row r="7" spans="1:12" s="419" customFormat="1" ht="5.0999999999999996" customHeight="1">
      <c r="A7" s="422"/>
      <c r="B7" s="422"/>
      <c r="C7" s="422"/>
      <c r="D7" s="422"/>
      <c r="G7" s="96"/>
      <c r="H7" s="96"/>
      <c r="I7" s="96"/>
      <c r="J7" s="96"/>
      <c r="K7" s="96"/>
      <c r="L7" s="420"/>
    </row>
    <row r="8" spans="1:12" ht="25.5">
      <c r="A8" s="56" t="s">
        <v>1315</v>
      </c>
      <c r="B8" s="57" t="s">
        <v>313</v>
      </c>
      <c r="C8" s="57" t="s">
        <v>5147</v>
      </c>
      <c r="D8" s="58" t="s">
        <v>5149</v>
      </c>
      <c r="E8" s="56" t="s">
        <v>5152</v>
      </c>
      <c r="F8" s="56" t="s">
        <v>5153</v>
      </c>
      <c r="G8" s="56" t="s">
        <v>5148</v>
      </c>
      <c r="H8" s="59" t="s">
        <v>5150</v>
      </c>
      <c r="I8" s="59" t="s">
        <v>7460</v>
      </c>
      <c r="J8" s="59" t="s">
        <v>7458</v>
      </c>
      <c r="K8" s="59" t="s">
        <v>5151</v>
      </c>
      <c r="L8" s="421"/>
    </row>
    <row r="9" spans="1:12">
      <c r="A9" s="402"/>
      <c r="B9" s="402"/>
      <c r="C9" s="402"/>
      <c r="D9" s="402"/>
      <c r="E9" s="403"/>
      <c r="F9" s="404"/>
      <c r="G9" s="211"/>
      <c r="H9" s="212"/>
      <c r="I9" s="405"/>
      <c r="J9" s="405"/>
      <c r="K9" s="213"/>
    </row>
    <row r="10" spans="1:12" s="428" customFormat="1">
      <c r="A10" s="423" t="s">
        <v>6</v>
      </c>
      <c r="B10" s="424"/>
      <c r="C10" s="424"/>
      <c r="D10" s="424"/>
      <c r="E10" s="425" t="s">
        <v>1702</v>
      </c>
      <c r="F10" s="426"/>
      <c r="G10" s="219"/>
      <c r="H10" s="219"/>
      <c r="I10" s="427"/>
      <c r="J10" s="427"/>
      <c r="K10" s="221"/>
      <c r="L10" s="419"/>
    </row>
    <row r="11" spans="1:12" s="428" customFormat="1">
      <c r="A11" s="280" t="s">
        <v>7</v>
      </c>
      <c r="B11" s="429"/>
      <c r="C11" s="429"/>
      <c r="D11" s="429"/>
      <c r="E11" s="430" t="s">
        <v>155</v>
      </c>
      <c r="F11" s="431"/>
      <c r="G11" s="227"/>
      <c r="H11" s="227"/>
      <c r="I11" s="432"/>
      <c r="J11" s="432"/>
      <c r="K11" s="229"/>
      <c r="L11" s="419"/>
    </row>
    <row r="12" spans="1:12">
      <c r="A12" s="247" t="s">
        <v>8</v>
      </c>
      <c r="B12" s="247"/>
      <c r="C12" s="247" t="s">
        <v>221</v>
      </c>
      <c r="D12" s="247">
        <v>93567</v>
      </c>
      <c r="E12" s="248" t="s">
        <v>6677</v>
      </c>
      <c r="F12" s="249" t="s">
        <v>1320</v>
      </c>
      <c r="G12" s="234">
        <v>24</v>
      </c>
      <c r="H12" s="330"/>
      <c r="I12" s="433">
        <f>$H$3</f>
        <v>0</v>
      </c>
      <c r="J12" s="236">
        <f>TRUNC(H12 * (1+I12), 2)</f>
        <v>0</v>
      </c>
      <c r="K12" s="212">
        <f>TRUNC(G12*J12,2)</f>
        <v>0</v>
      </c>
      <c r="L12" s="434"/>
    </row>
    <row r="13" spans="1:12">
      <c r="A13" s="247" t="s">
        <v>248</v>
      </c>
      <c r="B13" s="247" t="s">
        <v>694</v>
      </c>
      <c r="C13" s="247" t="s">
        <v>313</v>
      </c>
      <c r="D13" s="247"/>
      <c r="E13" s="248" t="s">
        <v>658</v>
      </c>
      <c r="F13" s="249" t="s">
        <v>1320</v>
      </c>
      <c r="G13" s="234">
        <v>24</v>
      </c>
      <c r="H13" s="330"/>
      <c r="I13" s="433">
        <f>$H$3</f>
        <v>0</v>
      </c>
      <c r="J13" s="236">
        <f>TRUNC(H13 * (1+I13), 2)</f>
        <v>0</v>
      </c>
      <c r="K13" s="212">
        <f>TRUNC(G13*J13,2)</f>
        <v>0</v>
      </c>
    </row>
    <row r="14" spans="1:12">
      <c r="A14" s="247"/>
      <c r="B14" s="247"/>
      <c r="C14" s="247"/>
      <c r="D14" s="247"/>
      <c r="E14" s="248"/>
      <c r="F14" s="249"/>
      <c r="G14" s="251"/>
      <c r="H14" s="487"/>
      <c r="I14" s="435"/>
      <c r="J14" s="435"/>
      <c r="K14" s="436"/>
    </row>
    <row r="15" spans="1:12" s="428" customFormat="1">
      <c r="A15" s="280" t="s">
        <v>9</v>
      </c>
      <c r="B15" s="280"/>
      <c r="C15" s="280"/>
      <c r="D15" s="280"/>
      <c r="E15" s="430" t="s">
        <v>5314</v>
      </c>
      <c r="F15" s="431"/>
      <c r="G15" s="227"/>
      <c r="H15" s="332"/>
      <c r="I15" s="432"/>
      <c r="J15" s="432"/>
      <c r="K15" s="229"/>
      <c r="L15" s="419"/>
    </row>
    <row r="16" spans="1:12">
      <c r="A16" s="247" t="s">
        <v>10</v>
      </c>
      <c r="B16" s="247"/>
      <c r="C16" s="247" t="s">
        <v>221</v>
      </c>
      <c r="D16" s="247">
        <v>94295</v>
      </c>
      <c r="E16" s="248" t="s">
        <v>6678</v>
      </c>
      <c r="F16" s="249" t="s">
        <v>1320</v>
      </c>
      <c r="G16" s="234">
        <v>24</v>
      </c>
      <c r="H16" s="330"/>
      <c r="I16" s="433">
        <f>$H$3</f>
        <v>0</v>
      </c>
      <c r="J16" s="236">
        <f>TRUNC(H16 * (1+I16), 2)</f>
        <v>0</v>
      </c>
      <c r="K16" s="212">
        <f>TRUNC(G16*J16,2)</f>
        <v>0</v>
      </c>
    </row>
    <row r="17" spans="1:12">
      <c r="A17" s="247"/>
      <c r="B17" s="247"/>
      <c r="C17" s="247"/>
      <c r="D17" s="247"/>
      <c r="E17" s="248"/>
      <c r="F17" s="249"/>
      <c r="G17" s="251"/>
      <c r="H17" s="487"/>
      <c r="I17" s="435"/>
      <c r="J17" s="435"/>
      <c r="K17" s="436"/>
    </row>
    <row r="18" spans="1:12" s="428" customFormat="1">
      <c r="A18" s="280" t="s">
        <v>11</v>
      </c>
      <c r="B18" s="280"/>
      <c r="C18" s="280"/>
      <c r="D18" s="280"/>
      <c r="E18" s="430" t="s">
        <v>158</v>
      </c>
      <c r="F18" s="431"/>
      <c r="G18" s="227"/>
      <c r="H18" s="332"/>
      <c r="I18" s="432"/>
      <c r="J18" s="432"/>
      <c r="K18" s="229"/>
      <c r="L18" s="419"/>
    </row>
    <row r="19" spans="1:12">
      <c r="A19" s="247" t="s">
        <v>12</v>
      </c>
      <c r="B19" s="247"/>
      <c r="C19" s="247" t="s">
        <v>221</v>
      </c>
      <c r="D19" s="247">
        <v>93566</v>
      </c>
      <c r="E19" s="248" t="s">
        <v>6676</v>
      </c>
      <c r="F19" s="249" t="s">
        <v>1320</v>
      </c>
      <c r="G19" s="234">
        <v>24</v>
      </c>
      <c r="H19" s="330"/>
      <c r="I19" s="433">
        <f>$H$3</f>
        <v>0</v>
      </c>
      <c r="J19" s="236">
        <f>TRUNC(H19 * (1+I19), 2)</f>
        <v>0</v>
      </c>
      <c r="K19" s="212">
        <f>TRUNC(G19*J19,2)</f>
        <v>0</v>
      </c>
    </row>
    <row r="20" spans="1:12">
      <c r="A20" s="247" t="s">
        <v>13</v>
      </c>
      <c r="B20" s="247"/>
      <c r="C20" s="247" t="s">
        <v>221</v>
      </c>
      <c r="D20" s="247">
        <v>93563</v>
      </c>
      <c r="E20" s="248" t="s">
        <v>6675</v>
      </c>
      <c r="F20" s="249" t="s">
        <v>1320</v>
      </c>
      <c r="G20" s="234">
        <v>24</v>
      </c>
      <c r="H20" s="330"/>
      <c r="I20" s="433">
        <f t="shared" ref="I20:I21" si="0">$H$3</f>
        <v>0</v>
      </c>
      <c r="J20" s="236">
        <f t="shared" ref="J20:J21" si="1">TRUNC(H20 * (1+I20), 2)</f>
        <v>0</v>
      </c>
      <c r="K20" s="212">
        <f>TRUNC(G20*J20,2)</f>
        <v>0</v>
      </c>
    </row>
    <row r="21" spans="1:12">
      <c r="A21" s="247" t="s">
        <v>14</v>
      </c>
      <c r="B21" s="247" t="s">
        <v>700</v>
      </c>
      <c r="C21" s="247" t="s">
        <v>313</v>
      </c>
      <c r="D21" s="247"/>
      <c r="E21" s="248" t="s">
        <v>6149</v>
      </c>
      <c r="F21" s="249" t="s">
        <v>1320</v>
      </c>
      <c r="G21" s="234">
        <v>48</v>
      </c>
      <c r="H21" s="330"/>
      <c r="I21" s="433">
        <f t="shared" si="0"/>
        <v>0</v>
      </c>
      <c r="J21" s="236">
        <f t="shared" si="1"/>
        <v>0</v>
      </c>
      <c r="K21" s="212">
        <f>TRUNC(G21*J21,2)</f>
        <v>0</v>
      </c>
    </row>
    <row r="22" spans="1:12">
      <c r="A22" s="247"/>
      <c r="B22" s="247"/>
      <c r="C22" s="247"/>
      <c r="D22" s="247"/>
      <c r="E22" s="248"/>
      <c r="F22" s="249"/>
      <c r="G22" s="251"/>
      <c r="H22" s="487"/>
      <c r="I22" s="435"/>
      <c r="J22" s="435"/>
      <c r="K22" s="436"/>
    </row>
    <row r="23" spans="1:12" s="428" customFormat="1">
      <c r="A23" s="280" t="s">
        <v>15</v>
      </c>
      <c r="B23" s="280"/>
      <c r="C23" s="280"/>
      <c r="D23" s="280"/>
      <c r="E23" s="430" t="s">
        <v>161</v>
      </c>
      <c r="F23" s="431"/>
      <c r="G23" s="227"/>
      <c r="H23" s="332"/>
      <c r="I23" s="432"/>
      <c r="J23" s="432"/>
      <c r="K23" s="229"/>
      <c r="L23" s="437"/>
    </row>
    <row r="24" spans="1:12" ht="25.5">
      <c r="A24" s="247" t="s">
        <v>17</v>
      </c>
      <c r="B24" s="247"/>
      <c r="C24" s="247" t="s">
        <v>221</v>
      </c>
      <c r="D24" s="247">
        <v>20193</v>
      </c>
      <c r="E24" s="248" t="s">
        <v>6999</v>
      </c>
      <c r="F24" s="249" t="s">
        <v>1112</v>
      </c>
      <c r="G24" s="234">
        <v>8630</v>
      </c>
      <c r="H24" s="330"/>
      <c r="I24" s="433">
        <f t="shared" ref="I24:I27" si="2">$H$3</f>
        <v>0</v>
      </c>
      <c r="J24" s="236">
        <f t="shared" ref="J24" si="3">TRUNC(H24 * (1+I24), 2)</f>
        <v>0</v>
      </c>
      <c r="K24" s="212">
        <f>TRUNC(G24*J24,2)</f>
        <v>0</v>
      </c>
    </row>
    <row r="25" spans="1:12" ht="25.5">
      <c r="A25" s="247" t="s">
        <v>18</v>
      </c>
      <c r="B25" s="247"/>
      <c r="C25" s="247" t="s">
        <v>221</v>
      </c>
      <c r="D25" s="247">
        <v>97063</v>
      </c>
      <c r="E25" s="248" t="s">
        <v>6998</v>
      </c>
      <c r="F25" s="249" t="s">
        <v>163</v>
      </c>
      <c r="G25" s="234">
        <v>2280</v>
      </c>
      <c r="H25" s="330"/>
      <c r="I25" s="433">
        <f t="shared" si="2"/>
        <v>0</v>
      </c>
      <c r="J25" s="236">
        <f t="shared" ref="J25:J27" si="4">TRUNC(H25 * (1+I25), 2)</f>
        <v>0</v>
      </c>
      <c r="K25" s="212">
        <f>TRUNC(G25*J25,2)</f>
        <v>0</v>
      </c>
      <c r="L25" s="434"/>
    </row>
    <row r="26" spans="1:12">
      <c r="A26" s="247" t="s">
        <v>19</v>
      </c>
      <c r="B26" s="247"/>
      <c r="C26" s="247" t="s">
        <v>221</v>
      </c>
      <c r="D26" s="247">
        <v>97062</v>
      </c>
      <c r="E26" s="248" t="s">
        <v>6997</v>
      </c>
      <c r="F26" s="249" t="s">
        <v>163</v>
      </c>
      <c r="G26" s="234">
        <v>2280</v>
      </c>
      <c r="H26" s="330"/>
      <c r="I26" s="433">
        <f t="shared" si="2"/>
        <v>0</v>
      </c>
      <c r="J26" s="236">
        <f t="shared" si="4"/>
        <v>0</v>
      </c>
      <c r="K26" s="212">
        <f>TRUNC(G26*J26,2)</f>
        <v>0</v>
      </c>
      <c r="L26" s="438"/>
    </row>
    <row r="27" spans="1:12" ht="25.5">
      <c r="A27" s="247" t="s">
        <v>20</v>
      </c>
      <c r="B27" s="247"/>
      <c r="C27" s="116" t="s">
        <v>221</v>
      </c>
      <c r="D27" s="247">
        <v>97066</v>
      </c>
      <c r="E27" s="248" t="s">
        <v>7306</v>
      </c>
      <c r="F27" s="249" t="s">
        <v>163</v>
      </c>
      <c r="G27" s="234">
        <v>330</v>
      </c>
      <c r="H27" s="330"/>
      <c r="I27" s="433">
        <f t="shared" si="2"/>
        <v>0</v>
      </c>
      <c r="J27" s="236">
        <f t="shared" si="4"/>
        <v>0</v>
      </c>
      <c r="K27" s="212">
        <f>TRUNC(G27*J27,2)</f>
        <v>0</v>
      </c>
      <c r="L27" s="438"/>
    </row>
    <row r="28" spans="1:12">
      <c r="A28" s="247"/>
      <c r="B28" s="247"/>
      <c r="C28" s="247"/>
      <c r="D28" s="247"/>
      <c r="E28" s="248"/>
      <c r="F28" s="249"/>
      <c r="G28" s="234"/>
      <c r="H28" s="487"/>
      <c r="I28" s="329"/>
      <c r="J28" s="329"/>
      <c r="K28" s="407"/>
    </row>
    <row r="29" spans="1:12" s="428" customFormat="1">
      <c r="A29" s="280" t="s">
        <v>21</v>
      </c>
      <c r="B29" s="280"/>
      <c r="C29" s="280"/>
      <c r="D29" s="280"/>
      <c r="E29" s="430" t="s">
        <v>165</v>
      </c>
      <c r="F29" s="431"/>
      <c r="G29" s="227"/>
      <c r="H29" s="332"/>
      <c r="I29" s="432"/>
      <c r="J29" s="432"/>
      <c r="K29" s="229"/>
      <c r="L29" s="437"/>
    </row>
    <row r="30" spans="1:12">
      <c r="A30" s="247" t="s">
        <v>22</v>
      </c>
      <c r="B30" s="247" t="s">
        <v>1689</v>
      </c>
      <c r="C30" s="247" t="s">
        <v>313</v>
      </c>
      <c r="D30" s="247"/>
      <c r="E30" s="248" t="s">
        <v>1756</v>
      </c>
      <c r="F30" s="249" t="s">
        <v>171</v>
      </c>
      <c r="G30" s="234">
        <v>1</v>
      </c>
      <c r="H30" s="330"/>
      <c r="I30" s="433">
        <f t="shared" ref="I30:I33" si="5">$H$3</f>
        <v>0</v>
      </c>
      <c r="J30" s="236">
        <f t="shared" ref="J30" si="6">TRUNC(H30 * (1+I30), 2)</f>
        <v>0</v>
      </c>
      <c r="K30" s="212">
        <f>TRUNC(G30*J30,2)</f>
        <v>0</v>
      </c>
    </row>
    <row r="31" spans="1:12">
      <c r="A31" s="247" t="s">
        <v>23</v>
      </c>
      <c r="B31" s="247" t="s">
        <v>7704</v>
      </c>
      <c r="C31" s="247" t="s">
        <v>313</v>
      </c>
      <c r="D31" s="247"/>
      <c r="E31" s="248" t="s">
        <v>7705</v>
      </c>
      <c r="F31" s="249" t="s">
        <v>171</v>
      </c>
      <c r="G31" s="234">
        <v>1</v>
      </c>
      <c r="H31" s="330"/>
      <c r="I31" s="433">
        <f t="shared" si="5"/>
        <v>0</v>
      </c>
      <c r="J31" s="236">
        <f t="shared" ref="J31:J33" si="7">TRUNC(H31 * (1+I31), 2)</f>
        <v>0</v>
      </c>
      <c r="K31" s="212">
        <f t="shared" ref="K31:K33" si="8">TRUNC(G31*J31,2)</f>
        <v>0</v>
      </c>
    </row>
    <row r="32" spans="1:12">
      <c r="A32" s="247" t="s">
        <v>24</v>
      </c>
      <c r="B32" s="247" t="s">
        <v>7706</v>
      </c>
      <c r="C32" s="247" t="s">
        <v>313</v>
      </c>
      <c r="D32" s="247"/>
      <c r="E32" s="248" t="s">
        <v>7707</v>
      </c>
      <c r="F32" s="249" t="s">
        <v>171</v>
      </c>
      <c r="G32" s="234">
        <v>2</v>
      </c>
      <c r="H32" s="330"/>
      <c r="I32" s="433">
        <f t="shared" si="5"/>
        <v>0</v>
      </c>
      <c r="J32" s="236">
        <f t="shared" si="7"/>
        <v>0</v>
      </c>
      <c r="K32" s="212">
        <f t="shared" si="8"/>
        <v>0</v>
      </c>
    </row>
    <row r="33" spans="1:12">
      <c r="A33" s="247" t="s">
        <v>25</v>
      </c>
      <c r="B33" s="247" t="s">
        <v>7708</v>
      </c>
      <c r="C33" s="247" t="s">
        <v>313</v>
      </c>
      <c r="D33" s="247"/>
      <c r="E33" s="248" t="s">
        <v>7709</v>
      </c>
      <c r="F33" s="249" t="s">
        <v>163</v>
      </c>
      <c r="G33" s="234">
        <v>4701.3500000000004</v>
      </c>
      <c r="H33" s="330"/>
      <c r="I33" s="433">
        <f t="shared" si="5"/>
        <v>0</v>
      </c>
      <c r="J33" s="236">
        <f t="shared" si="7"/>
        <v>0</v>
      </c>
      <c r="K33" s="212">
        <f t="shared" si="8"/>
        <v>0</v>
      </c>
    </row>
    <row r="34" spans="1:12">
      <c r="A34" s="247"/>
      <c r="B34" s="247"/>
      <c r="C34" s="247"/>
      <c r="D34" s="247"/>
      <c r="E34" s="248"/>
      <c r="F34" s="249"/>
      <c r="G34" s="251"/>
      <c r="H34" s="487"/>
      <c r="I34" s="435"/>
      <c r="J34" s="435"/>
      <c r="K34" s="436"/>
      <c r="L34" s="439"/>
    </row>
    <row r="35" spans="1:12">
      <c r="A35" s="247"/>
      <c r="B35" s="247"/>
      <c r="C35" s="247"/>
      <c r="D35" s="247"/>
      <c r="E35" s="414" t="s">
        <v>175</v>
      </c>
      <c r="F35" s="249"/>
      <c r="G35" s="251"/>
      <c r="H35" s="487"/>
      <c r="I35" s="435"/>
      <c r="J35" s="435"/>
      <c r="K35" s="326">
        <f>SUM(K10:K34)</f>
        <v>0</v>
      </c>
      <c r="L35" s="440"/>
    </row>
    <row r="36" spans="1:12">
      <c r="A36" s="441"/>
      <c r="B36" s="441"/>
      <c r="C36" s="441"/>
      <c r="D36" s="441"/>
      <c r="E36" s="248"/>
      <c r="F36" s="249"/>
      <c r="G36" s="251"/>
      <c r="H36" s="487"/>
      <c r="I36" s="435"/>
      <c r="J36" s="435"/>
      <c r="K36" s="436"/>
    </row>
    <row r="37" spans="1:12">
      <c r="A37" s="403"/>
      <c r="B37" s="403"/>
      <c r="C37" s="403"/>
      <c r="D37" s="403"/>
      <c r="E37" s="442"/>
      <c r="F37" s="249"/>
      <c r="G37" s="234"/>
      <c r="H37" s="488"/>
      <c r="I37" s="329"/>
      <c r="J37" s="329"/>
      <c r="K37" s="443"/>
    </row>
    <row r="38" spans="1:12" s="428" customFormat="1">
      <c r="A38" s="423" t="s">
        <v>33</v>
      </c>
      <c r="B38" s="423"/>
      <c r="C38" s="423"/>
      <c r="D38" s="423"/>
      <c r="E38" s="425" t="s">
        <v>1703</v>
      </c>
      <c r="F38" s="426"/>
      <c r="G38" s="219"/>
      <c r="H38" s="332"/>
      <c r="I38" s="427"/>
      <c r="J38" s="427"/>
      <c r="K38" s="221"/>
      <c r="L38" s="419"/>
    </row>
    <row r="39" spans="1:12" s="428" customFormat="1">
      <c r="A39" s="280" t="s">
        <v>34</v>
      </c>
      <c r="B39" s="280"/>
      <c r="C39" s="280"/>
      <c r="D39" s="280"/>
      <c r="E39" s="430" t="s">
        <v>5328</v>
      </c>
      <c r="F39" s="431"/>
      <c r="G39" s="227"/>
      <c r="H39" s="332"/>
      <c r="I39" s="432"/>
      <c r="J39" s="432"/>
      <c r="K39" s="229"/>
      <c r="L39" s="419"/>
    </row>
    <row r="40" spans="1:12" ht="25.5">
      <c r="A40" s="247" t="s">
        <v>35</v>
      </c>
      <c r="B40" s="247"/>
      <c r="C40" s="116" t="s">
        <v>221</v>
      </c>
      <c r="D40" s="247" t="s">
        <v>6674</v>
      </c>
      <c r="E40" s="117" t="s">
        <v>6513</v>
      </c>
      <c r="F40" s="249" t="s">
        <v>163</v>
      </c>
      <c r="G40" s="234">
        <v>1610</v>
      </c>
      <c r="H40" s="330"/>
      <c r="I40" s="433">
        <f t="shared" ref="I40" si="9">$H$3</f>
        <v>0</v>
      </c>
      <c r="J40" s="236">
        <f t="shared" ref="J40" si="10">TRUNC(H40 * (1+I40), 2)</f>
        <v>0</v>
      </c>
      <c r="K40" s="212">
        <f>TRUNC(G40*J40,2)</f>
        <v>0</v>
      </c>
    </row>
    <row r="41" spans="1:12">
      <c r="A41" s="247"/>
      <c r="B41" s="247"/>
      <c r="C41" s="247"/>
      <c r="D41" s="247"/>
      <c r="E41" s="248"/>
      <c r="F41" s="249"/>
      <c r="G41" s="251"/>
      <c r="H41" s="487"/>
      <c r="I41" s="435"/>
      <c r="J41" s="435"/>
      <c r="K41" s="436"/>
    </row>
    <row r="42" spans="1:12" s="428" customFormat="1">
      <c r="A42" s="280" t="s">
        <v>36</v>
      </c>
      <c r="B42" s="280"/>
      <c r="C42" s="280"/>
      <c r="D42" s="280"/>
      <c r="E42" s="430" t="s">
        <v>6329</v>
      </c>
      <c r="F42" s="431"/>
      <c r="G42" s="227"/>
      <c r="H42" s="332"/>
      <c r="I42" s="432"/>
      <c r="J42" s="432"/>
      <c r="K42" s="229"/>
      <c r="L42" s="419"/>
    </row>
    <row r="43" spans="1:12" s="428" customFormat="1">
      <c r="A43" s="444" t="s">
        <v>37</v>
      </c>
      <c r="B43" s="444"/>
      <c r="C43" s="444"/>
      <c r="D43" s="444"/>
      <c r="E43" s="414" t="s">
        <v>678</v>
      </c>
      <c r="F43" s="445"/>
      <c r="G43" s="259"/>
      <c r="H43" s="489"/>
      <c r="I43" s="446"/>
      <c r="J43" s="446"/>
      <c r="K43" s="447"/>
      <c r="L43" s="419"/>
    </row>
    <row r="44" spans="1:12" ht="25.5">
      <c r="A44" s="247" t="s">
        <v>581</v>
      </c>
      <c r="B44" s="247"/>
      <c r="C44" s="247" t="s">
        <v>221</v>
      </c>
      <c r="D44" s="247" t="s">
        <v>6658</v>
      </c>
      <c r="E44" s="248" t="s">
        <v>7179</v>
      </c>
      <c r="F44" s="249" t="s">
        <v>176</v>
      </c>
      <c r="G44" s="234">
        <v>721.13</v>
      </c>
      <c r="H44" s="330"/>
      <c r="I44" s="433">
        <f t="shared" ref="I44:I47" si="11">$H$3</f>
        <v>0</v>
      </c>
      <c r="J44" s="236">
        <f t="shared" ref="J44" si="12">TRUNC(H44 * (1+I44), 2)</f>
        <v>0</v>
      </c>
      <c r="K44" s="212">
        <f>TRUNC(G44*J44,2)</f>
        <v>0</v>
      </c>
      <c r="L44" s="434"/>
    </row>
    <row r="45" spans="1:12" ht="38.25">
      <c r="A45" s="247" t="s">
        <v>582</v>
      </c>
      <c r="B45" s="247"/>
      <c r="C45" s="116" t="s">
        <v>221</v>
      </c>
      <c r="D45" s="247" t="s">
        <v>6660</v>
      </c>
      <c r="E45" s="248" t="s">
        <v>6514</v>
      </c>
      <c r="F45" s="249" t="s">
        <v>176</v>
      </c>
      <c r="G45" s="234">
        <v>859.92</v>
      </c>
      <c r="H45" s="330"/>
      <c r="I45" s="433">
        <f t="shared" si="11"/>
        <v>0</v>
      </c>
      <c r="J45" s="236">
        <f t="shared" ref="J45:J47" si="13">TRUNC(H45 * (1+I45), 2)</f>
        <v>0</v>
      </c>
      <c r="K45" s="212">
        <f>TRUNC(G45*J45,2)</f>
        <v>0</v>
      </c>
    </row>
    <row r="46" spans="1:12" ht="25.5">
      <c r="A46" s="247" t="s">
        <v>583</v>
      </c>
      <c r="B46" s="247"/>
      <c r="C46" s="116" t="s">
        <v>221</v>
      </c>
      <c r="D46" s="247">
        <v>97914</v>
      </c>
      <c r="E46" s="248" t="s">
        <v>6995</v>
      </c>
      <c r="F46" s="249" t="s">
        <v>177</v>
      </c>
      <c r="G46" s="234">
        <v>8599.2000000000007</v>
      </c>
      <c r="H46" s="330"/>
      <c r="I46" s="433">
        <f t="shared" si="11"/>
        <v>0</v>
      </c>
      <c r="J46" s="236">
        <f t="shared" si="13"/>
        <v>0</v>
      </c>
      <c r="K46" s="212">
        <f>TRUNC(G46*J46,2)</f>
        <v>0</v>
      </c>
      <c r="L46" s="448"/>
    </row>
    <row r="47" spans="1:12" ht="25.5">
      <c r="A47" s="247" t="s">
        <v>993</v>
      </c>
      <c r="B47" s="247"/>
      <c r="C47" s="247" t="s">
        <v>221</v>
      </c>
      <c r="D47" s="247" t="s">
        <v>7319</v>
      </c>
      <c r="E47" s="248" t="s">
        <v>7318</v>
      </c>
      <c r="F47" s="249" t="s">
        <v>176</v>
      </c>
      <c r="G47" s="234">
        <v>59.65</v>
      </c>
      <c r="H47" s="330"/>
      <c r="I47" s="433">
        <f t="shared" si="11"/>
        <v>0</v>
      </c>
      <c r="J47" s="236">
        <f t="shared" si="13"/>
        <v>0</v>
      </c>
      <c r="K47" s="212">
        <f>TRUNC(G47*J47,2)</f>
        <v>0</v>
      </c>
      <c r="L47" s="448"/>
    </row>
    <row r="48" spans="1:12">
      <c r="A48" s="247"/>
      <c r="B48" s="247"/>
      <c r="C48" s="247"/>
      <c r="D48" s="247"/>
      <c r="E48" s="248"/>
      <c r="F48" s="249"/>
      <c r="G48" s="234"/>
      <c r="H48" s="487"/>
      <c r="I48" s="329"/>
      <c r="J48" s="329"/>
      <c r="K48" s="436"/>
    </row>
    <row r="49" spans="1:12" s="428" customFormat="1">
      <c r="A49" s="444" t="s">
        <v>38</v>
      </c>
      <c r="B49" s="444"/>
      <c r="C49" s="444"/>
      <c r="D49" s="444"/>
      <c r="E49" s="414" t="s">
        <v>5334</v>
      </c>
      <c r="F49" s="445"/>
      <c r="G49" s="259"/>
      <c r="H49" s="489"/>
      <c r="I49" s="446"/>
      <c r="J49" s="446"/>
      <c r="K49" s="447"/>
      <c r="L49" s="419"/>
    </row>
    <row r="50" spans="1:12" ht="25.5">
      <c r="A50" s="247" t="s">
        <v>584</v>
      </c>
      <c r="B50" s="247"/>
      <c r="C50" s="116" t="s">
        <v>221</v>
      </c>
      <c r="D50" s="247">
        <v>96521</v>
      </c>
      <c r="E50" s="248" t="s">
        <v>7336</v>
      </c>
      <c r="F50" s="249" t="s">
        <v>176</v>
      </c>
      <c r="G50" s="234">
        <v>446.1</v>
      </c>
      <c r="H50" s="330"/>
      <c r="I50" s="433">
        <f t="shared" ref="I50:I54" si="14">$H$3</f>
        <v>0</v>
      </c>
      <c r="J50" s="236">
        <f t="shared" ref="J50" si="15">TRUNC(H50 * (1+I50), 2)</f>
        <v>0</v>
      </c>
      <c r="K50" s="212">
        <f>TRUNC(G50*J50,2)</f>
        <v>0</v>
      </c>
    </row>
    <row r="51" spans="1:12" ht="25.5">
      <c r="A51" s="247" t="s">
        <v>585</v>
      </c>
      <c r="B51" s="247"/>
      <c r="C51" s="116" t="s">
        <v>221</v>
      </c>
      <c r="D51" s="231">
        <v>101616</v>
      </c>
      <c r="E51" s="232" t="s">
        <v>7717</v>
      </c>
      <c r="F51" s="249" t="s">
        <v>163</v>
      </c>
      <c r="G51" s="234">
        <v>348.5</v>
      </c>
      <c r="H51" s="330"/>
      <c r="I51" s="433">
        <f t="shared" si="14"/>
        <v>0</v>
      </c>
      <c r="J51" s="236">
        <f t="shared" ref="J51:J54" si="16">TRUNC(H51 * (1+I51), 2)</f>
        <v>0</v>
      </c>
      <c r="K51" s="212">
        <f>TRUNC(G51*J51,2)</f>
        <v>0</v>
      </c>
    </row>
    <row r="52" spans="1:12" ht="38.25">
      <c r="A52" s="247" t="s">
        <v>588</v>
      </c>
      <c r="B52" s="247"/>
      <c r="C52" s="116" t="s">
        <v>221</v>
      </c>
      <c r="D52" s="247">
        <v>93377</v>
      </c>
      <c r="E52" s="248" t="s">
        <v>7341</v>
      </c>
      <c r="F52" s="249" t="s">
        <v>176</v>
      </c>
      <c r="G52" s="234">
        <v>289.3</v>
      </c>
      <c r="H52" s="330"/>
      <c r="I52" s="433">
        <f t="shared" si="14"/>
        <v>0</v>
      </c>
      <c r="J52" s="236">
        <f t="shared" si="16"/>
        <v>0</v>
      </c>
      <c r="K52" s="212">
        <f>TRUNC(G52*J52,2)</f>
        <v>0</v>
      </c>
      <c r="L52" s="438"/>
    </row>
    <row r="53" spans="1:12" ht="38.25">
      <c r="A53" s="247" t="s">
        <v>586</v>
      </c>
      <c r="B53" s="247"/>
      <c r="C53" s="116" t="s">
        <v>221</v>
      </c>
      <c r="D53" s="247" t="s">
        <v>6660</v>
      </c>
      <c r="E53" s="248" t="s">
        <v>6514</v>
      </c>
      <c r="F53" s="249" t="s">
        <v>176</v>
      </c>
      <c r="G53" s="234">
        <v>203.9</v>
      </c>
      <c r="H53" s="330"/>
      <c r="I53" s="433">
        <f t="shared" si="14"/>
        <v>0</v>
      </c>
      <c r="J53" s="236">
        <f t="shared" si="16"/>
        <v>0</v>
      </c>
      <c r="K53" s="212">
        <f>TRUNC(G53*J53,2)</f>
        <v>0</v>
      </c>
    </row>
    <row r="54" spans="1:12" ht="25.5">
      <c r="A54" s="247" t="s">
        <v>587</v>
      </c>
      <c r="B54" s="247"/>
      <c r="C54" s="116" t="s">
        <v>221</v>
      </c>
      <c r="D54" s="247">
        <v>97914</v>
      </c>
      <c r="E54" s="248" t="s">
        <v>6995</v>
      </c>
      <c r="F54" s="249" t="s">
        <v>177</v>
      </c>
      <c r="G54" s="234">
        <v>2039</v>
      </c>
      <c r="H54" s="330"/>
      <c r="I54" s="433">
        <f t="shared" si="14"/>
        <v>0</v>
      </c>
      <c r="J54" s="236">
        <f t="shared" si="16"/>
        <v>0</v>
      </c>
      <c r="K54" s="212">
        <f>TRUNC(G54*J54,2)</f>
        <v>0</v>
      </c>
    </row>
    <row r="55" spans="1:12">
      <c r="A55" s="247"/>
      <c r="B55" s="247"/>
      <c r="C55" s="247"/>
      <c r="D55" s="247"/>
      <c r="E55" s="248"/>
      <c r="F55" s="249"/>
      <c r="G55" s="251"/>
      <c r="H55" s="487"/>
      <c r="I55" s="435"/>
      <c r="J55" s="435"/>
      <c r="K55" s="436"/>
    </row>
    <row r="56" spans="1:12" s="428" customFormat="1">
      <c r="A56" s="444" t="s">
        <v>5052</v>
      </c>
      <c r="B56" s="444"/>
      <c r="C56" s="444"/>
      <c r="D56" s="444"/>
      <c r="E56" s="414" t="s">
        <v>6331</v>
      </c>
      <c r="F56" s="445"/>
      <c r="G56" s="259"/>
      <c r="H56" s="489"/>
      <c r="I56" s="446"/>
      <c r="J56" s="446"/>
      <c r="K56" s="447"/>
      <c r="L56" s="419"/>
    </row>
    <row r="57" spans="1:12">
      <c r="A57" s="247" t="s">
        <v>6330</v>
      </c>
      <c r="B57" s="247" t="s">
        <v>7710</v>
      </c>
      <c r="C57" s="116" t="s">
        <v>313</v>
      </c>
      <c r="D57" s="152"/>
      <c r="E57" s="248" t="s">
        <v>7718</v>
      </c>
      <c r="F57" s="249" t="s">
        <v>163</v>
      </c>
      <c r="G57" s="234">
        <v>621.59</v>
      </c>
      <c r="H57" s="330"/>
      <c r="I57" s="433">
        <f t="shared" ref="I57:I61" si="17">$H$3</f>
        <v>0</v>
      </c>
      <c r="J57" s="236">
        <f t="shared" ref="J57" si="18">TRUNC(H57 * (1+I57), 2)</f>
        <v>0</v>
      </c>
      <c r="K57" s="212">
        <f>TRUNC(G57*J57,2)</f>
        <v>0</v>
      </c>
    </row>
    <row r="58" spans="1:12" ht="25.5">
      <c r="A58" s="247" t="s">
        <v>7579</v>
      </c>
      <c r="B58" s="247"/>
      <c r="C58" s="247" t="s">
        <v>221</v>
      </c>
      <c r="D58" s="247">
        <v>92970</v>
      </c>
      <c r="E58" s="449" t="s">
        <v>7385</v>
      </c>
      <c r="F58" s="249" t="s">
        <v>163</v>
      </c>
      <c r="G58" s="234">
        <v>213.3</v>
      </c>
      <c r="H58" s="330"/>
      <c r="I58" s="433">
        <f t="shared" si="17"/>
        <v>0</v>
      </c>
      <c r="J58" s="236">
        <f t="shared" ref="J58:J61" si="19">TRUNC(H58 * (1+I58), 2)</f>
        <v>0</v>
      </c>
      <c r="K58" s="212">
        <f>TRUNC(G58*J58,2)</f>
        <v>0</v>
      </c>
    </row>
    <row r="59" spans="1:12">
      <c r="A59" s="247" t="s">
        <v>6341</v>
      </c>
      <c r="B59" s="247" t="s">
        <v>7070</v>
      </c>
      <c r="C59" s="247" t="s">
        <v>313</v>
      </c>
      <c r="D59" s="247"/>
      <c r="E59" s="248" t="s">
        <v>6515</v>
      </c>
      <c r="F59" s="249" t="s">
        <v>164</v>
      </c>
      <c r="G59" s="234">
        <v>64.53</v>
      </c>
      <c r="H59" s="330"/>
      <c r="I59" s="433">
        <f t="shared" si="17"/>
        <v>0</v>
      </c>
      <c r="J59" s="236">
        <f t="shared" si="19"/>
        <v>0</v>
      </c>
      <c r="K59" s="212">
        <f>TRUNC(G59*J59,2)</f>
        <v>0</v>
      </c>
      <c r="L59" s="450"/>
    </row>
    <row r="60" spans="1:12" ht="38.25">
      <c r="A60" s="247" t="s">
        <v>6348</v>
      </c>
      <c r="B60" s="247"/>
      <c r="C60" s="116" t="s">
        <v>221</v>
      </c>
      <c r="D60" s="231">
        <v>100981</v>
      </c>
      <c r="E60" s="232" t="s">
        <v>7721</v>
      </c>
      <c r="F60" s="249" t="s">
        <v>176</v>
      </c>
      <c r="G60" s="234">
        <v>333.52</v>
      </c>
      <c r="H60" s="330"/>
      <c r="I60" s="433">
        <f t="shared" si="17"/>
        <v>0</v>
      </c>
      <c r="J60" s="236">
        <f t="shared" si="19"/>
        <v>0</v>
      </c>
      <c r="K60" s="212">
        <f>TRUNC(G60*J60,2)</f>
        <v>0</v>
      </c>
    </row>
    <row r="61" spans="1:12" ht="25.5">
      <c r="A61" s="247" t="s">
        <v>6349</v>
      </c>
      <c r="B61" s="247"/>
      <c r="C61" s="116" t="s">
        <v>221</v>
      </c>
      <c r="D61" s="247">
        <v>97914</v>
      </c>
      <c r="E61" s="248" t="s">
        <v>6995</v>
      </c>
      <c r="F61" s="249" t="s">
        <v>177</v>
      </c>
      <c r="G61" s="234">
        <v>2606</v>
      </c>
      <c r="H61" s="330"/>
      <c r="I61" s="433">
        <f t="shared" si="17"/>
        <v>0</v>
      </c>
      <c r="J61" s="236">
        <f t="shared" si="19"/>
        <v>0</v>
      </c>
      <c r="K61" s="212">
        <f>TRUNC(G61*J61,2)</f>
        <v>0</v>
      </c>
    </row>
    <row r="62" spans="1:12">
      <c r="A62" s="247"/>
      <c r="B62" s="247"/>
      <c r="C62" s="116"/>
      <c r="D62" s="247"/>
      <c r="E62" s="248"/>
      <c r="F62" s="249"/>
      <c r="G62" s="234"/>
      <c r="H62" s="330"/>
      <c r="I62" s="212"/>
      <c r="J62" s="212"/>
      <c r="K62" s="212"/>
    </row>
    <row r="63" spans="1:12">
      <c r="A63" s="280" t="s">
        <v>5124</v>
      </c>
      <c r="B63" s="280"/>
      <c r="C63" s="280"/>
      <c r="D63" s="280"/>
      <c r="E63" s="430" t="s">
        <v>5319</v>
      </c>
      <c r="F63" s="431"/>
      <c r="G63" s="227"/>
      <c r="H63" s="332"/>
      <c r="I63" s="432"/>
      <c r="J63" s="432"/>
      <c r="K63" s="229"/>
    </row>
    <row r="64" spans="1:12">
      <c r="A64" s="247" t="s">
        <v>5125</v>
      </c>
      <c r="B64" s="247" t="s">
        <v>7453</v>
      </c>
      <c r="C64" s="116" t="s">
        <v>313</v>
      </c>
      <c r="D64" s="247"/>
      <c r="E64" s="248" t="s">
        <v>7784</v>
      </c>
      <c r="F64" s="249" t="s">
        <v>163</v>
      </c>
      <c r="G64" s="234">
        <v>440.00000000000006</v>
      </c>
      <c r="H64" s="330"/>
      <c r="I64" s="433">
        <f t="shared" ref="I64" si="20">$H$3</f>
        <v>0</v>
      </c>
      <c r="J64" s="236">
        <f t="shared" ref="J64" si="21">TRUNC(H64 * (1+I64), 2)</f>
        <v>0</v>
      </c>
      <c r="K64" s="212">
        <f>TRUNC(G64*J64,2)</f>
        <v>0</v>
      </c>
    </row>
    <row r="65" spans="1:12">
      <c r="A65" s="451" t="s">
        <v>5126</v>
      </c>
      <c r="B65" s="451"/>
      <c r="C65" s="451"/>
      <c r="D65" s="451"/>
      <c r="E65" s="414" t="s">
        <v>5323</v>
      </c>
      <c r="F65" s="445"/>
      <c r="G65" s="265"/>
      <c r="H65" s="489"/>
      <c r="I65" s="452"/>
      <c r="J65" s="452"/>
      <c r="K65" s="453"/>
    </row>
    <row r="66" spans="1:12">
      <c r="A66" s="247"/>
      <c r="B66" s="247"/>
      <c r="C66" s="247"/>
      <c r="D66" s="247"/>
      <c r="E66" s="248"/>
      <c r="F66" s="249"/>
      <c r="G66" s="251"/>
      <c r="H66" s="487"/>
      <c r="I66" s="435"/>
      <c r="J66" s="435"/>
      <c r="K66" s="436"/>
    </row>
    <row r="67" spans="1:12">
      <c r="A67" s="247"/>
      <c r="B67" s="247"/>
      <c r="C67" s="247"/>
      <c r="D67" s="247"/>
      <c r="E67" s="414" t="s">
        <v>175</v>
      </c>
      <c r="F67" s="249"/>
      <c r="G67" s="251"/>
      <c r="H67" s="487"/>
      <c r="I67" s="435"/>
      <c r="J67" s="435"/>
      <c r="K67" s="326">
        <f>SUM(K39:K66)</f>
        <v>0</v>
      </c>
      <c r="L67" s="440"/>
    </row>
    <row r="68" spans="1:12">
      <c r="A68" s="247"/>
      <c r="B68" s="247"/>
      <c r="C68" s="247"/>
      <c r="D68" s="247"/>
      <c r="E68" s="248"/>
      <c r="F68" s="249"/>
      <c r="G68" s="251"/>
      <c r="H68" s="487"/>
      <c r="I68" s="435"/>
      <c r="J68" s="435"/>
      <c r="K68" s="436"/>
    </row>
    <row r="69" spans="1:12">
      <c r="A69" s="247"/>
      <c r="B69" s="247"/>
      <c r="C69" s="247"/>
      <c r="D69" s="247"/>
      <c r="E69" s="248"/>
      <c r="F69" s="249"/>
      <c r="G69" s="251"/>
      <c r="H69" s="487"/>
      <c r="I69" s="435"/>
      <c r="J69" s="435"/>
      <c r="K69" s="436"/>
    </row>
    <row r="70" spans="1:12" s="428" customFormat="1">
      <c r="A70" s="423" t="s">
        <v>39</v>
      </c>
      <c r="B70" s="423"/>
      <c r="C70" s="423"/>
      <c r="D70" s="423"/>
      <c r="E70" s="425" t="s">
        <v>1704</v>
      </c>
      <c r="F70" s="426"/>
      <c r="G70" s="219"/>
      <c r="H70" s="332"/>
      <c r="I70" s="427"/>
      <c r="J70" s="427"/>
      <c r="K70" s="221"/>
      <c r="L70" s="419"/>
    </row>
    <row r="71" spans="1:12" s="428" customFormat="1">
      <c r="A71" s="280" t="s">
        <v>40</v>
      </c>
      <c r="B71" s="280"/>
      <c r="C71" s="280"/>
      <c r="D71" s="280"/>
      <c r="E71" s="430" t="s">
        <v>995</v>
      </c>
      <c r="F71" s="431"/>
      <c r="G71" s="227"/>
      <c r="H71" s="332"/>
      <c r="I71" s="432"/>
      <c r="J71" s="432"/>
      <c r="K71" s="229"/>
      <c r="L71" s="419"/>
    </row>
    <row r="72" spans="1:12">
      <c r="A72" s="247" t="s">
        <v>41</v>
      </c>
      <c r="B72" s="247" t="s">
        <v>6410</v>
      </c>
      <c r="C72" s="247" t="s">
        <v>313</v>
      </c>
      <c r="D72" s="247"/>
      <c r="E72" s="248" t="s">
        <v>7000</v>
      </c>
      <c r="F72" s="249" t="s">
        <v>171</v>
      </c>
      <c r="G72" s="234">
        <v>1</v>
      </c>
      <c r="H72" s="330"/>
      <c r="I72" s="433">
        <f t="shared" ref="I72:I82" si="22">$H$3</f>
        <v>0</v>
      </c>
      <c r="J72" s="236">
        <f t="shared" ref="J72" si="23">TRUNC(H72 * (1+I72), 2)</f>
        <v>0</v>
      </c>
      <c r="K72" s="212">
        <f t="shared" ref="K72:K78" si="24">TRUNC(G72*J72,2)</f>
        <v>0</v>
      </c>
      <c r="L72" s="454"/>
    </row>
    <row r="73" spans="1:12">
      <c r="A73" s="247" t="s">
        <v>43</v>
      </c>
      <c r="B73" s="247" t="s">
        <v>6411</v>
      </c>
      <c r="C73" s="247" t="s">
        <v>313</v>
      </c>
      <c r="D73" s="247"/>
      <c r="E73" s="248" t="s">
        <v>7186</v>
      </c>
      <c r="F73" s="249" t="s">
        <v>164</v>
      </c>
      <c r="G73" s="234">
        <v>597</v>
      </c>
      <c r="H73" s="330"/>
      <c r="I73" s="433">
        <f t="shared" si="22"/>
        <v>0</v>
      </c>
      <c r="J73" s="236">
        <f t="shared" ref="J73:J80" si="25">TRUNC(H73 * (1+I73), 2)</f>
        <v>0</v>
      </c>
      <c r="K73" s="212">
        <f t="shared" si="24"/>
        <v>0</v>
      </c>
      <c r="L73" s="454"/>
    </row>
    <row r="74" spans="1:12">
      <c r="A74" s="247" t="s">
        <v>268</v>
      </c>
      <c r="B74" s="247" t="s">
        <v>7187</v>
      </c>
      <c r="C74" s="247" t="s">
        <v>313</v>
      </c>
      <c r="D74" s="247"/>
      <c r="E74" s="248" t="s">
        <v>7188</v>
      </c>
      <c r="F74" s="249" t="s">
        <v>164</v>
      </c>
      <c r="G74" s="234">
        <v>1418</v>
      </c>
      <c r="H74" s="330"/>
      <c r="I74" s="433">
        <f t="shared" si="22"/>
        <v>0</v>
      </c>
      <c r="J74" s="236">
        <f t="shared" si="25"/>
        <v>0</v>
      </c>
      <c r="K74" s="212">
        <f t="shared" si="24"/>
        <v>0</v>
      </c>
      <c r="L74" s="454"/>
    </row>
    <row r="75" spans="1:12" ht="25.5">
      <c r="A75" s="247" t="s">
        <v>290</v>
      </c>
      <c r="B75" s="247"/>
      <c r="C75" s="247" t="s">
        <v>221</v>
      </c>
      <c r="D75" s="247">
        <v>95584</v>
      </c>
      <c r="E75" s="248" t="s">
        <v>7333</v>
      </c>
      <c r="F75" s="249" t="s">
        <v>180</v>
      </c>
      <c r="G75" s="234">
        <v>1840.5</v>
      </c>
      <c r="H75" s="330"/>
      <c r="I75" s="433">
        <f t="shared" si="22"/>
        <v>0</v>
      </c>
      <c r="J75" s="236">
        <f t="shared" si="25"/>
        <v>0</v>
      </c>
      <c r="K75" s="212">
        <f t="shared" si="24"/>
        <v>0</v>
      </c>
    </row>
    <row r="76" spans="1:12" ht="25.5">
      <c r="A76" s="247" t="s">
        <v>994</v>
      </c>
      <c r="B76" s="247"/>
      <c r="C76" s="247" t="s">
        <v>221</v>
      </c>
      <c r="D76" s="247">
        <v>95577</v>
      </c>
      <c r="E76" s="248" t="s">
        <v>7334</v>
      </c>
      <c r="F76" s="249" t="s">
        <v>180</v>
      </c>
      <c r="G76" s="234">
        <v>447.2</v>
      </c>
      <c r="H76" s="330"/>
      <c r="I76" s="433">
        <f t="shared" si="22"/>
        <v>0</v>
      </c>
      <c r="J76" s="236">
        <f t="shared" si="25"/>
        <v>0</v>
      </c>
      <c r="K76" s="212">
        <f t="shared" si="24"/>
        <v>0</v>
      </c>
    </row>
    <row r="77" spans="1:12" ht="25.5">
      <c r="A77" s="247" t="s">
        <v>1014</v>
      </c>
      <c r="B77" s="247"/>
      <c r="C77" s="247" t="s">
        <v>221</v>
      </c>
      <c r="D77" s="247">
        <v>95578</v>
      </c>
      <c r="E77" s="248" t="s">
        <v>7335</v>
      </c>
      <c r="F77" s="249" t="s">
        <v>180</v>
      </c>
      <c r="G77" s="234">
        <v>5616</v>
      </c>
      <c r="H77" s="330"/>
      <c r="I77" s="433">
        <f t="shared" si="22"/>
        <v>0</v>
      </c>
      <c r="J77" s="236">
        <f t="shared" si="25"/>
        <v>0</v>
      </c>
      <c r="K77" s="212">
        <f t="shared" si="24"/>
        <v>0</v>
      </c>
    </row>
    <row r="78" spans="1:12" ht="25.5">
      <c r="A78" s="247" t="s">
        <v>1179</v>
      </c>
      <c r="B78" s="247"/>
      <c r="C78" s="116" t="s">
        <v>221</v>
      </c>
      <c r="D78" s="247">
        <v>95601</v>
      </c>
      <c r="E78" s="248" t="s">
        <v>6550</v>
      </c>
      <c r="F78" s="249" t="s">
        <v>171</v>
      </c>
      <c r="G78" s="234">
        <v>165</v>
      </c>
      <c r="H78" s="330"/>
      <c r="I78" s="433">
        <f t="shared" si="22"/>
        <v>0</v>
      </c>
      <c r="J78" s="236">
        <f t="shared" si="25"/>
        <v>0</v>
      </c>
      <c r="K78" s="212">
        <f t="shared" si="24"/>
        <v>0</v>
      </c>
    </row>
    <row r="79" spans="1:12" s="428" customFormat="1">
      <c r="A79" s="444" t="s">
        <v>2062</v>
      </c>
      <c r="B79" s="444"/>
      <c r="C79" s="444"/>
      <c r="D79" s="444"/>
      <c r="E79" s="414" t="s">
        <v>5337</v>
      </c>
      <c r="F79" s="445"/>
      <c r="G79" s="265"/>
      <c r="H79" s="330"/>
      <c r="I79" s="433"/>
      <c r="J79" s="236"/>
      <c r="K79" s="212"/>
      <c r="L79" s="419"/>
    </row>
    <row r="80" spans="1:12">
      <c r="A80" s="247" t="s">
        <v>2063</v>
      </c>
      <c r="B80" s="247"/>
      <c r="C80" s="116" t="s">
        <v>221</v>
      </c>
      <c r="D80" s="247" t="s">
        <v>6673</v>
      </c>
      <c r="E80" s="248" t="s">
        <v>251</v>
      </c>
      <c r="F80" s="249" t="s">
        <v>171</v>
      </c>
      <c r="G80" s="234">
        <v>15</v>
      </c>
      <c r="H80" s="330"/>
      <c r="I80" s="433">
        <f t="shared" si="22"/>
        <v>0</v>
      </c>
      <c r="J80" s="236">
        <f t="shared" si="25"/>
        <v>0</v>
      </c>
      <c r="K80" s="212">
        <f>TRUNC(G80*J80,2)</f>
        <v>0</v>
      </c>
    </row>
    <row r="81" spans="1:12">
      <c r="A81" s="444" t="s">
        <v>6375</v>
      </c>
      <c r="B81" s="444"/>
      <c r="C81" s="444"/>
      <c r="D81" s="444"/>
      <c r="E81" s="414" t="s">
        <v>2064</v>
      </c>
      <c r="F81" s="445"/>
      <c r="G81" s="234"/>
      <c r="H81" s="487"/>
      <c r="I81" s="329"/>
      <c r="J81" s="329"/>
      <c r="K81" s="407"/>
    </row>
    <row r="82" spans="1:12">
      <c r="A82" s="247" t="s">
        <v>6376</v>
      </c>
      <c r="B82" s="247" t="s">
        <v>1374</v>
      </c>
      <c r="C82" s="116" t="s">
        <v>313</v>
      </c>
      <c r="D82" s="129"/>
      <c r="E82" s="248" t="s">
        <v>1765</v>
      </c>
      <c r="F82" s="249" t="s">
        <v>171</v>
      </c>
      <c r="G82" s="234">
        <v>2</v>
      </c>
      <c r="H82" s="330"/>
      <c r="I82" s="433">
        <f t="shared" si="22"/>
        <v>0</v>
      </c>
      <c r="J82" s="236">
        <f t="shared" ref="J82" si="26">TRUNC(H82 * (1+I82), 2)</f>
        <v>0</v>
      </c>
      <c r="K82" s="212">
        <f>TRUNC(G82*J82,2)</f>
        <v>0</v>
      </c>
    </row>
    <row r="83" spans="1:12">
      <c r="A83" s="247"/>
      <c r="B83" s="247"/>
      <c r="C83" s="247"/>
      <c r="D83" s="247"/>
      <c r="E83" s="248"/>
      <c r="F83" s="249"/>
      <c r="G83" s="234"/>
      <c r="H83" s="487"/>
      <c r="I83" s="329"/>
      <c r="J83" s="329"/>
      <c r="K83" s="407"/>
    </row>
    <row r="84" spans="1:12" s="428" customFormat="1">
      <c r="A84" s="280" t="s">
        <v>44</v>
      </c>
      <c r="B84" s="280"/>
      <c r="C84" s="280"/>
      <c r="D84" s="280"/>
      <c r="E84" s="430" t="s">
        <v>1026</v>
      </c>
      <c r="F84" s="431"/>
      <c r="G84" s="227"/>
      <c r="H84" s="332"/>
      <c r="I84" s="432"/>
      <c r="J84" s="432"/>
      <c r="K84" s="229"/>
      <c r="L84" s="419"/>
    </row>
    <row r="85" spans="1:12" s="428" customFormat="1">
      <c r="A85" s="444" t="s">
        <v>45</v>
      </c>
      <c r="B85" s="444"/>
      <c r="C85" s="444"/>
      <c r="D85" s="444"/>
      <c r="E85" s="414" t="s">
        <v>1027</v>
      </c>
      <c r="F85" s="445"/>
      <c r="G85" s="259"/>
      <c r="H85" s="489"/>
      <c r="I85" s="446"/>
      <c r="J85" s="446"/>
      <c r="K85" s="447"/>
      <c r="L85" s="419"/>
    </row>
    <row r="86" spans="1:12" ht="25.5">
      <c r="A86" s="247" t="s">
        <v>46</v>
      </c>
      <c r="B86" s="247"/>
      <c r="C86" s="116" t="s">
        <v>221</v>
      </c>
      <c r="D86" s="247">
        <v>96531</v>
      </c>
      <c r="E86" s="117" t="s">
        <v>6516</v>
      </c>
      <c r="F86" s="249" t="s">
        <v>163</v>
      </c>
      <c r="G86" s="234">
        <v>240.6</v>
      </c>
      <c r="H86" s="330"/>
      <c r="I86" s="433">
        <f t="shared" ref="I86:I95" si="27">$H$3</f>
        <v>0</v>
      </c>
      <c r="J86" s="236">
        <f t="shared" ref="J86" si="28">TRUNC(H86 * (1+I86), 2)</f>
        <v>0</v>
      </c>
      <c r="K86" s="212">
        <f t="shared" ref="K86:K95" si="29">TRUNC(G86*J86,2)</f>
        <v>0</v>
      </c>
    </row>
    <row r="87" spans="1:12" ht="25.5">
      <c r="A87" s="247" t="s">
        <v>47</v>
      </c>
      <c r="B87" s="247"/>
      <c r="C87" s="116" t="s">
        <v>221</v>
      </c>
      <c r="D87" s="247">
        <v>96533</v>
      </c>
      <c r="E87" s="117" t="s">
        <v>6517</v>
      </c>
      <c r="F87" s="249" t="s">
        <v>163</v>
      </c>
      <c r="G87" s="234">
        <v>542</v>
      </c>
      <c r="H87" s="330"/>
      <c r="I87" s="433">
        <f t="shared" si="27"/>
        <v>0</v>
      </c>
      <c r="J87" s="236">
        <f t="shared" ref="J87:J95" si="30">TRUNC(H87 * (1+I87), 2)</f>
        <v>0</v>
      </c>
      <c r="K87" s="212">
        <f t="shared" si="29"/>
        <v>0</v>
      </c>
    </row>
    <row r="88" spans="1:12">
      <c r="A88" s="247" t="s">
        <v>48</v>
      </c>
      <c r="B88" s="247"/>
      <c r="C88" s="116" t="s">
        <v>221</v>
      </c>
      <c r="D88" s="247">
        <v>96616</v>
      </c>
      <c r="E88" s="248" t="s">
        <v>6518</v>
      </c>
      <c r="F88" s="249" t="s">
        <v>176</v>
      </c>
      <c r="G88" s="234">
        <v>17.45</v>
      </c>
      <c r="H88" s="330"/>
      <c r="I88" s="433">
        <f t="shared" si="27"/>
        <v>0</v>
      </c>
      <c r="J88" s="236">
        <f t="shared" si="30"/>
        <v>0</v>
      </c>
      <c r="K88" s="212">
        <f t="shared" si="29"/>
        <v>0</v>
      </c>
    </row>
    <row r="89" spans="1:12" ht="25.5">
      <c r="A89" s="247" t="s">
        <v>49</v>
      </c>
      <c r="B89" s="247"/>
      <c r="C89" s="116" t="s">
        <v>221</v>
      </c>
      <c r="D89" s="247">
        <v>96543</v>
      </c>
      <c r="E89" s="248" t="s">
        <v>6534</v>
      </c>
      <c r="F89" s="249" t="s">
        <v>180</v>
      </c>
      <c r="G89" s="234">
        <v>2</v>
      </c>
      <c r="H89" s="330"/>
      <c r="I89" s="433">
        <f t="shared" si="27"/>
        <v>0</v>
      </c>
      <c r="J89" s="236">
        <f t="shared" si="30"/>
        <v>0</v>
      </c>
      <c r="K89" s="212">
        <f t="shared" si="29"/>
        <v>0</v>
      </c>
    </row>
    <row r="90" spans="1:12" ht="25.5">
      <c r="A90" s="247" t="s">
        <v>2065</v>
      </c>
      <c r="B90" s="247"/>
      <c r="C90" s="116" t="s">
        <v>221</v>
      </c>
      <c r="D90" s="247">
        <v>96545</v>
      </c>
      <c r="E90" s="248" t="s">
        <v>6529</v>
      </c>
      <c r="F90" s="249" t="s">
        <v>180</v>
      </c>
      <c r="G90" s="234">
        <v>128</v>
      </c>
      <c r="H90" s="330"/>
      <c r="I90" s="433">
        <f t="shared" si="27"/>
        <v>0</v>
      </c>
      <c r="J90" s="236">
        <f t="shared" si="30"/>
        <v>0</v>
      </c>
      <c r="K90" s="212">
        <f t="shared" si="29"/>
        <v>0</v>
      </c>
    </row>
    <row r="91" spans="1:12" ht="25.5">
      <c r="A91" s="247" t="s">
        <v>2066</v>
      </c>
      <c r="B91" s="247"/>
      <c r="C91" s="247" t="s">
        <v>221</v>
      </c>
      <c r="D91" s="247">
        <v>96546</v>
      </c>
      <c r="E91" s="248" t="s">
        <v>6530</v>
      </c>
      <c r="F91" s="249" t="s">
        <v>180</v>
      </c>
      <c r="G91" s="234">
        <v>1337</v>
      </c>
      <c r="H91" s="330"/>
      <c r="I91" s="433">
        <f t="shared" si="27"/>
        <v>0</v>
      </c>
      <c r="J91" s="236">
        <f t="shared" si="30"/>
        <v>0</v>
      </c>
      <c r="K91" s="212">
        <f t="shared" si="29"/>
        <v>0</v>
      </c>
    </row>
    <row r="92" spans="1:12" ht="25.5">
      <c r="A92" s="247" t="s">
        <v>2067</v>
      </c>
      <c r="B92" s="247"/>
      <c r="C92" s="247" t="s">
        <v>221</v>
      </c>
      <c r="D92" s="247">
        <v>96547</v>
      </c>
      <c r="E92" s="248" t="s">
        <v>6531</v>
      </c>
      <c r="F92" s="249" t="s">
        <v>180</v>
      </c>
      <c r="G92" s="234">
        <v>4341</v>
      </c>
      <c r="H92" s="330"/>
      <c r="I92" s="433">
        <f t="shared" si="27"/>
        <v>0</v>
      </c>
      <c r="J92" s="236">
        <f t="shared" si="30"/>
        <v>0</v>
      </c>
      <c r="K92" s="212">
        <f t="shared" si="29"/>
        <v>0</v>
      </c>
    </row>
    <row r="93" spans="1:12" ht="25.5">
      <c r="A93" s="247" t="s">
        <v>2068</v>
      </c>
      <c r="B93" s="247"/>
      <c r="C93" s="247" t="s">
        <v>221</v>
      </c>
      <c r="D93" s="247">
        <v>96548</v>
      </c>
      <c r="E93" s="248" t="s">
        <v>6532</v>
      </c>
      <c r="F93" s="249" t="s">
        <v>180</v>
      </c>
      <c r="G93" s="234">
        <v>2741</v>
      </c>
      <c r="H93" s="330"/>
      <c r="I93" s="433">
        <f t="shared" si="27"/>
        <v>0</v>
      </c>
      <c r="J93" s="236">
        <f t="shared" si="30"/>
        <v>0</v>
      </c>
      <c r="K93" s="212">
        <f t="shared" si="29"/>
        <v>0</v>
      </c>
    </row>
    <row r="94" spans="1:12" ht="25.5">
      <c r="A94" s="247" t="s">
        <v>5166</v>
      </c>
      <c r="B94" s="247"/>
      <c r="C94" s="247" t="s">
        <v>221</v>
      </c>
      <c r="D94" s="247">
        <v>96549</v>
      </c>
      <c r="E94" s="248" t="s">
        <v>6533</v>
      </c>
      <c r="F94" s="249" t="s">
        <v>180</v>
      </c>
      <c r="G94" s="234">
        <v>2024</v>
      </c>
      <c r="H94" s="330"/>
      <c r="I94" s="433">
        <f t="shared" si="27"/>
        <v>0</v>
      </c>
      <c r="J94" s="236">
        <f t="shared" si="30"/>
        <v>0</v>
      </c>
      <c r="K94" s="212">
        <f t="shared" si="29"/>
        <v>0</v>
      </c>
    </row>
    <row r="95" spans="1:12" ht="25.5">
      <c r="A95" s="247" t="s">
        <v>2069</v>
      </c>
      <c r="B95" s="247" t="s">
        <v>1619</v>
      </c>
      <c r="C95" s="116" t="s">
        <v>313</v>
      </c>
      <c r="D95" s="129"/>
      <c r="E95" s="248" t="s">
        <v>7157</v>
      </c>
      <c r="F95" s="249" t="s">
        <v>176</v>
      </c>
      <c r="G95" s="234">
        <v>139.4</v>
      </c>
      <c r="H95" s="330"/>
      <c r="I95" s="433">
        <f t="shared" si="27"/>
        <v>0</v>
      </c>
      <c r="J95" s="236">
        <f t="shared" si="30"/>
        <v>0</v>
      </c>
      <c r="K95" s="212">
        <f t="shared" si="29"/>
        <v>0</v>
      </c>
    </row>
    <row r="96" spans="1:12" s="428" customFormat="1">
      <c r="A96" s="444" t="s">
        <v>50</v>
      </c>
      <c r="B96" s="444"/>
      <c r="C96" s="444"/>
      <c r="D96" s="444"/>
      <c r="E96" s="414" t="s">
        <v>1182</v>
      </c>
      <c r="F96" s="445"/>
      <c r="G96" s="259"/>
      <c r="H96" s="489"/>
      <c r="I96" s="446"/>
      <c r="J96" s="446"/>
      <c r="K96" s="447"/>
      <c r="L96" s="419"/>
    </row>
    <row r="97" spans="1:12" s="428" customFormat="1">
      <c r="A97" s="444" t="s">
        <v>55</v>
      </c>
      <c r="B97" s="444"/>
      <c r="C97" s="444"/>
      <c r="D97" s="444"/>
      <c r="E97" s="414" t="s">
        <v>5337</v>
      </c>
      <c r="F97" s="445"/>
      <c r="G97" s="259"/>
      <c r="H97" s="489"/>
      <c r="I97" s="446"/>
      <c r="J97" s="446"/>
      <c r="K97" s="447"/>
      <c r="L97" s="419"/>
    </row>
    <row r="98" spans="1:12">
      <c r="A98" s="247" t="s">
        <v>56</v>
      </c>
      <c r="B98" s="247"/>
      <c r="C98" s="116" t="s">
        <v>221</v>
      </c>
      <c r="D98" s="247" t="s">
        <v>6673</v>
      </c>
      <c r="E98" s="248" t="s">
        <v>251</v>
      </c>
      <c r="F98" s="249" t="s">
        <v>171</v>
      </c>
      <c r="G98" s="234">
        <v>6</v>
      </c>
      <c r="H98" s="330"/>
      <c r="I98" s="433">
        <f t="shared" ref="I98" si="31">$H$3</f>
        <v>0</v>
      </c>
      <c r="J98" s="236">
        <f t="shared" ref="J98" si="32">TRUNC(H98 * (1+I98), 2)</f>
        <v>0</v>
      </c>
      <c r="K98" s="212">
        <f>TRUNC(G98*J98,2)</f>
        <v>0</v>
      </c>
    </row>
    <row r="99" spans="1:12">
      <c r="A99" s="247"/>
      <c r="B99" s="247"/>
      <c r="C99" s="247"/>
      <c r="D99" s="247"/>
      <c r="E99" s="248"/>
      <c r="F99" s="249"/>
      <c r="G99" s="251"/>
      <c r="H99" s="487"/>
      <c r="I99" s="435"/>
      <c r="J99" s="435"/>
      <c r="K99" s="436"/>
    </row>
    <row r="100" spans="1:12" s="428" customFormat="1">
      <c r="A100" s="280" t="s">
        <v>57</v>
      </c>
      <c r="B100" s="280"/>
      <c r="C100" s="280"/>
      <c r="D100" s="280"/>
      <c r="E100" s="430" t="s">
        <v>5340</v>
      </c>
      <c r="F100" s="431"/>
      <c r="G100" s="227"/>
      <c r="H100" s="332"/>
      <c r="I100" s="432"/>
      <c r="J100" s="432"/>
      <c r="K100" s="229"/>
      <c r="L100" s="419"/>
    </row>
    <row r="101" spans="1:12" s="428" customFormat="1">
      <c r="A101" s="444" t="s">
        <v>58</v>
      </c>
      <c r="B101" s="444"/>
      <c r="C101" s="444"/>
      <c r="D101" s="444"/>
      <c r="E101" s="414" t="s">
        <v>1012</v>
      </c>
      <c r="F101" s="445"/>
      <c r="G101" s="259"/>
      <c r="H101" s="489"/>
      <c r="I101" s="446"/>
      <c r="J101" s="446"/>
      <c r="K101" s="447"/>
      <c r="L101" s="419"/>
    </row>
    <row r="102" spans="1:12" ht="25.5">
      <c r="A102" s="247" t="s">
        <v>59</v>
      </c>
      <c r="B102" s="247"/>
      <c r="C102" s="116" t="s">
        <v>221</v>
      </c>
      <c r="D102" s="247">
        <v>96539</v>
      </c>
      <c r="E102" s="117" t="s">
        <v>6579</v>
      </c>
      <c r="F102" s="249" t="s">
        <v>163</v>
      </c>
      <c r="G102" s="234">
        <v>174</v>
      </c>
      <c r="H102" s="330"/>
      <c r="I102" s="433">
        <f t="shared" ref="I102:I108" si="33">$H$3</f>
        <v>0</v>
      </c>
      <c r="J102" s="236">
        <f t="shared" ref="J102" si="34">TRUNC(H102 * (1+I102), 2)</f>
        <v>0</v>
      </c>
      <c r="K102" s="212">
        <f>TRUNC(G102*J102,2)</f>
        <v>0</v>
      </c>
      <c r="L102" s="438"/>
    </row>
    <row r="103" spans="1:12">
      <c r="A103" s="247" t="s">
        <v>2074</v>
      </c>
      <c r="B103" s="247"/>
      <c r="C103" s="116" t="s">
        <v>221</v>
      </c>
      <c r="D103" s="247">
        <v>96616</v>
      </c>
      <c r="E103" s="248" t="s">
        <v>6518</v>
      </c>
      <c r="F103" s="249" t="s">
        <v>176</v>
      </c>
      <c r="G103" s="234">
        <v>1.95</v>
      </c>
      <c r="H103" s="330"/>
      <c r="I103" s="433">
        <f t="shared" si="33"/>
        <v>0</v>
      </c>
      <c r="J103" s="236">
        <f t="shared" ref="J103:J106" si="35">TRUNC(H103 * (1+I103), 2)</f>
        <v>0</v>
      </c>
      <c r="K103" s="212">
        <f>TRUNC(G103*J103,2)</f>
        <v>0</v>
      </c>
    </row>
    <row r="104" spans="1:12" ht="25.5">
      <c r="A104" s="247" t="s">
        <v>280</v>
      </c>
      <c r="B104" s="247"/>
      <c r="C104" s="247" t="s">
        <v>221</v>
      </c>
      <c r="D104" s="247">
        <v>92917</v>
      </c>
      <c r="E104" s="248" t="s">
        <v>6544</v>
      </c>
      <c r="F104" s="249" t="s">
        <v>180</v>
      </c>
      <c r="G104" s="234">
        <v>549</v>
      </c>
      <c r="H104" s="330"/>
      <c r="I104" s="433">
        <f t="shared" si="33"/>
        <v>0</v>
      </c>
      <c r="J104" s="236">
        <f t="shared" si="35"/>
        <v>0</v>
      </c>
      <c r="K104" s="212">
        <f>TRUNC(G104*J104,2)</f>
        <v>0</v>
      </c>
    </row>
    <row r="105" spans="1:12" ht="25.5">
      <c r="A105" s="247" t="s">
        <v>684</v>
      </c>
      <c r="B105" s="247"/>
      <c r="C105" s="247" t="s">
        <v>221</v>
      </c>
      <c r="D105" s="247">
        <v>92919</v>
      </c>
      <c r="E105" s="248" t="s">
        <v>6546</v>
      </c>
      <c r="F105" s="249" t="s">
        <v>180</v>
      </c>
      <c r="G105" s="234">
        <v>1484</v>
      </c>
      <c r="H105" s="330"/>
      <c r="I105" s="433">
        <f t="shared" si="33"/>
        <v>0</v>
      </c>
      <c r="J105" s="236">
        <f t="shared" si="35"/>
        <v>0</v>
      </c>
      <c r="K105" s="212">
        <f>TRUNC(G105*J105,2)</f>
        <v>0</v>
      </c>
    </row>
    <row r="106" spans="1:12" ht="25.5">
      <c r="A106" s="247" t="s">
        <v>2076</v>
      </c>
      <c r="B106" s="247" t="s">
        <v>7166</v>
      </c>
      <c r="C106" s="116" t="s">
        <v>313</v>
      </c>
      <c r="D106" s="129"/>
      <c r="E106" s="248" t="s">
        <v>7159</v>
      </c>
      <c r="F106" s="249" t="s">
        <v>176</v>
      </c>
      <c r="G106" s="234">
        <v>14</v>
      </c>
      <c r="H106" s="330"/>
      <c r="I106" s="433">
        <f t="shared" si="33"/>
        <v>0</v>
      </c>
      <c r="J106" s="236">
        <f t="shared" si="35"/>
        <v>0</v>
      </c>
      <c r="K106" s="212">
        <f>TRUNC(G106*J106,2)</f>
        <v>0</v>
      </c>
    </row>
    <row r="107" spans="1:12" s="428" customFormat="1">
      <c r="A107" s="444" t="s">
        <v>60</v>
      </c>
      <c r="B107" s="444"/>
      <c r="C107" s="444"/>
      <c r="D107" s="444"/>
      <c r="E107" s="414" t="s">
        <v>5337</v>
      </c>
      <c r="F107" s="445"/>
      <c r="G107" s="259"/>
      <c r="H107" s="489"/>
      <c r="I107" s="446"/>
      <c r="J107" s="446"/>
      <c r="K107" s="447"/>
      <c r="L107" s="419"/>
    </row>
    <row r="108" spans="1:12">
      <c r="A108" s="247" t="s">
        <v>61</v>
      </c>
      <c r="B108" s="247"/>
      <c r="C108" s="247" t="s">
        <v>221</v>
      </c>
      <c r="D108" s="247" t="s">
        <v>6673</v>
      </c>
      <c r="E108" s="248" t="s">
        <v>251</v>
      </c>
      <c r="F108" s="249" t="s">
        <v>171</v>
      </c>
      <c r="G108" s="234">
        <v>1</v>
      </c>
      <c r="H108" s="330"/>
      <c r="I108" s="433">
        <f t="shared" si="33"/>
        <v>0</v>
      </c>
      <c r="J108" s="236">
        <f t="shared" ref="J108" si="36">TRUNC(H108 * (1+I108), 2)</f>
        <v>0</v>
      </c>
      <c r="K108" s="212">
        <f>TRUNC(G108*J108,2)</f>
        <v>0</v>
      </c>
    </row>
    <row r="109" spans="1:12">
      <c r="A109" s="247"/>
      <c r="B109" s="247"/>
      <c r="C109" s="247"/>
      <c r="D109" s="247"/>
      <c r="E109" s="248"/>
      <c r="F109" s="249"/>
      <c r="G109" s="251"/>
      <c r="H109" s="487"/>
      <c r="I109" s="435"/>
      <c r="J109" s="435"/>
      <c r="K109" s="436"/>
    </row>
    <row r="110" spans="1:12">
      <c r="A110" s="247"/>
      <c r="B110" s="247"/>
      <c r="C110" s="247"/>
      <c r="D110" s="247"/>
      <c r="E110" s="248"/>
      <c r="F110" s="249"/>
      <c r="G110" s="251"/>
      <c r="H110" s="487"/>
      <c r="I110" s="435"/>
      <c r="J110" s="435"/>
      <c r="K110" s="436"/>
    </row>
    <row r="111" spans="1:12" s="428" customFormat="1">
      <c r="A111" s="280" t="s">
        <v>1000</v>
      </c>
      <c r="B111" s="280"/>
      <c r="C111" s="280"/>
      <c r="D111" s="280"/>
      <c r="E111" s="430" t="s">
        <v>182</v>
      </c>
      <c r="F111" s="431"/>
      <c r="G111" s="227"/>
      <c r="H111" s="332"/>
      <c r="I111" s="432"/>
      <c r="J111" s="432"/>
      <c r="K111" s="229"/>
      <c r="L111" s="419"/>
    </row>
    <row r="112" spans="1:12" s="428" customFormat="1">
      <c r="A112" s="444" t="s">
        <v>1001</v>
      </c>
      <c r="B112" s="444"/>
      <c r="C112" s="444"/>
      <c r="D112" s="444"/>
      <c r="E112" s="414" t="s">
        <v>276</v>
      </c>
      <c r="F112" s="445"/>
      <c r="G112" s="259"/>
      <c r="H112" s="489"/>
      <c r="I112" s="446"/>
      <c r="J112" s="446"/>
      <c r="K112" s="447"/>
      <c r="L112" s="419"/>
    </row>
    <row r="113" spans="1:11" ht="38.25" customHeight="1">
      <c r="A113" s="247" t="s">
        <v>1002</v>
      </c>
      <c r="B113" s="247"/>
      <c r="C113" s="247" t="s">
        <v>221</v>
      </c>
      <c r="D113" s="247">
        <v>92419</v>
      </c>
      <c r="E113" s="248" t="s">
        <v>7722</v>
      </c>
      <c r="F113" s="249" t="s">
        <v>163</v>
      </c>
      <c r="G113" s="234">
        <v>1234</v>
      </c>
      <c r="H113" s="330"/>
      <c r="I113" s="433">
        <f t="shared" ref="I113:I137" si="37">$H$3</f>
        <v>0</v>
      </c>
      <c r="J113" s="236">
        <f t="shared" ref="J113" si="38">TRUNC(H113 * (1+I113), 2)</f>
        <v>0</v>
      </c>
      <c r="K113" s="212">
        <f t="shared" ref="K113:K135" si="39">TRUNC(G113*J113,2)</f>
        <v>0</v>
      </c>
    </row>
    <row r="114" spans="1:11" ht="25.5">
      <c r="A114" s="247" t="s">
        <v>1003</v>
      </c>
      <c r="B114" s="247"/>
      <c r="C114" s="247" t="s">
        <v>221</v>
      </c>
      <c r="D114" s="247">
        <v>92456</v>
      </c>
      <c r="E114" s="248" t="s">
        <v>1038</v>
      </c>
      <c r="F114" s="249" t="s">
        <v>163</v>
      </c>
      <c r="G114" s="234">
        <v>2119</v>
      </c>
      <c r="H114" s="330"/>
      <c r="I114" s="433">
        <f t="shared" si="37"/>
        <v>0</v>
      </c>
      <c r="J114" s="236">
        <f t="shared" ref="J114:J135" si="40">TRUNC(H114 * (1+I114), 2)</f>
        <v>0</v>
      </c>
      <c r="K114" s="212">
        <f t="shared" si="39"/>
        <v>0</v>
      </c>
    </row>
    <row r="115" spans="1:11" ht="37.5" customHeight="1">
      <c r="A115" s="247" t="s">
        <v>1004</v>
      </c>
      <c r="B115" s="247"/>
      <c r="C115" s="247" t="s">
        <v>221</v>
      </c>
      <c r="D115" s="247">
        <v>92514</v>
      </c>
      <c r="E115" s="248" t="s">
        <v>1039</v>
      </c>
      <c r="F115" s="249" t="s">
        <v>163</v>
      </c>
      <c r="G115" s="234">
        <v>4293</v>
      </c>
      <c r="H115" s="330"/>
      <c r="I115" s="433">
        <f t="shared" si="37"/>
        <v>0</v>
      </c>
      <c r="J115" s="236">
        <f t="shared" si="40"/>
        <v>0</v>
      </c>
      <c r="K115" s="212">
        <f t="shared" si="39"/>
        <v>0</v>
      </c>
    </row>
    <row r="116" spans="1:11" ht="25.5">
      <c r="A116" s="247" t="s">
        <v>1005</v>
      </c>
      <c r="B116" s="247"/>
      <c r="C116" s="247" t="s">
        <v>221</v>
      </c>
      <c r="D116" s="247">
        <v>96258</v>
      </c>
      <c r="E116" s="248" t="s">
        <v>6519</v>
      </c>
      <c r="F116" s="249" t="s">
        <v>163</v>
      </c>
      <c r="G116" s="234">
        <v>181</v>
      </c>
      <c r="H116" s="330"/>
      <c r="I116" s="433">
        <f t="shared" si="37"/>
        <v>0</v>
      </c>
      <c r="J116" s="236">
        <f t="shared" si="40"/>
        <v>0</v>
      </c>
      <c r="K116" s="212">
        <f t="shared" si="39"/>
        <v>0</v>
      </c>
    </row>
    <row r="117" spans="1:11" ht="38.25">
      <c r="A117" s="247" t="s">
        <v>1006</v>
      </c>
      <c r="B117" s="247"/>
      <c r="C117" s="247" t="s">
        <v>221</v>
      </c>
      <c r="D117" s="247">
        <v>92759</v>
      </c>
      <c r="E117" s="248" t="s">
        <v>6551</v>
      </c>
      <c r="F117" s="249" t="s">
        <v>180</v>
      </c>
      <c r="G117" s="234">
        <v>5001</v>
      </c>
      <c r="H117" s="330"/>
      <c r="I117" s="433">
        <f t="shared" si="37"/>
        <v>0</v>
      </c>
      <c r="J117" s="236">
        <f t="shared" si="40"/>
        <v>0</v>
      </c>
      <c r="K117" s="212">
        <f t="shared" si="39"/>
        <v>0</v>
      </c>
    </row>
    <row r="118" spans="1:11" ht="38.25">
      <c r="A118" s="247" t="s">
        <v>1007</v>
      </c>
      <c r="B118" s="247"/>
      <c r="C118" s="247" t="s">
        <v>221</v>
      </c>
      <c r="D118" s="247">
        <v>92760</v>
      </c>
      <c r="E118" s="248" t="s">
        <v>6552</v>
      </c>
      <c r="F118" s="249" t="s">
        <v>180</v>
      </c>
      <c r="G118" s="324">
        <v>277</v>
      </c>
      <c r="H118" s="330"/>
      <c r="I118" s="433">
        <f t="shared" si="37"/>
        <v>0</v>
      </c>
      <c r="J118" s="236">
        <f t="shared" si="40"/>
        <v>0</v>
      </c>
      <c r="K118" s="212">
        <f t="shared" si="39"/>
        <v>0</v>
      </c>
    </row>
    <row r="119" spans="1:11" ht="38.25">
      <c r="A119" s="247" t="s">
        <v>1008</v>
      </c>
      <c r="B119" s="247"/>
      <c r="C119" s="247" t="s">
        <v>221</v>
      </c>
      <c r="D119" s="247">
        <v>92761</v>
      </c>
      <c r="E119" s="248" t="s">
        <v>6553</v>
      </c>
      <c r="F119" s="249" t="s">
        <v>180</v>
      </c>
      <c r="G119" s="324">
        <v>5709</v>
      </c>
      <c r="H119" s="330"/>
      <c r="I119" s="433">
        <f t="shared" si="37"/>
        <v>0</v>
      </c>
      <c r="J119" s="236">
        <f t="shared" si="40"/>
        <v>0</v>
      </c>
      <c r="K119" s="212">
        <f t="shared" si="39"/>
        <v>0</v>
      </c>
    </row>
    <row r="120" spans="1:11" ht="38.25">
      <c r="A120" s="247" t="s">
        <v>1009</v>
      </c>
      <c r="B120" s="247"/>
      <c r="C120" s="247" t="s">
        <v>221</v>
      </c>
      <c r="D120" s="247">
        <v>92762</v>
      </c>
      <c r="E120" s="248" t="s">
        <v>6554</v>
      </c>
      <c r="F120" s="249" t="s">
        <v>180</v>
      </c>
      <c r="G120" s="324">
        <v>507</v>
      </c>
      <c r="H120" s="330"/>
      <c r="I120" s="433">
        <f t="shared" si="37"/>
        <v>0</v>
      </c>
      <c r="J120" s="236">
        <f t="shared" si="40"/>
        <v>0</v>
      </c>
      <c r="K120" s="212">
        <f t="shared" si="39"/>
        <v>0</v>
      </c>
    </row>
    <row r="121" spans="1:11" ht="38.25">
      <c r="A121" s="247" t="s">
        <v>1035</v>
      </c>
      <c r="B121" s="247"/>
      <c r="C121" s="247" t="s">
        <v>221</v>
      </c>
      <c r="D121" s="247">
        <v>92763</v>
      </c>
      <c r="E121" s="248" t="s">
        <v>6555</v>
      </c>
      <c r="F121" s="249" t="s">
        <v>180</v>
      </c>
      <c r="G121" s="324">
        <v>14767</v>
      </c>
      <c r="H121" s="330"/>
      <c r="I121" s="433">
        <f t="shared" si="37"/>
        <v>0</v>
      </c>
      <c r="J121" s="236">
        <f t="shared" si="40"/>
        <v>0</v>
      </c>
      <c r="K121" s="212">
        <f t="shared" si="39"/>
        <v>0</v>
      </c>
    </row>
    <row r="122" spans="1:11" ht="38.25">
      <c r="A122" s="247" t="s">
        <v>1159</v>
      </c>
      <c r="B122" s="247"/>
      <c r="C122" s="247" t="s">
        <v>221</v>
      </c>
      <c r="D122" s="247">
        <v>92764</v>
      </c>
      <c r="E122" s="248" t="s">
        <v>6556</v>
      </c>
      <c r="F122" s="249" t="s">
        <v>180</v>
      </c>
      <c r="G122" s="324">
        <v>5550</v>
      </c>
      <c r="H122" s="330"/>
      <c r="I122" s="433">
        <f t="shared" si="37"/>
        <v>0</v>
      </c>
      <c r="J122" s="236">
        <f t="shared" si="40"/>
        <v>0</v>
      </c>
      <c r="K122" s="212">
        <f t="shared" si="39"/>
        <v>0</v>
      </c>
    </row>
    <row r="123" spans="1:11" ht="38.25">
      <c r="A123" s="247" t="s">
        <v>2077</v>
      </c>
      <c r="B123" s="247"/>
      <c r="C123" s="247" t="s">
        <v>221</v>
      </c>
      <c r="D123" s="247">
        <v>92765</v>
      </c>
      <c r="E123" s="248" t="s">
        <v>6557</v>
      </c>
      <c r="F123" s="249" t="s">
        <v>180</v>
      </c>
      <c r="G123" s="324">
        <v>1877</v>
      </c>
      <c r="H123" s="330"/>
      <c r="I123" s="433">
        <f t="shared" si="37"/>
        <v>0</v>
      </c>
      <c r="J123" s="236">
        <f t="shared" si="40"/>
        <v>0</v>
      </c>
      <c r="K123" s="212">
        <f t="shared" si="39"/>
        <v>0</v>
      </c>
    </row>
    <row r="124" spans="1:11" ht="38.25">
      <c r="A124" s="247" t="s">
        <v>2078</v>
      </c>
      <c r="B124" s="247"/>
      <c r="C124" s="247" t="s">
        <v>221</v>
      </c>
      <c r="D124" s="247">
        <v>92766</v>
      </c>
      <c r="E124" s="248" t="s">
        <v>6558</v>
      </c>
      <c r="F124" s="249" t="s">
        <v>180</v>
      </c>
      <c r="G124" s="324">
        <v>2157</v>
      </c>
      <c r="H124" s="330"/>
      <c r="I124" s="433">
        <f t="shared" si="37"/>
        <v>0</v>
      </c>
      <c r="J124" s="236">
        <f t="shared" si="40"/>
        <v>0</v>
      </c>
      <c r="K124" s="212">
        <f t="shared" si="39"/>
        <v>0</v>
      </c>
    </row>
    <row r="125" spans="1:11" ht="25.5">
      <c r="A125" s="247" t="s">
        <v>2079</v>
      </c>
      <c r="B125" s="247"/>
      <c r="C125" s="247" t="s">
        <v>221</v>
      </c>
      <c r="D125" s="247">
        <v>92768</v>
      </c>
      <c r="E125" s="248" t="s">
        <v>6559</v>
      </c>
      <c r="F125" s="249" t="s">
        <v>180</v>
      </c>
      <c r="G125" s="324">
        <v>120</v>
      </c>
      <c r="H125" s="330"/>
      <c r="I125" s="433">
        <f t="shared" si="37"/>
        <v>0</v>
      </c>
      <c r="J125" s="236">
        <f t="shared" si="40"/>
        <v>0</v>
      </c>
      <c r="K125" s="212">
        <f t="shared" si="39"/>
        <v>0</v>
      </c>
    </row>
    <row r="126" spans="1:11" ht="25.5">
      <c r="A126" s="247" t="s">
        <v>2080</v>
      </c>
      <c r="B126" s="247"/>
      <c r="C126" s="247" t="s">
        <v>221</v>
      </c>
      <c r="D126" s="247">
        <v>92769</v>
      </c>
      <c r="E126" s="248" t="s">
        <v>6560</v>
      </c>
      <c r="F126" s="249" t="s">
        <v>180</v>
      </c>
      <c r="G126" s="324">
        <v>2048</v>
      </c>
      <c r="H126" s="330"/>
      <c r="I126" s="433">
        <f t="shared" si="37"/>
        <v>0</v>
      </c>
      <c r="J126" s="236">
        <f t="shared" si="40"/>
        <v>0</v>
      </c>
      <c r="K126" s="212">
        <f t="shared" si="39"/>
        <v>0</v>
      </c>
    </row>
    <row r="127" spans="1:11" ht="25.5">
      <c r="A127" s="247" t="s">
        <v>2081</v>
      </c>
      <c r="B127" s="247"/>
      <c r="C127" s="247" t="s">
        <v>221</v>
      </c>
      <c r="D127" s="247">
        <v>92770</v>
      </c>
      <c r="E127" s="248" t="s">
        <v>6561</v>
      </c>
      <c r="F127" s="249" t="s">
        <v>180</v>
      </c>
      <c r="G127" s="324">
        <v>35185</v>
      </c>
      <c r="H127" s="330"/>
      <c r="I127" s="433">
        <f t="shared" si="37"/>
        <v>0</v>
      </c>
      <c r="J127" s="236">
        <f t="shared" si="40"/>
        <v>0</v>
      </c>
      <c r="K127" s="212">
        <f t="shared" si="39"/>
        <v>0</v>
      </c>
    </row>
    <row r="128" spans="1:11" ht="25.5">
      <c r="A128" s="247" t="s">
        <v>2082</v>
      </c>
      <c r="B128" s="247"/>
      <c r="C128" s="247" t="s">
        <v>221</v>
      </c>
      <c r="D128" s="247">
        <v>92771</v>
      </c>
      <c r="E128" s="248" t="s">
        <v>6562</v>
      </c>
      <c r="F128" s="249" t="s">
        <v>180</v>
      </c>
      <c r="G128" s="324">
        <v>9019</v>
      </c>
      <c r="H128" s="330"/>
      <c r="I128" s="433">
        <f t="shared" si="37"/>
        <v>0</v>
      </c>
      <c r="J128" s="236">
        <f t="shared" si="40"/>
        <v>0</v>
      </c>
      <c r="K128" s="212">
        <f t="shared" si="39"/>
        <v>0</v>
      </c>
    </row>
    <row r="129" spans="1:12" ht="25.5">
      <c r="A129" s="247" t="s">
        <v>2083</v>
      </c>
      <c r="B129" s="247"/>
      <c r="C129" s="247" t="s">
        <v>221</v>
      </c>
      <c r="D129" s="247">
        <v>92772</v>
      </c>
      <c r="E129" s="248" t="s">
        <v>6563</v>
      </c>
      <c r="F129" s="249" t="s">
        <v>180</v>
      </c>
      <c r="G129" s="324">
        <v>12792</v>
      </c>
      <c r="H129" s="330"/>
      <c r="I129" s="433">
        <f t="shared" si="37"/>
        <v>0</v>
      </c>
      <c r="J129" s="236">
        <f t="shared" si="40"/>
        <v>0</v>
      </c>
      <c r="K129" s="212">
        <f t="shared" si="39"/>
        <v>0</v>
      </c>
    </row>
    <row r="130" spans="1:12" ht="25.5">
      <c r="A130" s="247" t="s">
        <v>2084</v>
      </c>
      <c r="B130" s="247"/>
      <c r="C130" s="247" t="s">
        <v>221</v>
      </c>
      <c r="D130" s="247">
        <v>92773</v>
      </c>
      <c r="E130" s="248" t="s">
        <v>6564</v>
      </c>
      <c r="F130" s="249" t="s">
        <v>180</v>
      </c>
      <c r="G130" s="324">
        <v>14535</v>
      </c>
      <c r="H130" s="330"/>
      <c r="I130" s="433">
        <f t="shared" si="37"/>
        <v>0</v>
      </c>
      <c r="J130" s="236">
        <f t="shared" si="40"/>
        <v>0</v>
      </c>
      <c r="K130" s="212">
        <f t="shared" si="39"/>
        <v>0</v>
      </c>
    </row>
    <row r="131" spans="1:12" ht="25.5">
      <c r="A131" s="247" t="s">
        <v>2085</v>
      </c>
      <c r="B131" s="247"/>
      <c r="C131" s="247" t="s">
        <v>221</v>
      </c>
      <c r="D131" s="247">
        <v>92774</v>
      </c>
      <c r="E131" s="248" t="s">
        <v>6580</v>
      </c>
      <c r="F131" s="249" t="s">
        <v>180</v>
      </c>
      <c r="G131" s="324">
        <v>5606</v>
      </c>
      <c r="H131" s="330"/>
      <c r="I131" s="433">
        <f t="shared" si="37"/>
        <v>0</v>
      </c>
      <c r="J131" s="236">
        <f t="shared" si="40"/>
        <v>0</v>
      </c>
      <c r="K131" s="212">
        <f t="shared" si="39"/>
        <v>0</v>
      </c>
    </row>
    <row r="132" spans="1:12" ht="25.5">
      <c r="A132" s="247" t="s">
        <v>2086</v>
      </c>
      <c r="B132" s="247" t="s">
        <v>2679</v>
      </c>
      <c r="C132" s="116" t="s">
        <v>313</v>
      </c>
      <c r="D132" s="129"/>
      <c r="E132" s="248" t="s">
        <v>7160</v>
      </c>
      <c r="F132" s="249" t="s">
        <v>176</v>
      </c>
      <c r="G132" s="234">
        <v>116</v>
      </c>
      <c r="H132" s="330"/>
      <c r="I132" s="433">
        <f t="shared" si="37"/>
        <v>0</v>
      </c>
      <c r="J132" s="236">
        <f t="shared" si="40"/>
        <v>0</v>
      </c>
      <c r="K132" s="212">
        <f t="shared" si="39"/>
        <v>0</v>
      </c>
    </row>
    <row r="133" spans="1:12" ht="38.25">
      <c r="A133" s="247" t="s">
        <v>7163</v>
      </c>
      <c r="B133" s="247" t="s">
        <v>7167</v>
      </c>
      <c r="C133" s="116" t="s">
        <v>313</v>
      </c>
      <c r="D133" s="129"/>
      <c r="E133" s="248" t="s">
        <v>7161</v>
      </c>
      <c r="F133" s="249" t="s">
        <v>176</v>
      </c>
      <c r="G133" s="234">
        <v>242</v>
      </c>
      <c r="H133" s="330"/>
      <c r="I133" s="433">
        <f t="shared" si="37"/>
        <v>0</v>
      </c>
      <c r="J133" s="236">
        <f t="shared" si="40"/>
        <v>0</v>
      </c>
      <c r="K133" s="212">
        <f t="shared" si="39"/>
        <v>0</v>
      </c>
    </row>
    <row r="134" spans="1:12" ht="38.25">
      <c r="A134" s="247" t="s">
        <v>7164</v>
      </c>
      <c r="B134" s="247" t="s">
        <v>7168</v>
      </c>
      <c r="C134" s="116" t="s">
        <v>313</v>
      </c>
      <c r="D134" s="129"/>
      <c r="E134" s="248" t="s">
        <v>7162</v>
      </c>
      <c r="F134" s="249" t="s">
        <v>176</v>
      </c>
      <c r="G134" s="234">
        <v>1124</v>
      </c>
      <c r="H134" s="330"/>
      <c r="I134" s="433">
        <f t="shared" si="37"/>
        <v>0</v>
      </c>
      <c r="J134" s="236">
        <f t="shared" si="40"/>
        <v>0</v>
      </c>
      <c r="K134" s="212">
        <f t="shared" si="39"/>
        <v>0</v>
      </c>
    </row>
    <row r="135" spans="1:12" ht="51">
      <c r="A135" s="247" t="s">
        <v>7359</v>
      </c>
      <c r="B135" s="247"/>
      <c r="C135" s="116" t="s">
        <v>221</v>
      </c>
      <c r="D135" s="247">
        <v>97032</v>
      </c>
      <c r="E135" s="248" t="s">
        <v>6996</v>
      </c>
      <c r="F135" s="249" t="s">
        <v>164</v>
      </c>
      <c r="G135" s="234">
        <v>495</v>
      </c>
      <c r="H135" s="330"/>
      <c r="I135" s="433">
        <f t="shared" si="37"/>
        <v>0</v>
      </c>
      <c r="J135" s="236">
        <f t="shared" si="40"/>
        <v>0</v>
      </c>
      <c r="K135" s="212">
        <f t="shared" si="39"/>
        <v>0</v>
      </c>
    </row>
    <row r="136" spans="1:12" s="428" customFormat="1">
      <c r="A136" s="444" t="s">
        <v>1010</v>
      </c>
      <c r="B136" s="444"/>
      <c r="C136" s="444"/>
      <c r="D136" s="444"/>
      <c r="E136" s="414" t="s">
        <v>5337</v>
      </c>
      <c r="F136" s="445"/>
      <c r="G136" s="265"/>
      <c r="H136" s="489"/>
      <c r="I136" s="452"/>
      <c r="J136" s="452"/>
      <c r="K136" s="453"/>
      <c r="L136" s="419"/>
    </row>
    <row r="137" spans="1:12">
      <c r="A137" s="247" t="s">
        <v>1011</v>
      </c>
      <c r="B137" s="247"/>
      <c r="C137" s="247" t="s">
        <v>221</v>
      </c>
      <c r="D137" s="247" t="s">
        <v>6673</v>
      </c>
      <c r="E137" s="248" t="s">
        <v>251</v>
      </c>
      <c r="F137" s="249" t="s">
        <v>171</v>
      </c>
      <c r="G137" s="234">
        <v>58</v>
      </c>
      <c r="H137" s="330"/>
      <c r="I137" s="433">
        <f t="shared" si="37"/>
        <v>0</v>
      </c>
      <c r="J137" s="236">
        <f t="shared" ref="J137" si="41">TRUNC(H137 * (1+I137), 2)</f>
        <v>0</v>
      </c>
      <c r="K137" s="212">
        <f>TRUNC(G137*J137,2)</f>
        <v>0</v>
      </c>
    </row>
    <row r="138" spans="1:12">
      <c r="A138" s="247"/>
      <c r="B138" s="247"/>
      <c r="C138" s="247"/>
      <c r="D138" s="247"/>
      <c r="E138" s="248"/>
      <c r="F138" s="249"/>
      <c r="G138" s="234"/>
      <c r="H138" s="487"/>
      <c r="I138" s="329"/>
      <c r="J138" s="329"/>
      <c r="K138" s="407"/>
    </row>
    <row r="139" spans="1:12">
      <c r="A139" s="247"/>
      <c r="B139" s="247"/>
      <c r="C139" s="247"/>
      <c r="D139" s="247"/>
      <c r="E139" s="414" t="s">
        <v>175</v>
      </c>
      <c r="F139" s="249"/>
      <c r="G139" s="251"/>
      <c r="H139" s="487"/>
      <c r="I139" s="435"/>
      <c r="J139" s="435"/>
      <c r="K139" s="326">
        <f>SUM(K70:K138)</f>
        <v>0</v>
      </c>
    </row>
    <row r="140" spans="1:12">
      <c r="A140" s="247"/>
      <c r="B140" s="247"/>
      <c r="C140" s="247"/>
      <c r="D140" s="247"/>
      <c r="E140" s="248"/>
      <c r="F140" s="249"/>
      <c r="G140" s="251"/>
      <c r="H140" s="487"/>
      <c r="I140" s="435"/>
      <c r="J140" s="435"/>
      <c r="K140" s="436"/>
    </row>
    <row r="141" spans="1:12">
      <c r="A141" s="247"/>
      <c r="B141" s="247"/>
      <c r="C141" s="247"/>
      <c r="D141" s="247"/>
      <c r="E141" s="248"/>
      <c r="F141" s="249"/>
      <c r="G141" s="251"/>
      <c r="H141" s="487"/>
      <c r="I141" s="435"/>
      <c r="J141" s="435"/>
      <c r="K141" s="436"/>
    </row>
    <row r="142" spans="1:12" s="428" customFormat="1">
      <c r="A142" s="423" t="s">
        <v>64</v>
      </c>
      <c r="B142" s="423"/>
      <c r="C142" s="423"/>
      <c r="D142" s="423"/>
      <c r="E142" s="425" t="s">
        <v>1705</v>
      </c>
      <c r="F142" s="426"/>
      <c r="G142" s="219"/>
      <c r="H142" s="332"/>
      <c r="I142" s="427"/>
      <c r="J142" s="427"/>
      <c r="K142" s="221"/>
      <c r="L142" s="419"/>
    </row>
    <row r="143" spans="1:12" s="428" customFormat="1">
      <c r="A143" s="280" t="s">
        <v>65</v>
      </c>
      <c r="B143" s="280"/>
      <c r="C143" s="280"/>
      <c r="D143" s="280"/>
      <c r="E143" s="430" t="s">
        <v>2128</v>
      </c>
      <c r="F143" s="431"/>
      <c r="G143" s="227"/>
      <c r="H143" s="332"/>
      <c r="I143" s="432"/>
      <c r="J143" s="432"/>
      <c r="K143" s="229"/>
      <c r="L143" s="419"/>
    </row>
    <row r="144" spans="1:12" ht="38.25">
      <c r="A144" s="247" t="s">
        <v>66</v>
      </c>
      <c r="B144" s="247"/>
      <c r="C144" s="116" t="s">
        <v>221</v>
      </c>
      <c r="D144" s="247">
        <v>87471</v>
      </c>
      <c r="E144" s="248" t="s">
        <v>6520</v>
      </c>
      <c r="F144" s="249" t="s">
        <v>163</v>
      </c>
      <c r="G144" s="234">
        <v>748.45</v>
      </c>
      <c r="H144" s="330"/>
      <c r="I144" s="433">
        <f t="shared" ref="I144:I146" si="42">$H$3</f>
        <v>0</v>
      </c>
      <c r="J144" s="236">
        <f t="shared" ref="J144" si="43">TRUNC(H144 * (1+I144), 2)</f>
        <v>0</v>
      </c>
      <c r="K144" s="212">
        <f>TRUNC(G144*J144,2)</f>
        <v>0</v>
      </c>
    </row>
    <row r="145" spans="1:12" ht="38.25">
      <c r="A145" s="247" t="s">
        <v>68</v>
      </c>
      <c r="B145" s="247"/>
      <c r="C145" s="116" t="s">
        <v>221</v>
      </c>
      <c r="D145" s="247">
        <v>87475</v>
      </c>
      <c r="E145" s="248" t="s">
        <v>6521</v>
      </c>
      <c r="F145" s="249" t="s">
        <v>163</v>
      </c>
      <c r="G145" s="234">
        <v>1416.4</v>
      </c>
      <c r="H145" s="330"/>
      <c r="I145" s="433">
        <f t="shared" si="42"/>
        <v>0</v>
      </c>
      <c r="J145" s="236">
        <f t="shared" ref="J145:J146" si="44">TRUNC(H145 * (1+I145), 2)</f>
        <v>0</v>
      </c>
      <c r="K145" s="212">
        <f>TRUNC(G145*J145,2)</f>
        <v>0</v>
      </c>
    </row>
    <row r="146" spans="1:12" ht="25.5">
      <c r="A146" s="247" t="s">
        <v>270</v>
      </c>
      <c r="B146" s="247"/>
      <c r="C146" s="116" t="s">
        <v>221</v>
      </c>
      <c r="D146" s="247" t="s">
        <v>6662</v>
      </c>
      <c r="E146" s="248" t="s">
        <v>6522</v>
      </c>
      <c r="F146" s="249" t="s">
        <v>163</v>
      </c>
      <c r="G146" s="234">
        <v>785</v>
      </c>
      <c r="H146" s="330"/>
      <c r="I146" s="433">
        <f t="shared" si="42"/>
        <v>0</v>
      </c>
      <c r="J146" s="236">
        <f t="shared" si="44"/>
        <v>0</v>
      </c>
      <c r="K146" s="212">
        <f>TRUNC(G146*J146,2)</f>
        <v>0</v>
      </c>
    </row>
    <row r="147" spans="1:12">
      <c r="A147" s="247"/>
      <c r="B147" s="247"/>
      <c r="C147" s="247"/>
      <c r="D147" s="247"/>
      <c r="E147" s="248"/>
      <c r="F147" s="249"/>
      <c r="G147" s="234"/>
      <c r="H147" s="487"/>
      <c r="I147" s="329"/>
      <c r="J147" s="329"/>
      <c r="K147" s="407"/>
    </row>
    <row r="148" spans="1:12" s="428" customFormat="1">
      <c r="A148" s="280" t="s">
        <v>69</v>
      </c>
      <c r="B148" s="280"/>
      <c r="C148" s="280"/>
      <c r="D148" s="280"/>
      <c r="E148" s="430" t="s">
        <v>253</v>
      </c>
      <c r="F148" s="431"/>
      <c r="G148" s="227"/>
      <c r="H148" s="332"/>
      <c r="I148" s="432"/>
      <c r="J148" s="432"/>
      <c r="K148" s="229"/>
      <c r="L148" s="419"/>
    </row>
    <row r="149" spans="1:12">
      <c r="A149" s="247" t="s">
        <v>70</v>
      </c>
      <c r="B149" s="247"/>
      <c r="C149" s="116" t="s">
        <v>221</v>
      </c>
      <c r="D149" s="247">
        <v>93202</v>
      </c>
      <c r="E149" s="248" t="s">
        <v>6523</v>
      </c>
      <c r="F149" s="249" t="s">
        <v>164</v>
      </c>
      <c r="G149" s="234">
        <v>651.45000000000005</v>
      </c>
      <c r="H149" s="330"/>
      <c r="I149" s="433">
        <f t="shared" ref="I149" si="45">$H$3</f>
        <v>0</v>
      </c>
      <c r="J149" s="236">
        <f t="shared" ref="J149" si="46">TRUNC(H149 * (1+I149), 2)</f>
        <v>0</v>
      </c>
      <c r="K149" s="212">
        <f>TRUNC(G149*J149,2)</f>
        <v>0</v>
      </c>
    </row>
    <row r="150" spans="1:12">
      <c r="A150" s="247"/>
      <c r="B150" s="247"/>
      <c r="C150" s="247"/>
      <c r="D150" s="247"/>
      <c r="E150" s="248"/>
      <c r="F150" s="249"/>
      <c r="G150" s="234"/>
      <c r="H150" s="487"/>
      <c r="I150" s="329"/>
      <c r="J150" s="329"/>
      <c r="K150" s="407"/>
    </row>
    <row r="151" spans="1:12" s="428" customFormat="1">
      <c r="A151" s="280" t="s">
        <v>214</v>
      </c>
      <c r="B151" s="280"/>
      <c r="C151" s="280"/>
      <c r="D151" s="280"/>
      <c r="E151" s="430" t="s">
        <v>183</v>
      </c>
      <c r="F151" s="431"/>
      <c r="G151" s="227"/>
      <c r="H151" s="332"/>
      <c r="I151" s="432"/>
      <c r="J151" s="432"/>
      <c r="K151" s="229"/>
      <c r="L151" s="419"/>
    </row>
    <row r="152" spans="1:12">
      <c r="A152" s="247" t="s">
        <v>215</v>
      </c>
      <c r="B152" s="247"/>
      <c r="C152" s="116" t="s">
        <v>221</v>
      </c>
      <c r="D152" s="247">
        <v>93187</v>
      </c>
      <c r="E152" s="248" t="s">
        <v>6524</v>
      </c>
      <c r="F152" s="249" t="s">
        <v>164</v>
      </c>
      <c r="G152" s="234">
        <v>596.9</v>
      </c>
      <c r="H152" s="330"/>
      <c r="I152" s="433">
        <f t="shared" ref="I152" si="47">$H$3</f>
        <v>0</v>
      </c>
      <c r="J152" s="236">
        <f t="shared" ref="J152" si="48">TRUNC(H152 * (1+I152), 2)</f>
        <v>0</v>
      </c>
      <c r="K152" s="212">
        <f>TRUNC(G152*J152,2)</f>
        <v>0</v>
      </c>
    </row>
    <row r="153" spans="1:12">
      <c r="A153" s="247"/>
      <c r="B153" s="247"/>
      <c r="C153" s="247"/>
      <c r="D153" s="247"/>
      <c r="E153" s="248"/>
      <c r="F153" s="249"/>
      <c r="G153" s="251"/>
      <c r="H153" s="487"/>
      <c r="I153" s="435"/>
      <c r="J153" s="435"/>
      <c r="K153" s="436"/>
    </row>
    <row r="154" spans="1:12" s="428" customFormat="1">
      <c r="A154" s="280" t="s">
        <v>71</v>
      </c>
      <c r="B154" s="280"/>
      <c r="C154" s="280"/>
      <c r="D154" s="280"/>
      <c r="E154" s="430" t="s">
        <v>5341</v>
      </c>
      <c r="F154" s="431"/>
      <c r="G154" s="227"/>
      <c r="H154" s="332"/>
      <c r="I154" s="432"/>
      <c r="J154" s="432"/>
      <c r="K154" s="229"/>
      <c r="L154" s="419"/>
    </row>
    <row r="155" spans="1:12" ht="38.25">
      <c r="A155" s="247" t="s">
        <v>7294</v>
      </c>
      <c r="B155" s="247" t="s">
        <v>6023</v>
      </c>
      <c r="C155" s="247" t="s">
        <v>313</v>
      </c>
      <c r="D155" s="247"/>
      <c r="E155" s="455" t="s">
        <v>7367</v>
      </c>
      <c r="F155" s="409" t="s">
        <v>163</v>
      </c>
      <c r="G155" s="234">
        <v>1101.47</v>
      </c>
      <c r="H155" s="330"/>
      <c r="I155" s="433">
        <f>$H$4</f>
        <v>0</v>
      </c>
      <c r="J155" s="236">
        <f t="shared" ref="J155:J157" si="49">TRUNC(H155 * (1+I155), 2)</f>
        <v>0</v>
      </c>
      <c r="K155" s="212">
        <f>TRUNC(G155*J155,2)</f>
        <v>0</v>
      </c>
      <c r="L155" s="456" t="s">
        <v>6417</v>
      </c>
    </row>
    <row r="156" spans="1:12" ht="51">
      <c r="A156" s="247" t="s">
        <v>7295</v>
      </c>
      <c r="B156" s="247" t="s">
        <v>7305</v>
      </c>
      <c r="C156" s="247" t="s">
        <v>313</v>
      </c>
      <c r="D156" s="247"/>
      <c r="E156" s="455" t="s">
        <v>7293</v>
      </c>
      <c r="F156" s="409" t="s">
        <v>163</v>
      </c>
      <c r="G156" s="234">
        <v>946.76</v>
      </c>
      <c r="H156" s="330"/>
      <c r="I156" s="433">
        <f t="shared" ref="I156:I157" si="50">$H$4</f>
        <v>0</v>
      </c>
      <c r="J156" s="236">
        <f t="shared" si="49"/>
        <v>0</v>
      </c>
      <c r="K156" s="212">
        <f>TRUNC(G156*J156,2)</f>
        <v>0</v>
      </c>
      <c r="L156" s="456" t="s">
        <v>6417</v>
      </c>
    </row>
    <row r="157" spans="1:12">
      <c r="A157" s="247" t="s">
        <v>7580</v>
      </c>
      <c r="B157" s="247" t="s">
        <v>6027</v>
      </c>
      <c r="C157" s="247" t="s">
        <v>313</v>
      </c>
      <c r="D157" s="247"/>
      <c r="E157" s="455" t="s">
        <v>3204</v>
      </c>
      <c r="F157" s="409" t="s">
        <v>171</v>
      </c>
      <c r="G157" s="234">
        <v>84</v>
      </c>
      <c r="H157" s="330"/>
      <c r="I157" s="433">
        <f t="shared" si="50"/>
        <v>0</v>
      </c>
      <c r="J157" s="236">
        <f t="shared" si="49"/>
        <v>0</v>
      </c>
      <c r="K157" s="212">
        <f>TRUNC(G157*J157,2)</f>
        <v>0</v>
      </c>
      <c r="L157" s="456" t="s">
        <v>6417</v>
      </c>
    </row>
    <row r="158" spans="1:12">
      <c r="A158" s="247"/>
      <c r="B158" s="247"/>
      <c r="C158" s="247"/>
      <c r="D158" s="247"/>
      <c r="E158" s="455"/>
      <c r="F158" s="409"/>
      <c r="G158" s="234"/>
      <c r="H158" s="487"/>
      <c r="I158" s="329"/>
      <c r="J158" s="329"/>
      <c r="K158" s="436"/>
    </row>
    <row r="159" spans="1:12">
      <c r="A159" s="247"/>
      <c r="B159" s="247"/>
      <c r="C159" s="247"/>
      <c r="D159" s="247"/>
      <c r="E159" s="414" t="s">
        <v>175</v>
      </c>
      <c r="F159" s="249"/>
      <c r="G159" s="251"/>
      <c r="H159" s="487"/>
      <c r="I159" s="435"/>
      <c r="J159" s="435"/>
      <c r="K159" s="326">
        <f>SUM(K142:K158)</f>
        <v>0</v>
      </c>
    </row>
    <row r="160" spans="1:12">
      <c r="A160" s="247"/>
      <c r="B160" s="247"/>
      <c r="C160" s="247"/>
      <c r="D160" s="247"/>
      <c r="E160" s="414"/>
      <c r="F160" s="249"/>
      <c r="G160" s="251"/>
      <c r="H160" s="487"/>
      <c r="I160" s="435"/>
      <c r="J160" s="435"/>
      <c r="K160" s="326"/>
    </row>
    <row r="161" spans="1:12">
      <c r="A161" s="247"/>
      <c r="B161" s="247"/>
      <c r="C161" s="247"/>
      <c r="D161" s="247"/>
      <c r="E161" s="248"/>
      <c r="F161" s="249"/>
      <c r="G161" s="251"/>
      <c r="H161" s="487"/>
      <c r="I161" s="435"/>
      <c r="J161" s="435"/>
      <c r="K161" s="436"/>
    </row>
    <row r="162" spans="1:12" s="428" customFormat="1">
      <c r="A162" s="423" t="s">
        <v>73</v>
      </c>
      <c r="B162" s="423"/>
      <c r="C162" s="423"/>
      <c r="D162" s="423"/>
      <c r="E162" s="425" t="s">
        <v>184</v>
      </c>
      <c r="F162" s="426"/>
      <c r="G162" s="219"/>
      <c r="H162" s="332"/>
      <c r="I162" s="427"/>
      <c r="J162" s="427"/>
      <c r="K162" s="221"/>
      <c r="L162" s="419"/>
    </row>
    <row r="163" spans="1:12" s="428" customFormat="1">
      <c r="A163" s="280" t="s">
        <v>74</v>
      </c>
      <c r="B163" s="280"/>
      <c r="C163" s="280"/>
      <c r="D163" s="280"/>
      <c r="E163" s="430" t="s">
        <v>185</v>
      </c>
      <c r="F163" s="431"/>
      <c r="G163" s="227"/>
      <c r="H163" s="332"/>
      <c r="I163" s="432"/>
      <c r="J163" s="432"/>
      <c r="K163" s="229"/>
      <c r="L163" s="419"/>
    </row>
    <row r="164" spans="1:12">
      <c r="A164" s="247" t="s">
        <v>2578</v>
      </c>
      <c r="B164" s="247" t="s">
        <v>6079</v>
      </c>
      <c r="C164" s="247" t="s">
        <v>313</v>
      </c>
      <c r="D164" s="247"/>
      <c r="E164" s="455" t="s">
        <v>7387</v>
      </c>
      <c r="F164" s="409" t="s">
        <v>171</v>
      </c>
      <c r="G164" s="234">
        <v>2</v>
      </c>
      <c r="H164" s="330"/>
      <c r="I164" s="433">
        <f t="shared" ref="I164:I189" si="51">$H$3</f>
        <v>0</v>
      </c>
      <c r="J164" s="236">
        <f t="shared" ref="J164" si="52">TRUNC(H164 * (1+I164), 2)</f>
        <v>0</v>
      </c>
      <c r="K164" s="212">
        <f t="shared" ref="K164:K189" si="53">TRUNC(G164*J164,2)</f>
        <v>0</v>
      </c>
      <c r="L164" s="457"/>
    </row>
    <row r="165" spans="1:12">
      <c r="A165" s="247" t="s">
        <v>2579</v>
      </c>
      <c r="B165" s="247" t="s">
        <v>6080</v>
      </c>
      <c r="C165" s="247" t="s">
        <v>313</v>
      </c>
      <c r="D165" s="247"/>
      <c r="E165" s="455" t="s">
        <v>7388</v>
      </c>
      <c r="F165" s="409" t="s">
        <v>171</v>
      </c>
      <c r="G165" s="234">
        <v>9</v>
      </c>
      <c r="H165" s="330"/>
      <c r="I165" s="433">
        <f t="shared" si="51"/>
        <v>0</v>
      </c>
      <c r="J165" s="236">
        <f t="shared" ref="J165:J189" si="54">TRUNC(H165 * (1+I165), 2)</f>
        <v>0</v>
      </c>
      <c r="K165" s="212">
        <f t="shared" si="53"/>
        <v>0</v>
      </c>
      <c r="L165" s="457"/>
    </row>
    <row r="166" spans="1:12">
      <c r="A166" s="247" t="s">
        <v>2580</v>
      </c>
      <c r="B166" s="247" t="s">
        <v>6081</v>
      </c>
      <c r="C166" s="247" t="s">
        <v>313</v>
      </c>
      <c r="D166" s="247"/>
      <c r="E166" s="455" t="s">
        <v>7389</v>
      </c>
      <c r="F166" s="409" t="s">
        <v>171</v>
      </c>
      <c r="G166" s="234">
        <v>6</v>
      </c>
      <c r="H166" s="330"/>
      <c r="I166" s="433">
        <f t="shared" si="51"/>
        <v>0</v>
      </c>
      <c r="J166" s="236">
        <f t="shared" si="54"/>
        <v>0</v>
      </c>
      <c r="K166" s="212">
        <f t="shared" si="53"/>
        <v>0</v>
      </c>
      <c r="L166" s="457"/>
    </row>
    <row r="167" spans="1:12">
      <c r="A167" s="247" t="s">
        <v>2581</v>
      </c>
      <c r="B167" s="247" t="s">
        <v>6082</v>
      </c>
      <c r="C167" s="247" t="s">
        <v>313</v>
      </c>
      <c r="D167" s="247"/>
      <c r="E167" s="455" t="s">
        <v>7390</v>
      </c>
      <c r="F167" s="409" t="s">
        <v>171</v>
      </c>
      <c r="G167" s="234">
        <v>2</v>
      </c>
      <c r="H167" s="330"/>
      <c r="I167" s="433">
        <f t="shared" si="51"/>
        <v>0</v>
      </c>
      <c r="J167" s="236">
        <f t="shared" si="54"/>
        <v>0</v>
      </c>
      <c r="K167" s="212">
        <f t="shared" si="53"/>
        <v>0</v>
      </c>
      <c r="L167" s="457"/>
    </row>
    <row r="168" spans="1:12" ht="25.5">
      <c r="A168" s="247" t="s">
        <v>2589</v>
      </c>
      <c r="B168" s="247" t="s">
        <v>6083</v>
      </c>
      <c r="C168" s="247" t="s">
        <v>313</v>
      </c>
      <c r="D168" s="247"/>
      <c r="E168" s="455" t="s">
        <v>7581</v>
      </c>
      <c r="F168" s="409" t="s">
        <v>171</v>
      </c>
      <c r="G168" s="234">
        <v>1</v>
      </c>
      <c r="H168" s="330"/>
      <c r="I168" s="433">
        <f t="shared" si="51"/>
        <v>0</v>
      </c>
      <c r="J168" s="236">
        <f t="shared" si="54"/>
        <v>0</v>
      </c>
      <c r="K168" s="212">
        <f t="shared" si="53"/>
        <v>0</v>
      </c>
      <c r="L168" s="457"/>
    </row>
    <row r="169" spans="1:12" ht="25.5">
      <c r="A169" s="247" t="s">
        <v>3178</v>
      </c>
      <c r="B169" s="247" t="s">
        <v>6084</v>
      </c>
      <c r="C169" s="247" t="s">
        <v>313</v>
      </c>
      <c r="D169" s="247"/>
      <c r="E169" s="455" t="s">
        <v>7391</v>
      </c>
      <c r="F169" s="409" t="s">
        <v>171</v>
      </c>
      <c r="G169" s="234">
        <v>1</v>
      </c>
      <c r="H169" s="330"/>
      <c r="I169" s="433">
        <f t="shared" si="51"/>
        <v>0</v>
      </c>
      <c r="J169" s="236">
        <f t="shared" si="54"/>
        <v>0</v>
      </c>
      <c r="K169" s="212">
        <f t="shared" si="53"/>
        <v>0</v>
      </c>
      <c r="L169" s="457"/>
    </row>
    <row r="170" spans="1:12" ht="25.5">
      <c r="A170" s="247" t="s">
        <v>3179</v>
      </c>
      <c r="B170" s="247" t="s">
        <v>6085</v>
      </c>
      <c r="C170" s="247" t="s">
        <v>313</v>
      </c>
      <c r="D170" s="247"/>
      <c r="E170" s="455" t="s">
        <v>7392</v>
      </c>
      <c r="F170" s="409" t="s">
        <v>171</v>
      </c>
      <c r="G170" s="234">
        <v>3</v>
      </c>
      <c r="H170" s="330"/>
      <c r="I170" s="433">
        <f t="shared" si="51"/>
        <v>0</v>
      </c>
      <c r="J170" s="236">
        <f t="shared" si="54"/>
        <v>0</v>
      </c>
      <c r="K170" s="212">
        <f t="shared" si="53"/>
        <v>0</v>
      </c>
      <c r="L170" s="457"/>
    </row>
    <row r="171" spans="1:12" ht="25.5">
      <c r="A171" s="247" t="s">
        <v>3180</v>
      </c>
      <c r="B171" s="247" t="s">
        <v>6086</v>
      </c>
      <c r="C171" s="247" t="s">
        <v>313</v>
      </c>
      <c r="D171" s="247"/>
      <c r="E171" s="455" t="s">
        <v>7393</v>
      </c>
      <c r="F171" s="409" t="s">
        <v>171</v>
      </c>
      <c r="G171" s="234">
        <v>9</v>
      </c>
      <c r="H171" s="330"/>
      <c r="I171" s="433">
        <f t="shared" si="51"/>
        <v>0</v>
      </c>
      <c r="J171" s="236">
        <f t="shared" si="54"/>
        <v>0</v>
      </c>
      <c r="K171" s="212">
        <f t="shared" si="53"/>
        <v>0</v>
      </c>
      <c r="L171" s="457"/>
    </row>
    <row r="172" spans="1:12" ht="25.5">
      <c r="A172" s="247" t="s">
        <v>3181</v>
      </c>
      <c r="B172" s="247" t="s">
        <v>6087</v>
      </c>
      <c r="C172" s="247" t="s">
        <v>313</v>
      </c>
      <c r="D172" s="247"/>
      <c r="E172" s="455" t="s">
        <v>7394</v>
      </c>
      <c r="F172" s="409" t="s">
        <v>171</v>
      </c>
      <c r="G172" s="234">
        <v>9</v>
      </c>
      <c r="H172" s="330"/>
      <c r="I172" s="433">
        <f t="shared" si="51"/>
        <v>0</v>
      </c>
      <c r="J172" s="236">
        <f t="shared" si="54"/>
        <v>0</v>
      </c>
      <c r="K172" s="212">
        <f t="shared" si="53"/>
        <v>0</v>
      </c>
      <c r="L172" s="457"/>
    </row>
    <row r="173" spans="1:12" ht="25.5">
      <c r="A173" s="247" t="s">
        <v>3182</v>
      </c>
      <c r="B173" s="247" t="s">
        <v>6088</v>
      </c>
      <c r="C173" s="247" t="s">
        <v>313</v>
      </c>
      <c r="D173" s="247"/>
      <c r="E173" s="455" t="s">
        <v>7395</v>
      </c>
      <c r="F173" s="409" t="s">
        <v>171</v>
      </c>
      <c r="G173" s="234">
        <v>6</v>
      </c>
      <c r="H173" s="330"/>
      <c r="I173" s="433">
        <f t="shared" si="51"/>
        <v>0</v>
      </c>
      <c r="J173" s="236">
        <f t="shared" si="54"/>
        <v>0</v>
      </c>
      <c r="K173" s="212">
        <f t="shared" si="53"/>
        <v>0</v>
      </c>
      <c r="L173" s="457"/>
    </row>
    <row r="174" spans="1:12" ht="25.5">
      <c r="A174" s="247" t="s">
        <v>3183</v>
      </c>
      <c r="B174" s="247" t="s">
        <v>6089</v>
      </c>
      <c r="C174" s="247" t="s">
        <v>313</v>
      </c>
      <c r="D174" s="247"/>
      <c r="E174" s="455" t="s">
        <v>7396</v>
      </c>
      <c r="F174" s="409" t="s">
        <v>171</v>
      </c>
      <c r="G174" s="234">
        <v>2</v>
      </c>
      <c r="H174" s="330"/>
      <c r="I174" s="433">
        <f t="shared" si="51"/>
        <v>0</v>
      </c>
      <c r="J174" s="236">
        <f t="shared" si="54"/>
        <v>0</v>
      </c>
      <c r="K174" s="212">
        <f t="shared" si="53"/>
        <v>0</v>
      </c>
      <c r="L174" s="457"/>
    </row>
    <row r="175" spans="1:12" ht="25.5">
      <c r="A175" s="247" t="s">
        <v>3184</v>
      </c>
      <c r="B175" s="247" t="s">
        <v>6090</v>
      </c>
      <c r="C175" s="247" t="s">
        <v>313</v>
      </c>
      <c r="D175" s="247"/>
      <c r="E175" s="455" t="s">
        <v>7397</v>
      </c>
      <c r="F175" s="409" t="s">
        <v>171</v>
      </c>
      <c r="G175" s="234">
        <v>12</v>
      </c>
      <c r="H175" s="330"/>
      <c r="I175" s="433">
        <f t="shared" si="51"/>
        <v>0</v>
      </c>
      <c r="J175" s="236">
        <f t="shared" si="54"/>
        <v>0</v>
      </c>
      <c r="K175" s="212">
        <f t="shared" si="53"/>
        <v>0</v>
      </c>
      <c r="L175" s="457"/>
    </row>
    <row r="176" spans="1:12" ht="25.5">
      <c r="A176" s="247" t="s">
        <v>3185</v>
      </c>
      <c r="B176" s="247" t="s">
        <v>6091</v>
      </c>
      <c r="C176" s="247" t="s">
        <v>313</v>
      </c>
      <c r="D176" s="247"/>
      <c r="E176" s="455" t="s">
        <v>7398</v>
      </c>
      <c r="F176" s="409" t="s">
        <v>171</v>
      </c>
      <c r="G176" s="234">
        <v>3</v>
      </c>
      <c r="H176" s="330"/>
      <c r="I176" s="433">
        <f t="shared" si="51"/>
        <v>0</v>
      </c>
      <c r="J176" s="236">
        <f t="shared" si="54"/>
        <v>0</v>
      </c>
      <c r="K176" s="212">
        <f t="shared" si="53"/>
        <v>0</v>
      </c>
      <c r="L176" s="457"/>
    </row>
    <row r="177" spans="1:12" ht="25.5">
      <c r="A177" s="247" t="s">
        <v>3186</v>
      </c>
      <c r="B177" s="247" t="s">
        <v>6092</v>
      </c>
      <c r="C177" s="247" t="s">
        <v>313</v>
      </c>
      <c r="D177" s="247"/>
      <c r="E177" s="455" t="s">
        <v>7399</v>
      </c>
      <c r="F177" s="409" t="s">
        <v>171</v>
      </c>
      <c r="G177" s="234">
        <v>3</v>
      </c>
      <c r="H177" s="330"/>
      <c r="I177" s="433">
        <f t="shared" si="51"/>
        <v>0</v>
      </c>
      <c r="J177" s="236">
        <f t="shared" si="54"/>
        <v>0</v>
      </c>
      <c r="K177" s="212">
        <f t="shared" si="53"/>
        <v>0</v>
      </c>
      <c r="L177" s="457"/>
    </row>
    <row r="178" spans="1:12" ht="25.5">
      <c r="A178" s="247" t="s">
        <v>3187</v>
      </c>
      <c r="B178" s="247" t="s">
        <v>6093</v>
      </c>
      <c r="C178" s="247" t="s">
        <v>313</v>
      </c>
      <c r="D178" s="247"/>
      <c r="E178" s="455" t="s">
        <v>7400</v>
      </c>
      <c r="F178" s="409" t="s">
        <v>171</v>
      </c>
      <c r="G178" s="234">
        <v>10</v>
      </c>
      <c r="H178" s="330"/>
      <c r="I178" s="433">
        <f t="shared" si="51"/>
        <v>0</v>
      </c>
      <c r="J178" s="236">
        <f t="shared" si="54"/>
        <v>0</v>
      </c>
      <c r="K178" s="212">
        <f t="shared" si="53"/>
        <v>0</v>
      </c>
      <c r="L178" s="457"/>
    </row>
    <row r="179" spans="1:12" ht="25.5">
      <c r="A179" s="247" t="s">
        <v>3188</v>
      </c>
      <c r="B179" s="247" t="s">
        <v>6094</v>
      </c>
      <c r="C179" s="247" t="s">
        <v>313</v>
      </c>
      <c r="D179" s="247"/>
      <c r="E179" s="455" t="s">
        <v>7401</v>
      </c>
      <c r="F179" s="409" t="s">
        <v>171</v>
      </c>
      <c r="G179" s="234">
        <v>8</v>
      </c>
      <c r="H179" s="330"/>
      <c r="I179" s="433">
        <f t="shared" si="51"/>
        <v>0</v>
      </c>
      <c r="J179" s="236">
        <f t="shared" si="54"/>
        <v>0</v>
      </c>
      <c r="K179" s="212">
        <f t="shared" si="53"/>
        <v>0</v>
      </c>
      <c r="L179" s="457"/>
    </row>
    <row r="180" spans="1:12" ht="25.5">
      <c r="A180" s="247" t="s">
        <v>3189</v>
      </c>
      <c r="B180" s="247" t="s">
        <v>6095</v>
      </c>
      <c r="C180" s="247" t="s">
        <v>313</v>
      </c>
      <c r="D180" s="247"/>
      <c r="E180" s="455" t="s">
        <v>7402</v>
      </c>
      <c r="F180" s="409" t="s">
        <v>171</v>
      </c>
      <c r="G180" s="234">
        <v>3</v>
      </c>
      <c r="H180" s="330"/>
      <c r="I180" s="433">
        <f t="shared" si="51"/>
        <v>0</v>
      </c>
      <c r="J180" s="236">
        <f t="shared" si="54"/>
        <v>0</v>
      </c>
      <c r="K180" s="212">
        <f t="shared" si="53"/>
        <v>0</v>
      </c>
      <c r="L180" s="457"/>
    </row>
    <row r="181" spans="1:12" ht="25.5">
      <c r="A181" s="247" t="s">
        <v>3190</v>
      </c>
      <c r="B181" s="247" t="s">
        <v>6096</v>
      </c>
      <c r="C181" s="247" t="s">
        <v>313</v>
      </c>
      <c r="D181" s="247"/>
      <c r="E181" s="455" t="s">
        <v>7403</v>
      </c>
      <c r="F181" s="409" t="s">
        <v>171</v>
      </c>
      <c r="G181" s="234">
        <v>3</v>
      </c>
      <c r="H181" s="330"/>
      <c r="I181" s="433">
        <f t="shared" si="51"/>
        <v>0</v>
      </c>
      <c r="J181" s="236">
        <f t="shared" si="54"/>
        <v>0</v>
      </c>
      <c r="K181" s="212">
        <f t="shared" si="53"/>
        <v>0</v>
      </c>
      <c r="L181" s="457"/>
    </row>
    <row r="182" spans="1:12" ht="25.5">
      <c r="A182" s="247" t="s">
        <v>3191</v>
      </c>
      <c r="B182" s="247" t="s">
        <v>6097</v>
      </c>
      <c r="C182" s="247" t="s">
        <v>313</v>
      </c>
      <c r="D182" s="247"/>
      <c r="E182" s="455" t="s">
        <v>7404</v>
      </c>
      <c r="F182" s="409" t="s">
        <v>171</v>
      </c>
      <c r="G182" s="234">
        <v>6</v>
      </c>
      <c r="H182" s="330"/>
      <c r="I182" s="433">
        <f t="shared" si="51"/>
        <v>0</v>
      </c>
      <c r="J182" s="236">
        <f t="shared" si="54"/>
        <v>0</v>
      </c>
      <c r="K182" s="212">
        <f t="shared" si="53"/>
        <v>0</v>
      </c>
      <c r="L182" s="457"/>
    </row>
    <row r="183" spans="1:12" ht="25.5">
      <c r="A183" s="247" t="s">
        <v>3192</v>
      </c>
      <c r="B183" s="247" t="s">
        <v>6098</v>
      </c>
      <c r="C183" s="247" t="s">
        <v>313</v>
      </c>
      <c r="D183" s="247"/>
      <c r="E183" s="455" t="s">
        <v>7405</v>
      </c>
      <c r="F183" s="409" t="s">
        <v>171</v>
      </c>
      <c r="G183" s="234">
        <v>3</v>
      </c>
      <c r="H183" s="330"/>
      <c r="I183" s="433">
        <f t="shared" si="51"/>
        <v>0</v>
      </c>
      <c r="J183" s="236">
        <f t="shared" si="54"/>
        <v>0</v>
      </c>
      <c r="K183" s="212">
        <f t="shared" si="53"/>
        <v>0</v>
      </c>
      <c r="L183" s="457"/>
    </row>
    <row r="184" spans="1:12" ht="25.5">
      <c r="A184" s="247" t="s">
        <v>3193</v>
      </c>
      <c r="B184" s="247" t="s">
        <v>6099</v>
      </c>
      <c r="C184" s="247" t="s">
        <v>313</v>
      </c>
      <c r="D184" s="247"/>
      <c r="E184" s="455" t="s">
        <v>7406</v>
      </c>
      <c r="F184" s="409" t="s">
        <v>171</v>
      </c>
      <c r="G184" s="234">
        <v>3</v>
      </c>
      <c r="H184" s="330"/>
      <c r="I184" s="433">
        <f t="shared" si="51"/>
        <v>0</v>
      </c>
      <c r="J184" s="236">
        <f t="shared" si="54"/>
        <v>0</v>
      </c>
      <c r="K184" s="212">
        <f t="shared" si="53"/>
        <v>0</v>
      </c>
      <c r="L184" s="457"/>
    </row>
    <row r="185" spans="1:12" ht="25.5">
      <c r="A185" s="247" t="s">
        <v>3194</v>
      </c>
      <c r="B185" s="247" t="s">
        <v>6100</v>
      </c>
      <c r="C185" s="247" t="s">
        <v>313</v>
      </c>
      <c r="D185" s="247"/>
      <c r="E185" s="455" t="s">
        <v>7407</v>
      </c>
      <c r="F185" s="409" t="s">
        <v>171</v>
      </c>
      <c r="G185" s="234">
        <v>3</v>
      </c>
      <c r="H185" s="330"/>
      <c r="I185" s="433">
        <f t="shared" si="51"/>
        <v>0</v>
      </c>
      <c r="J185" s="236">
        <f t="shared" si="54"/>
        <v>0</v>
      </c>
      <c r="K185" s="212">
        <f t="shared" si="53"/>
        <v>0</v>
      </c>
      <c r="L185" s="457"/>
    </row>
    <row r="186" spans="1:12" ht="25.5">
      <c r="A186" s="247" t="s">
        <v>3195</v>
      </c>
      <c r="B186" s="247" t="s">
        <v>6101</v>
      </c>
      <c r="C186" s="247" t="s">
        <v>313</v>
      </c>
      <c r="D186" s="247"/>
      <c r="E186" s="455" t="s">
        <v>7408</v>
      </c>
      <c r="F186" s="409" t="s">
        <v>171</v>
      </c>
      <c r="G186" s="234">
        <v>3</v>
      </c>
      <c r="H186" s="330"/>
      <c r="I186" s="433">
        <f t="shared" si="51"/>
        <v>0</v>
      </c>
      <c r="J186" s="236">
        <f t="shared" si="54"/>
        <v>0</v>
      </c>
      <c r="K186" s="212">
        <f t="shared" si="53"/>
        <v>0</v>
      </c>
      <c r="L186" s="457"/>
    </row>
    <row r="187" spans="1:12" ht="25.5">
      <c r="A187" s="247" t="s">
        <v>3196</v>
      </c>
      <c r="B187" s="247" t="s">
        <v>6102</v>
      </c>
      <c r="C187" s="247" t="s">
        <v>313</v>
      </c>
      <c r="D187" s="247"/>
      <c r="E187" s="455" t="s">
        <v>7409</v>
      </c>
      <c r="F187" s="409" t="s">
        <v>171</v>
      </c>
      <c r="G187" s="234">
        <v>3</v>
      </c>
      <c r="H187" s="330"/>
      <c r="I187" s="433">
        <f t="shared" si="51"/>
        <v>0</v>
      </c>
      <c r="J187" s="236">
        <f t="shared" si="54"/>
        <v>0</v>
      </c>
      <c r="K187" s="212">
        <f t="shared" si="53"/>
        <v>0</v>
      </c>
      <c r="L187" s="457"/>
    </row>
    <row r="188" spans="1:12" ht="51">
      <c r="A188" s="247" t="s">
        <v>6321</v>
      </c>
      <c r="B188" s="247" t="s">
        <v>6103</v>
      </c>
      <c r="C188" s="247" t="s">
        <v>313</v>
      </c>
      <c r="D188" s="247"/>
      <c r="E188" s="455" t="s">
        <v>5342</v>
      </c>
      <c r="F188" s="409" t="s">
        <v>163</v>
      </c>
      <c r="G188" s="234">
        <v>417.7</v>
      </c>
      <c r="H188" s="330"/>
      <c r="I188" s="433">
        <f t="shared" si="51"/>
        <v>0</v>
      </c>
      <c r="J188" s="236">
        <f t="shared" si="54"/>
        <v>0</v>
      </c>
      <c r="K188" s="212">
        <f t="shared" si="53"/>
        <v>0</v>
      </c>
    </row>
    <row r="189" spans="1:12" ht="51">
      <c r="A189" s="247" t="s">
        <v>7292</v>
      </c>
      <c r="B189" s="247" t="s">
        <v>6104</v>
      </c>
      <c r="C189" s="247" t="s">
        <v>313</v>
      </c>
      <c r="D189" s="247"/>
      <c r="E189" s="455" t="s">
        <v>5343</v>
      </c>
      <c r="F189" s="409" t="s">
        <v>163</v>
      </c>
      <c r="G189" s="234">
        <v>33.200000000000003</v>
      </c>
      <c r="H189" s="330"/>
      <c r="I189" s="433">
        <f t="shared" si="51"/>
        <v>0</v>
      </c>
      <c r="J189" s="236">
        <f t="shared" si="54"/>
        <v>0</v>
      </c>
      <c r="K189" s="212">
        <f t="shared" si="53"/>
        <v>0</v>
      </c>
    </row>
    <row r="190" spans="1:12">
      <c r="A190" s="247"/>
      <c r="B190" s="247"/>
      <c r="C190" s="247"/>
      <c r="D190" s="247"/>
      <c r="E190" s="455"/>
      <c r="F190" s="409"/>
      <c r="G190" s="251"/>
      <c r="H190" s="487"/>
      <c r="I190" s="435"/>
      <c r="J190" s="435"/>
      <c r="K190" s="436"/>
    </row>
    <row r="191" spans="1:12" s="428" customFormat="1">
      <c r="A191" s="280" t="s">
        <v>78</v>
      </c>
      <c r="B191" s="280"/>
      <c r="C191" s="280"/>
      <c r="D191" s="280"/>
      <c r="E191" s="430" t="s">
        <v>186</v>
      </c>
      <c r="F191" s="431"/>
      <c r="G191" s="227"/>
      <c r="H191" s="332"/>
      <c r="I191" s="432"/>
      <c r="J191" s="432"/>
      <c r="K191" s="229"/>
      <c r="L191" s="419"/>
    </row>
    <row r="192" spans="1:12" ht="25.5">
      <c r="A192" s="247" t="s">
        <v>637</v>
      </c>
      <c r="B192" s="247" t="s">
        <v>6110</v>
      </c>
      <c r="C192" s="247" t="s">
        <v>313</v>
      </c>
      <c r="D192" s="247"/>
      <c r="E192" s="248" t="s">
        <v>3201</v>
      </c>
      <c r="F192" s="249" t="s">
        <v>171</v>
      </c>
      <c r="G192" s="234">
        <v>3</v>
      </c>
      <c r="H192" s="330"/>
      <c r="I192" s="433">
        <f t="shared" ref="I192:I194" si="55">$H$3</f>
        <v>0</v>
      </c>
      <c r="J192" s="236">
        <f t="shared" ref="J192" si="56">TRUNC(H192 * (1+I192), 2)</f>
        <v>0</v>
      </c>
      <c r="K192" s="212">
        <f>TRUNC(G192*J192,2)</f>
        <v>0</v>
      </c>
      <c r="L192" s="457"/>
    </row>
    <row r="193" spans="1:12" ht="25.5">
      <c r="A193" s="247" t="s">
        <v>638</v>
      </c>
      <c r="B193" s="247" t="s">
        <v>6111</v>
      </c>
      <c r="C193" s="247" t="s">
        <v>313</v>
      </c>
      <c r="D193" s="247"/>
      <c r="E193" s="248" t="s">
        <v>3202</v>
      </c>
      <c r="F193" s="249" t="s">
        <v>171</v>
      </c>
      <c r="G193" s="234">
        <v>12</v>
      </c>
      <c r="H193" s="330"/>
      <c r="I193" s="433">
        <f t="shared" si="55"/>
        <v>0</v>
      </c>
      <c r="J193" s="236">
        <f t="shared" ref="J193:J194" si="57">TRUNC(H193 * (1+I193), 2)</f>
        <v>0</v>
      </c>
      <c r="K193" s="212">
        <f>TRUNC(G193*J193,2)</f>
        <v>0</v>
      </c>
      <c r="L193" s="457"/>
    </row>
    <row r="194" spans="1:12" ht="25.5">
      <c r="A194" s="247" t="s">
        <v>639</v>
      </c>
      <c r="B194" s="247" t="s">
        <v>6112</v>
      </c>
      <c r="C194" s="247" t="s">
        <v>313</v>
      </c>
      <c r="D194" s="247"/>
      <c r="E194" s="248" t="s">
        <v>3203</v>
      </c>
      <c r="F194" s="249" t="s">
        <v>171</v>
      </c>
      <c r="G194" s="234">
        <v>1</v>
      </c>
      <c r="H194" s="330"/>
      <c r="I194" s="433">
        <f t="shared" si="55"/>
        <v>0</v>
      </c>
      <c r="J194" s="236">
        <f t="shared" si="57"/>
        <v>0</v>
      </c>
      <c r="K194" s="212">
        <f>TRUNC(G194*J194,2)</f>
        <v>0</v>
      </c>
      <c r="L194" s="457"/>
    </row>
    <row r="195" spans="1:12">
      <c r="A195" s="247"/>
      <c r="B195" s="247"/>
      <c r="C195" s="247"/>
      <c r="D195" s="247"/>
      <c r="E195" s="248"/>
      <c r="F195" s="249"/>
      <c r="G195" s="251"/>
      <c r="H195" s="487"/>
      <c r="I195" s="435"/>
      <c r="J195" s="435"/>
      <c r="K195" s="436"/>
    </row>
    <row r="196" spans="1:12" s="428" customFormat="1">
      <c r="A196" s="280" t="s">
        <v>80</v>
      </c>
      <c r="B196" s="280"/>
      <c r="C196" s="280"/>
      <c r="D196" s="280"/>
      <c r="E196" s="430" t="s">
        <v>187</v>
      </c>
      <c r="F196" s="431"/>
      <c r="G196" s="227"/>
      <c r="H196" s="332"/>
      <c r="I196" s="432"/>
      <c r="J196" s="432"/>
      <c r="K196" s="229"/>
      <c r="L196" s="419"/>
    </row>
    <row r="197" spans="1:12">
      <c r="A197" s="247" t="s">
        <v>82</v>
      </c>
      <c r="B197" s="247"/>
      <c r="C197" s="116" t="s">
        <v>221</v>
      </c>
      <c r="D197" s="247" t="s">
        <v>6575</v>
      </c>
      <c r="E197" s="248" t="s">
        <v>6576</v>
      </c>
      <c r="F197" s="249" t="s">
        <v>164</v>
      </c>
      <c r="G197" s="234">
        <v>110.87</v>
      </c>
      <c r="H197" s="330"/>
      <c r="I197" s="433">
        <f t="shared" ref="I197:I207" si="58">$H$3</f>
        <v>0</v>
      </c>
      <c r="J197" s="236">
        <f t="shared" ref="J197" si="59">TRUNC(H197 * (1+I197), 2)</f>
        <v>0</v>
      </c>
      <c r="K197" s="212">
        <f t="shared" ref="K197:K207" si="60">TRUNC(G197*J197,2)</f>
        <v>0</v>
      </c>
      <c r="L197" s="458"/>
    </row>
    <row r="198" spans="1:12">
      <c r="A198" s="247" t="s">
        <v>83</v>
      </c>
      <c r="B198" s="247"/>
      <c r="C198" s="116" t="s">
        <v>221</v>
      </c>
      <c r="D198" s="247">
        <v>84862</v>
      </c>
      <c r="E198" s="248" t="s">
        <v>6577</v>
      </c>
      <c r="F198" s="249" t="s">
        <v>163</v>
      </c>
      <c r="G198" s="234">
        <v>57.64</v>
      </c>
      <c r="H198" s="330"/>
      <c r="I198" s="433">
        <f t="shared" si="58"/>
        <v>0</v>
      </c>
      <c r="J198" s="236">
        <f t="shared" ref="J198:J207" si="61">TRUNC(H198 * (1+I198), 2)</f>
        <v>0</v>
      </c>
      <c r="K198" s="212">
        <f t="shared" si="60"/>
        <v>0</v>
      </c>
      <c r="L198" s="458"/>
    </row>
    <row r="199" spans="1:12" s="459" customFormat="1">
      <c r="A199" s="247" t="s">
        <v>467</v>
      </c>
      <c r="B199" s="247" t="s">
        <v>6124</v>
      </c>
      <c r="C199" s="247" t="s">
        <v>313</v>
      </c>
      <c r="D199" s="247"/>
      <c r="E199" s="455" t="s">
        <v>3218</v>
      </c>
      <c r="F199" s="249" t="s">
        <v>171</v>
      </c>
      <c r="G199" s="234">
        <v>14</v>
      </c>
      <c r="H199" s="330"/>
      <c r="I199" s="433">
        <f t="shared" si="58"/>
        <v>0</v>
      </c>
      <c r="J199" s="236">
        <f t="shared" si="61"/>
        <v>0</v>
      </c>
      <c r="K199" s="212">
        <f t="shared" si="60"/>
        <v>0</v>
      </c>
      <c r="L199" s="457"/>
    </row>
    <row r="200" spans="1:12" s="459" customFormat="1">
      <c r="A200" s="247" t="s">
        <v>470</v>
      </c>
      <c r="B200" s="247" t="s">
        <v>6116</v>
      </c>
      <c r="C200" s="247" t="s">
        <v>313</v>
      </c>
      <c r="D200" s="247"/>
      <c r="E200" s="455" t="s">
        <v>3210</v>
      </c>
      <c r="F200" s="249" t="s">
        <v>171</v>
      </c>
      <c r="G200" s="234">
        <v>2</v>
      </c>
      <c r="H200" s="330"/>
      <c r="I200" s="433">
        <f t="shared" si="58"/>
        <v>0</v>
      </c>
      <c r="J200" s="236">
        <f t="shared" si="61"/>
        <v>0</v>
      </c>
      <c r="K200" s="212">
        <f t="shared" si="60"/>
        <v>0</v>
      </c>
      <c r="L200" s="457"/>
    </row>
    <row r="201" spans="1:12" s="459" customFormat="1">
      <c r="A201" s="247" t="s">
        <v>3226</v>
      </c>
      <c r="B201" s="247" t="s">
        <v>6125</v>
      </c>
      <c r="C201" s="247" t="s">
        <v>313</v>
      </c>
      <c r="D201" s="247"/>
      <c r="E201" s="455" t="s">
        <v>3219</v>
      </c>
      <c r="F201" s="249" t="s">
        <v>171</v>
      </c>
      <c r="G201" s="234">
        <v>2</v>
      </c>
      <c r="H201" s="330"/>
      <c r="I201" s="433">
        <f t="shared" si="58"/>
        <v>0</v>
      </c>
      <c r="J201" s="236">
        <f t="shared" si="61"/>
        <v>0</v>
      </c>
      <c r="K201" s="212">
        <f t="shared" si="60"/>
        <v>0</v>
      </c>
      <c r="L201" s="457"/>
    </row>
    <row r="202" spans="1:12" s="459" customFormat="1">
      <c r="A202" s="247" t="s">
        <v>3227</v>
      </c>
      <c r="B202" s="247" t="s">
        <v>6126</v>
      </c>
      <c r="C202" s="247" t="s">
        <v>313</v>
      </c>
      <c r="D202" s="247"/>
      <c r="E202" s="455" t="s">
        <v>3220</v>
      </c>
      <c r="F202" s="249" t="s">
        <v>171</v>
      </c>
      <c r="G202" s="234">
        <v>2</v>
      </c>
      <c r="H202" s="330"/>
      <c r="I202" s="433">
        <f t="shared" si="58"/>
        <v>0</v>
      </c>
      <c r="J202" s="236">
        <f t="shared" si="61"/>
        <v>0</v>
      </c>
      <c r="K202" s="212">
        <f t="shared" si="60"/>
        <v>0</v>
      </c>
      <c r="L202" s="457"/>
    </row>
    <row r="203" spans="1:12" s="459" customFormat="1">
      <c r="A203" s="247" t="s">
        <v>3228</v>
      </c>
      <c r="B203" s="247" t="s">
        <v>6127</v>
      </c>
      <c r="C203" s="247" t="s">
        <v>313</v>
      </c>
      <c r="D203" s="247"/>
      <c r="E203" s="455" t="s">
        <v>3221</v>
      </c>
      <c r="F203" s="249" t="s">
        <v>171</v>
      </c>
      <c r="G203" s="234">
        <v>2</v>
      </c>
      <c r="H203" s="330"/>
      <c r="I203" s="433">
        <f t="shared" si="58"/>
        <v>0</v>
      </c>
      <c r="J203" s="236">
        <f t="shared" si="61"/>
        <v>0</v>
      </c>
      <c r="K203" s="212">
        <f t="shared" si="60"/>
        <v>0</v>
      </c>
      <c r="L203" s="457"/>
    </row>
    <row r="204" spans="1:12" s="459" customFormat="1">
      <c r="A204" s="247" t="s">
        <v>3229</v>
      </c>
      <c r="B204" s="247" t="s">
        <v>6128</v>
      </c>
      <c r="C204" s="247" t="s">
        <v>313</v>
      </c>
      <c r="D204" s="247"/>
      <c r="E204" s="455" t="s">
        <v>3222</v>
      </c>
      <c r="F204" s="249" t="s">
        <v>171</v>
      </c>
      <c r="G204" s="234">
        <v>2</v>
      </c>
      <c r="H204" s="330"/>
      <c r="I204" s="433">
        <f t="shared" si="58"/>
        <v>0</v>
      </c>
      <c r="J204" s="236">
        <f t="shared" si="61"/>
        <v>0</v>
      </c>
      <c r="K204" s="212">
        <f t="shared" si="60"/>
        <v>0</v>
      </c>
      <c r="L204" s="457"/>
    </row>
    <row r="205" spans="1:12" s="459" customFormat="1">
      <c r="A205" s="247" t="s">
        <v>3230</v>
      </c>
      <c r="B205" s="247" t="s">
        <v>6129</v>
      </c>
      <c r="C205" s="247" t="s">
        <v>313</v>
      </c>
      <c r="D205" s="247"/>
      <c r="E205" s="455" t="s">
        <v>3223</v>
      </c>
      <c r="F205" s="249" t="s">
        <v>171</v>
      </c>
      <c r="G205" s="234">
        <v>1</v>
      </c>
      <c r="H205" s="330"/>
      <c r="I205" s="433">
        <f t="shared" si="58"/>
        <v>0</v>
      </c>
      <c r="J205" s="236">
        <f t="shared" si="61"/>
        <v>0</v>
      </c>
      <c r="K205" s="212">
        <f t="shared" si="60"/>
        <v>0</v>
      </c>
      <c r="L205" s="457"/>
    </row>
    <row r="206" spans="1:12" s="459" customFormat="1">
      <c r="A206" s="247" t="s">
        <v>3231</v>
      </c>
      <c r="B206" s="247" t="s">
        <v>6130</v>
      </c>
      <c r="C206" s="247" t="s">
        <v>313</v>
      </c>
      <c r="D206" s="247"/>
      <c r="E206" s="455" t="s">
        <v>3224</v>
      </c>
      <c r="F206" s="249" t="s">
        <v>171</v>
      </c>
      <c r="G206" s="234">
        <v>2</v>
      </c>
      <c r="H206" s="330"/>
      <c r="I206" s="433">
        <f t="shared" si="58"/>
        <v>0</v>
      </c>
      <c r="J206" s="236">
        <f t="shared" si="61"/>
        <v>0</v>
      </c>
      <c r="K206" s="212">
        <f t="shared" si="60"/>
        <v>0</v>
      </c>
      <c r="L206" s="457"/>
    </row>
    <row r="207" spans="1:12" s="459" customFormat="1">
      <c r="A207" s="247" t="s">
        <v>3232</v>
      </c>
      <c r="B207" s="247" t="s">
        <v>6131</v>
      </c>
      <c r="C207" s="247" t="s">
        <v>313</v>
      </c>
      <c r="D207" s="247"/>
      <c r="E207" s="455" t="s">
        <v>3225</v>
      </c>
      <c r="F207" s="249" t="s">
        <v>171</v>
      </c>
      <c r="G207" s="234">
        <v>1</v>
      </c>
      <c r="H207" s="330"/>
      <c r="I207" s="433">
        <f t="shared" si="58"/>
        <v>0</v>
      </c>
      <c r="J207" s="236">
        <f t="shared" si="61"/>
        <v>0</v>
      </c>
      <c r="K207" s="212">
        <f t="shared" si="60"/>
        <v>0</v>
      </c>
      <c r="L207" s="457"/>
    </row>
    <row r="208" spans="1:12">
      <c r="A208" s="247"/>
      <c r="B208" s="247"/>
      <c r="C208" s="247"/>
      <c r="D208" s="247"/>
      <c r="E208" s="455"/>
      <c r="F208" s="249"/>
      <c r="G208" s="234"/>
      <c r="H208" s="330"/>
      <c r="I208" s="212"/>
      <c r="J208" s="212"/>
      <c r="K208" s="212"/>
    </row>
    <row r="209" spans="1:12" s="428" customFormat="1">
      <c r="A209" s="280" t="s">
        <v>218</v>
      </c>
      <c r="B209" s="280"/>
      <c r="C209" s="280"/>
      <c r="D209" s="280"/>
      <c r="E209" s="430" t="s">
        <v>188</v>
      </c>
      <c r="F209" s="431"/>
      <c r="G209" s="227"/>
      <c r="H209" s="332"/>
      <c r="I209" s="432"/>
      <c r="J209" s="432"/>
      <c r="K209" s="229"/>
      <c r="L209" s="419"/>
    </row>
    <row r="210" spans="1:12" ht="25.5">
      <c r="A210" s="247" t="s">
        <v>219</v>
      </c>
      <c r="B210" s="247"/>
      <c r="C210" s="116" t="s">
        <v>221</v>
      </c>
      <c r="D210" s="247" t="s">
        <v>6578</v>
      </c>
      <c r="E210" s="248" t="s">
        <v>498</v>
      </c>
      <c r="F210" s="249" t="s">
        <v>163</v>
      </c>
      <c r="G210" s="234">
        <v>4.0500000000000007</v>
      </c>
      <c r="H210" s="330"/>
      <c r="I210" s="433">
        <f t="shared" ref="I210" si="62">$H$3</f>
        <v>0</v>
      </c>
      <c r="J210" s="236">
        <f t="shared" ref="J210" si="63">TRUNC(H210 * (1+I210), 2)</f>
        <v>0</v>
      </c>
      <c r="K210" s="212">
        <f>TRUNC(G210*J210,2)</f>
        <v>0</v>
      </c>
      <c r="L210" s="458"/>
    </row>
    <row r="211" spans="1:12">
      <c r="A211" s="247"/>
      <c r="B211" s="247"/>
      <c r="C211" s="247"/>
      <c r="D211" s="247"/>
      <c r="E211" s="455"/>
      <c r="F211" s="409"/>
      <c r="G211" s="251"/>
      <c r="H211" s="487"/>
      <c r="I211" s="435"/>
      <c r="J211" s="435"/>
      <c r="K211" s="436"/>
    </row>
    <row r="212" spans="1:12">
      <c r="A212" s="247"/>
      <c r="B212" s="247"/>
      <c r="C212" s="247"/>
      <c r="D212" s="247"/>
      <c r="E212" s="414" t="s">
        <v>175</v>
      </c>
      <c r="F212" s="249"/>
      <c r="G212" s="251"/>
      <c r="H212" s="487"/>
      <c r="I212" s="435"/>
      <c r="J212" s="435"/>
      <c r="K212" s="326">
        <f>SUM(K163:K211)</f>
        <v>0</v>
      </c>
    </row>
    <row r="213" spans="1:12">
      <c r="A213" s="247"/>
      <c r="B213" s="247"/>
      <c r="C213" s="247"/>
      <c r="D213" s="247"/>
      <c r="E213" s="248"/>
      <c r="F213" s="249"/>
      <c r="G213" s="251"/>
      <c r="H213" s="487"/>
      <c r="I213" s="435"/>
      <c r="J213" s="435"/>
      <c r="K213" s="436"/>
    </row>
    <row r="214" spans="1:12">
      <c r="A214" s="247"/>
      <c r="B214" s="247"/>
      <c r="C214" s="247"/>
      <c r="D214" s="247"/>
      <c r="E214" s="248"/>
      <c r="F214" s="249"/>
      <c r="G214" s="251"/>
      <c r="H214" s="487"/>
      <c r="I214" s="435"/>
      <c r="J214" s="435"/>
      <c r="K214" s="436"/>
    </row>
    <row r="215" spans="1:12" s="428" customFormat="1">
      <c r="A215" s="423" t="s">
        <v>84</v>
      </c>
      <c r="B215" s="423"/>
      <c r="C215" s="423"/>
      <c r="D215" s="423"/>
      <c r="E215" s="425" t="s">
        <v>1706</v>
      </c>
      <c r="F215" s="426"/>
      <c r="G215" s="219"/>
      <c r="H215" s="332"/>
      <c r="I215" s="427"/>
      <c r="J215" s="427"/>
      <c r="K215" s="221"/>
      <c r="L215" s="419"/>
    </row>
    <row r="216" spans="1:12" s="428" customFormat="1">
      <c r="A216" s="280" t="s">
        <v>85</v>
      </c>
      <c r="B216" s="280"/>
      <c r="C216" s="280"/>
      <c r="D216" s="280"/>
      <c r="E216" s="430" t="s">
        <v>230</v>
      </c>
      <c r="F216" s="431"/>
      <c r="G216" s="227"/>
      <c r="H216" s="332"/>
      <c r="I216" s="432"/>
      <c r="J216" s="432"/>
      <c r="K216" s="229"/>
      <c r="L216" s="419"/>
    </row>
    <row r="217" spans="1:12" ht="52.5" customHeight="1">
      <c r="A217" s="247" t="s">
        <v>86</v>
      </c>
      <c r="B217" s="247" t="s">
        <v>1476</v>
      </c>
      <c r="C217" s="247" t="s">
        <v>313</v>
      </c>
      <c r="D217" s="247"/>
      <c r="E217" s="248" t="s">
        <v>6570</v>
      </c>
      <c r="F217" s="249" t="s">
        <v>163</v>
      </c>
      <c r="G217" s="234">
        <v>816.31999999999994</v>
      </c>
      <c r="H217" s="330"/>
      <c r="I217" s="433">
        <f t="shared" ref="I217:I220" si="64">$H$3</f>
        <v>0</v>
      </c>
      <c r="J217" s="236">
        <f t="shared" ref="J217" si="65">TRUNC(H217 * (1+I217), 2)</f>
        <v>0</v>
      </c>
      <c r="K217" s="212">
        <f>TRUNC(G217*J217,2)</f>
        <v>0</v>
      </c>
      <c r="L217" s="460"/>
    </row>
    <row r="218" spans="1:12" ht="25.5">
      <c r="A218" s="247" t="s">
        <v>87</v>
      </c>
      <c r="B218" s="247"/>
      <c r="C218" s="247" t="s">
        <v>221</v>
      </c>
      <c r="D218" s="247">
        <v>84660</v>
      </c>
      <c r="E218" s="248" t="s">
        <v>6666</v>
      </c>
      <c r="F218" s="249" t="s">
        <v>163</v>
      </c>
      <c r="G218" s="234">
        <v>1632.63</v>
      </c>
      <c r="H218" s="330"/>
      <c r="I218" s="433">
        <f t="shared" si="64"/>
        <v>0</v>
      </c>
      <c r="J218" s="236">
        <f t="shared" ref="J218:J220" si="66">TRUNC(H218 * (1+I218), 2)</f>
        <v>0</v>
      </c>
      <c r="K218" s="212">
        <f>TRUNC(G218*J218,2)</f>
        <v>0</v>
      </c>
      <c r="L218" s="458"/>
    </row>
    <row r="219" spans="1:12" ht="25.5">
      <c r="A219" s="247" t="s">
        <v>88</v>
      </c>
      <c r="B219" s="247"/>
      <c r="C219" s="247" t="s">
        <v>221</v>
      </c>
      <c r="D219" s="247" t="s">
        <v>6665</v>
      </c>
      <c r="E219" s="248" t="s">
        <v>6525</v>
      </c>
      <c r="F219" s="249" t="s">
        <v>163</v>
      </c>
      <c r="G219" s="234">
        <v>1632.63</v>
      </c>
      <c r="H219" s="330"/>
      <c r="I219" s="433">
        <f t="shared" si="64"/>
        <v>0</v>
      </c>
      <c r="J219" s="236">
        <f t="shared" si="66"/>
        <v>0</v>
      </c>
      <c r="K219" s="212">
        <f>TRUNC(G219*J219,2)</f>
        <v>0</v>
      </c>
    </row>
    <row r="220" spans="1:12" ht="25.5">
      <c r="A220" s="247" t="s">
        <v>328</v>
      </c>
      <c r="B220" s="247"/>
      <c r="C220" s="247" t="s">
        <v>221</v>
      </c>
      <c r="D220" s="247">
        <v>94216</v>
      </c>
      <c r="E220" s="248" t="s">
        <v>6569</v>
      </c>
      <c r="F220" s="249" t="s">
        <v>163</v>
      </c>
      <c r="G220" s="234">
        <v>816.31999999999994</v>
      </c>
      <c r="H220" s="330"/>
      <c r="I220" s="433">
        <f t="shared" si="64"/>
        <v>0</v>
      </c>
      <c r="J220" s="236">
        <f t="shared" si="66"/>
        <v>0</v>
      </c>
      <c r="K220" s="212">
        <f>TRUNC(G220*J220,2)</f>
        <v>0</v>
      </c>
      <c r="L220" s="458"/>
    </row>
    <row r="221" spans="1:12" s="428" customFormat="1">
      <c r="A221" s="444"/>
      <c r="B221" s="444"/>
      <c r="C221" s="444"/>
      <c r="D221" s="444"/>
      <c r="E221" s="414"/>
      <c r="F221" s="445"/>
      <c r="G221" s="259"/>
      <c r="H221" s="489"/>
      <c r="I221" s="446"/>
      <c r="J221" s="446"/>
      <c r="K221" s="447"/>
      <c r="L221" s="419"/>
    </row>
    <row r="222" spans="1:12" s="428" customFormat="1">
      <c r="A222" s="280" t="s">
        <v>225</v>
      </c>
      <c r="B222" s="280"/>
      <c r="C222" s="280"/>
      <c r="D222" s="280"/>
      <c r="E222" s="430" t="s">
        <v>5347</v>
      </c>
      <c r="F222" s="431"/>
      <c r="G222" s="227"/>
      <c r="H222" s="332"/>
      <c r="I222" s="432"/>
      <c r="J222" s="432"/>
      <c r="K222" s="229"/>
      <c r="L222" s="419"/>
    </row>
    <row r="223" spans="1:12">
      <c r="A223" s="461" t="s">
        <v>226</v>
      </c>
      <c r="B223" s="461"/>
      <c r="C223" s="461"/>
      <c r="D223" s="461"/>
      <c r="E223" s="462" t="s">
        <v>2109</v>
      </c>
      <c r="F223" s="249"/>
      <c r="G223" s="234"/>
      <c r="H223" s="487"/>
      <c r="I223" s="329"/>
      <c r="J223" s="329"/>
      <c r="K223" s="407"/>
    </row>
    <row r="224" spans="1:12">
      <c r="A224" s="247" t="s">
        <v>2110</v>
      </c>
      <c r="B224" s="247" t="s">
        <v>854</v>
      </c>
      <c r="C224" s="247" t="s">
        <v>313</v>
      </c>
      <c r="D224" s="247"/>
      <c r="E224" s="248" t="s">
        <v>1732</v>
      </c>
      <c r="F224" s="249" t="s">
        <v>163</v>
      </c>
      <c r="G224" s="234">
        <v>288.43</v>
      </c>
      <c r="H224" s="330"/>
      <c r="I224" s="433">
        <f t="shared" ref="I224:I229" si="67">$H$3</f>
        <v>0</v>
      </c>
      <c r="J224" s="236">
        <f t="shared" ref="J224" si="68">TRUNC(H224 * (1+I224), 2)</f>
        <v>0</v>
      </c>
      <c r="K224" s="212">
        <f t="shared" ref="K224:K229" si="69">TRUNC(G224*J224,2)</f>
        <v>0</v>
      </c>
    </row>
    <row r="225" spans="1:12" ht="38.25">
      <c r="A225" s="247" t="s">
        <v>2111</v>
      </c>
      <c r="B225" s="247" t="s">
        <v>1506</v>
      </c>
      <c r="C225" s="247" t="s">
        <v>313</v>
      </c>
      <c r="D225" s="247"/>
      <c r="E225" s="248" t="s">
        <v>2088</v>
      </c>
      <c r="F225" s="249" t="s">
        <v>163</v>
      </c>
      <c r="G225" s="234">
        <v>288.43</v>
      </c>
      <c r="H225" s="330"/>
      <c r="I225" s="433">
        <f t="shared" si="67"/>
        <v>0</v>
      </c>
      <c r="J225" s="236">
        <f t="shared" ref="J225:J229" si="70">TRUNC(H225 * (1+I225), 2)</f>
        <v>0</v>
      </c>
      <c r="K225" s="212">
        <f t="shared" si="69"/>
        <v>0</v>
      </c>
    </row>
    <row r="226" spans="1:12">
      <c r="A226" s="247" t="s">
        <v>2112</v>
      </c>
      <c r="B226" s="247" t="s">
        <v>1379</v>
      </c>
      <c r="C226" s="247" t="s">
        <v>313</v>
      </c>
      <c r="D226" s="247"/>
      <c r="E226" s="248" t="s">
        <v>6581</v>
      </c>
      <c r="F226" s="249" t="s">
        <v>163</v>
      </c>
      <c r="G226" s="234">
        <v>288.43</v>
      </c>
      <c r="H226" s="330"/>
      <c r="I226" s="433">
        <f t="shared" si="67"/>
        <v>0</v>
      </c>
      <c r="J226" s="236">
        <f t="shared" si="70"/>
        <v>0</v>
      </c>
      <c r="K226" s="212">
        <f t="shared" si="69"/>
        <v>0</v>
      </c>
      <c r="L226" s="458"/>
    </row>
    <row r="227" spans="1:12" ht="38.25">
      <c r="A227" s="247" t="s">
        <v>2113</v>
      </c>
      <c r="B227" s="247" t="s">
        <v>1503</v>
      </c>
      <c r="C227" s="247" t="s">
        <v>313</v>
      </c>
      <c r="D227" s="247"/>
      <c r="E227" s="248" t="s">
        <v>6324</v>
      </c>
      <c r="F227" s="249" t="s">
        <v>163</v>
      </c>
      <c r="G227" s="234">
        <v>288.43</v>
      </c>
      <c r="H227" s="330"/>
      <c r="I227" s="433">
        <f t="shared" si="67"/>
        <v>0</v>
      </c>
      <c r="J227" s="236">
        <f t="shared" si="70"/>
        <v>0</v>
      </c>
      <c r="K227" s="212">
        <f t="shared" si="69"/>
        <v>0</v>
      </c>
    </row>
    <row r="228" spans="1:12" ht="25.5">
      <c r="A228" s="247" t="s">
        <v>2114</v>
      </c>
      <c r="B228" s="247" t="s">
        <v>1606</v>
      </c>
      <c r="C228" s="247" t="s">
        <v>313</v>
      </c>
      <c r="D228" s="247"/>
      <c r="E228" s="248" t="s">
        <v>2091</v>
      </c>
      <c r="F228" s="249" t="s">
        <v>163</v>
      </c>
      <c r="G228" s="234">
        <v>288.43</v>
      </c>
      <c r="H228" s="330"/>
      <c r="I228" s="433">
        <f t="shared" si="67"/>
        <v>0</v>
      </c>
      <c r="J228" s="236">
        <f t="shared" si="70"/>
        <v>0</v>
      </c>
      <c r="K228" s="212">
        <f t="shared" si="69"/>
        <v>0</v>
      </c>
    </row>
    <row r="229" spans="1:12" ht="38.25" customHeight="1">
      <c r="A229" s="247" t="s">
        <v>2115</v>
      </c>
      <c r="B229" s="247"/>
      <c r="C229" s="247" t="s">
        <v>221</v>
      </c>
      <c r="D229" s="247">
        <v>87755</v>
      </c>
      <c r="E229" s="463" t="s">
        <v>6668</v>
      </c>
      <c r="F229" s="409" t="s">
        <v>163</v>
      </c>
      <c r="G229" s="234">
        <v>288.43</v>
      </c>
      <c r="H229" s="330"/>
      <c r="I229" s="433">
        <f t="shared" si="67"/>
        <v>0</v>
      </c>
      <c r="J229" s="236">
        <f t="shared" si="70"/>
        <v>0</v>
      </c>
      <c r="K229" s="212">
        <f t="shared" si="69"/>
        <v>0</v>
      </c>
      <c r="L229" s="458"/>
    </row>
    <row r="230" spans="1:12">
      <c r="A230" s="247"/>
      <c r="B230" s="247"/>
      <c r="C230" s="247"/>
      <c r="D230" s="247"/>
      <c r="E230" s="248"/>
      <c r="F230" s="249"/>
      <c r="G230" s="234"/>
      <c r="H230" s="487"/>
      <c r="I230" s="329"/>
      <c r="J230" s="329"/>
      <c r="K230" s="407"/>
    </row>
    <row r="231" spans="1:12">
      <c r="A231" s="461" t="s">
        <v>227</v>
      </c>
      <c r="B231" s="461"/>
      <c r="C231" s="461"/>
      <c r="D231" s="461"/>
      <c r="E231" s="462" t="s">
        <v>2092</v>
      </c>
      <c r="F231" s="249"/>
      <c r="G231" s="234"/>
      <c r="H231" s="487"/>
      <c r="I231" s="329"/>
      <c r="J231" s="329"/>
      <c r="K231" s="407"/>
    </row>
    <row r="232" spans="1:12" ht="42" customHeight="1">
      <c r="A232" s="247" t="s">
        <v>6737</v>
      </c>
      <c r="B232" s="247"/>
      <c r="C232" s="247" t="s">
        <v>221</v>
      </c>
      <c r="D232" s="247">
        <v>87874</v>
      </c>
      <c r="E232" s="248" t="s">
        <v>7342</v>
      </c>
      <c r="F232" s="249" t="s">
        <v>163</v>
      </c>
      <c r="G232" s="234">
        <v>117.32000000000001</v>
      </c>
      <c r="H232" s="330"/>
      <c r="I232" s="433">
        <f t="shared" ref="I232:I235" si="71">$H$3</f>
        <v>0</v>
      </c>
      <c r="J232" s="236">
        <f t="shared" ref="J232" si="72">TRUNC(H232 * (1+I232), 2)</f>
        <v>0</v>
      </c>
      <c r="K232" s="212">
        <f>TRUNC(G232*J232,2)</f>
        <v>0</v>
      </c>
      <c r="L232" s="434"/>
    </row>
    <row r="233" spans="1:12">
      <c r="A233" s="247" t="s">
        <v>6738</v>
      </c>
      <c r="B233" s="247"/>
      <c r="C233" s="247" t="s">
        <v>221</v>
      </c>
      <c r="D233" s="247" t="s">
        <v>6583</v>
      </c>
      <c r="E233" s="248" t="s">
        <v>6584</v>
      </c>
      <c r="F233" s="249" t="s">
        <v>163</v>
      </c>
      <c r="G233" s="234">
        <v>117.32000000000001</v>
      </c>
      <c r="H233" s="330"/>
      <c r="I233" s="433">
        <f t="shared" si="71"/>
        <v>0</v>
      </c>
      <c r="J233" s="236">
        <f t="shared" ref="J233:J235" si="73">TRUNC(H233 * (1+I233), 2)</f>
        <v>0</v>
      </c>
      <c r="K233" s="212">
        <f>TRUNC(G233*J233,2)</f>
        <v>0</v>
      </c>
      <c r="L233" s="458"/>
    </row>
    <row r="234" spans="1:12">
      <c r="A234" s="247" t="s">
        <v>6739</v>
      </c>
      <c r="B234" s="247" t="s">
        <v>1455</v>
      </c>
      <c r="C234" s="247" t="s">
        <v>313</v>
      </c>
      <c r="D234" s="247"/>
      <c r="E234" s="463" t="s">
        <v>6582</v>
      </c>
      <c r="F234" s="249" t="s">
        <v>163</v>
      </c>
      <c r="G234" s="234">
        <v>117.32000000000001</v>
      </c>
      <c r="H234" s="330"/>
      <c r="I234" s="433">
        <f t="shared" si="71"/>
        <v>0</v>
      </c>
      <c r="J234" s="236">
        <f t="shared" si="73"/>
        <v>0</v>
      </c>
      <c r="K234" s="212">
        <f>TRUNC(G234*J234,2)</f>
        <v>0</v>
      </c>
      <c r="L234" s="458"/>
    </row>
    <row r="235" spans="1:12" ht="38.25" customHeight="1">
      <c r="A235" s="247" t="s">
        <v>6740</v>
      </c>
      <c r="B235" s="247"/>
      <c r="C235" s="247" t="s">
        <v>221</v>
      </c>
      <c r="D235" s="247">
        <v>87755</v>
      </c>
      <c r="E235" s="463" t="s">
        <v>6668</v>
      </c>
      <c r="F235" s="409" t="s">
        <v>163</v>
      </c>
      <c r="G235" s="234">
        <v>117.32000000000001</v>
      </c>
      <c r="H235" s="330"/>
      <c r="I235" s="433">
        <f t="shared" si="71"/>
        <v>0</v>
      </c>
      <c r="J235" s="236">
        <f t="shared" si="73"/>
        <v>0</v>
      </c>
      <c r="K235" s="212">
        <f>TRUNC(G235*J235,2)</f>
        <v>0</v>
      </c>
      <c r="L235" s="458"/>
    </row>
    <row r="236" spans="1:12">
      <c r="A236" s="441"/>
      <c r="B236" s="441"/>
      <c r="C236" s="441"/>
      <c r="D236" s="441"/>
      <c r="E236" s="441"/>
      <c r="F236" s="249"/>
      <c r="G236" s="234"/>
      <c r="H236" s="487"/>
      <c r="I236" s="329"/>
      <c r="J236" s="329"/>
      <c r="K236" s="407"/>
    </row>
    <row r="237" spans="1:12">
      <c r="A237" s="461" t="s">
        <v>228</v>
      </c>
      <c r="B237" s="461"/>
      <c r="C237" s="461"/>
      <c r="D237" s="461"/>
      <c r="E237" s="462" t="s">
        <v>2096</v>
      </c>
      <c r="F237" s="249"/>
      <c r="G237" s="234"/>
      <c r="H237" s="487"/>
      <c r="I237" s="329"/>
      <c r="J237" s="329"/>
      <c r="K237" s="407"/>
    </row>
    <row r="238" spans="1:12">
      <c r="A238" s="461"/>
      <c r="B238" s="461"/>
      <c r="C238" s="461"/>
      <c r="D238" s="461"/>
      <c r="E238" s="463"/>
      <c r="F238" s="249"/>
      <c r="G238" s="234"/>
      <c r="H238" s="487"/>
      <c r="I238" s="329"/>
      <c r="J238" s="329"/>
      <c r="K238" s="407"/>
    </row>
    <row r="239" spans="1:12">
      <c r="A239" s="461" t="s">
        <v>229</v>
      </c>
      <c r="B239" s="461"/>
      <c r="C239" s="461"/>
      <c r="D239" s="461"/>
      <c r="E239" s="464" t="s">
        <v>2098</v>
      </c>
      <c r="F239" s="249"/>
      <c r="G239" s="234"/>
      <c r="H239" s="487"/>
      <c r="I239" s="329"/>
      <c r="J239" s="329"/>
      <c r="K239" s="407"/>
    </row>
    <row r="240" spans="1:12">
      <c r="A240" s="247" t="s">
        <v>2118</v>
      </c>
      <c r="B240" s="247" t="s">
        <v>1573</v>
      </c>
      <c r="C240" s="247" t="s">
        <v>313</v>
      </c>
      <c r="D240" s="247"/>
      <c r="E240" s="463" t="s">
        <v>2099</v>
      </c>
      <c r="F240" s="249" t="s">
        <v>163</v>
      </c>
      <c r="G240" s="234">
        <v>174</v>
      </c>
      <c r="H240" s="330"/>
      <c r="I240" s="433">
        <f t="shared" ref="I240:I242" si="74">$H$3</f>
        <v>0</v>
      </c>
      <c r="J240" s="236">
        <f t="shared" ref="J240" si="75">TRUNC(H240 * (1+I240), 2)</f>
        <v>0</v>
      </c>
      <c r="K240" s="212">
        <f>TRUNC(G240*J240,2)</f>
        <v>0</v>
      </c>
    </row>
    <row r="241" spans="1:12">
      <c r="A241" s="247" t="s">
        <v>2119</v>
      </c>
      <c r="B241" s="247" t="s">
        <v>1557</v>
      </c>
      <c r="C241" s="247" t="s">
        <v>313</v>
      </c>
      <c r="D241" s="247"/>
      <c r="E241" s="463" t="s">
        <v>2100</v>
      </c>
      <c r="F241" s="249" t="s">
        <v>163</v>
      </c>
      <c r="G241" s="234">
        <v>174</v>
      </c>
      <c r="H241" s="330"/>
      <c r="I241" s="433">
        <f t="shared" si="74"/>
        <v>0</v>
      </c>
      <c r="J241" s="236">
        <f t="shared" ref="J241:J242" si="76">TRUNC(H241 * (1+I241), 2)</f>
        <v>0</v>
      </c>
      <c r="K241" s="212">
        <f>TRUNC(G241*J241,2)</f>
        <v>0</v>
      </c>
    </row>
    <row r="242" spans="1:12">
      <c r="A242" s="247" t="s">
        <v>2120</v>
      </c>
      <c r="B242" s="247" t="s">
        <v>1504</v>
      </c>
      <c r="C242" s="247" t="s">
        <v>313</v>
      </c>
      <c r="D242" s="247"/>
      <c r="E242" s="463" t="s">
        <v>2101</v>
      </c>
      <c r="F242" s="249" t="s">
        <v>163</v>
      </c>
      <c r="G242" s="234">
        <v>1230</v>
      </c>
      <c r="H242" s="330"/>
      <c r="I242" s="433">
        <f t="shared" si="74"/>
        <v>0</v>
      </c>
      <c r="J242" s="236">
        <f t="shared" si="76"/>
        <v>0</v>
      </c>
      <c r="K242" s="212">
        <f>TRUNC(G242*J242,2)</f>
        <v>0</v>
      </c>
    </row>
    <row r="243" spans="1:12">
      <c r="A243" s="247"/>
      <c r="B243" s="247"/>
      <c r="C243" s="247"/>
      <c r="D243" s="247"/>
      <c r="E243" s="248"/>
      <c r="F243" s="249"/>
      <c r="G243" s="234"/>
      <c r="H243" s="487"/>
      <c r="I243" s="329"/>
      <c r="J243" s="329"/>
      <c r="K243" s="407"/>
    </row>
    <row r="244" spans="1:12">
      <c r="A244" s="461" t="s">
        <v>261</v>
      </c>
      <c r="B244" s="461"/>
      <c r="C244" s="461"/>
      <c r="D244" s="461"/>
      <c r="E244" s="462" t="s">
        <v>2102</v>
      </c>
      <c r="F244" s="465"/>
      <c r="G244" s="234"/>
      <c r="H244" s="487"/>
      <c r="I244" s="329"/>
      <c r="J244" s="329"/>
      <c r="K244" s="407"/>
    </row>
    <row r="245" spans="1:12">
      <c r="A245" s="247" t="s">
        <v>2121</v>
      </c>
      <c r="B245" s="247" t="s">
        <v>854</v>
      </c>
      <c r="C245" s="247" t="s">
        <v>313</v>
      </c>
      <c r="D245" s="247"/>
      <c r="E245" s="248" t="s">
        <v>1732</v>
      </c>
      <c r="F245" s="249" t="s">
        <v>163</v>
      </c>
      <c r="G245" s="234">
        <v>34.659999999999997</v>
      </c>
      <c r="H245" s="330"/>
      <c r="I245" s="433">
        <f t="shared" ref="I245:I249" si="77">$H$3</f>
        <v>0</v>
      </c>
      <c r="J245" s="236">
        <f t="shared" ref="J245" si="78">TRUNC(H245 * (1+I245), 2)</f>
        <v>0</v>
      </c>
      <c r="K245" s="212">
        <f>TRUNC(G245*J245,2)</f>
        <v>0</v>
      </c>
    </row>
    <row r="246" spans="1:12" ht="25.5">
      <c r="A246" s="247" t="s">
        <v>2122</v>
      </c>
      <c r="B246" s="247" t="s">
        <v>1546</v>
      </c>
      <c r="C246" s="247" t="s">
        <v>313</v>
      </c>
      <c r="D246" s="247"/>
      <c r="E246" s="248" t="s">
        <v>2103</v>
      </c>
      <c r="F246" s="249" t="s">
        <v>163</v>
      </c>
      <c r="G246" s="234">
        <v>34.659999999999997</v>
      </c>
      <c r="H246" s="330"/>
      <c r="I246" s="433">
        <f t="shared" si="77"/>
        <v>0</v>
      </c>
      <c r="J246" s="236">
        <f t="shared" ref="J246:J249" si="79">TRUNC(H246 * (1+I246), 2)</f>
        <v>0</v>
      </c>
      <c r="K246" s="212">
        <f>TRUNC(G246*J246,2)</f>
        <v>0</v>
      </c>
    </row>
    <row r="247" spans="1:12">
      <c r="A247" s="247" t="s">
        <v>2123</v>
      </c>
      <c r="B247" s="247" t="s">
        <v>1455</v>
      </c>
      <c r="C247" s="247" t="s">
        <v>313</v>
      </c>
      <c r="D247" s="247"/>
      <c r="E247" s="463" t="s">
        <v>6582</v>
      </c>
      <c r="F247" s="249" t="s">
        <v>163</v>
      </c>
      <c r="G247" s="234">
        <v>34.659999999999997</v>
      </c>
      <c r="H247" s="330"/>
      <c r="I247" s="433">
        <f t="shared" si="77"/>
        <v>0</v>
      </c>
      <c r="J247" s="236">
        <f t="shared" si="79"/>
        <v>0</v>
      </c>
      <c r="K247" s="212">
        <f>TRUNC(G247*J247,2)</f>
        <v>0</v>
      </c>
      <c r="L247" s="458"/>
    </row>
    <row r="248" spans="1:12">
      <c r="A248" s="247" t="s">
        <v>2124</v>
      </c>
      <c r="B248" s="247"/>
      <c r="C248" s="247" t="s">
        <v>221</v>
      </c>
      <c r="D248" s="247" t="s">
        <v>6583</v>
      </c>
      <c r="E248" s="248" t="s">
        <v>6584</v>
      </c>
      <c r="F248" s="249" t="s">
        <v>163</v>
      </c>
      <c r="G248" s="234">
        <v>34.659999999999997</v>
      </c>
      <c r="H248" s="330"/>
      <c r="I248" s="433">
        <f t="shared" si="77"/>
        <v>0</v>
      </c>
      <c r="J248" s="236">
        <f t="shared" si="79"/>
        <v>0</v>
      </c>
      <c r="K248" s="212">
        <f>TRUNC(G248*J248,2)</f>
        <v>0</v>
      </c>
      <c r="L248" s="458"/>
    </row>
    <row r="249" spans="1:12" ht="25.5">
      <c r="A249" s="247" t="s">
        <v>2125</v>
      </c>
      <c r="B249" s="247"/>
      <c r="C249" s="247" t="s">
        <v>221</v>
      </c>
      <c r="D249" s="247">
        <v>87755</v>
      </c>
      <c r="E249" s="463" t="s">
        <v>6668</v>
      </c>
      <c r="F249" s="409" t="s">
        <v>163</v>
      </c>
      <c r="G249" s="234">
        <v>34.659999999999997</v>
      </c>
      <c r="H249" s="330"/>
      <c r="I249" s="433">
        <f t="shared" si="77"/>
        <v>0</v>
      </c>
      <c r="J249" s="236">
        <f t="shared" si="79"/>
        <v>0</v>
      </c>
      <c r="K249" s="212">
        <f>TRUNC(G249*J249,2)</f>
        <v>0</v>
      </c>
      <c r="L249" s="458"/>
    </row>
    <row r="250" spans="1:12">
      <c r="A250" s="247"/>
      <c r="B250" s="247"/>
      <c r="C250" s="247"/>
      <c r="D250" s="247"/>
      <c r="E250" s="463"/>
      <c r="F250" s="409"/>
      <c r="G250" s="234"/>
      <c r="H250" s="487"/>
      <c r="I250" s="329"/>
      <c r="J250" s="329"/>
      <c r="K250" s="407"/>
    </row>
    <row r="251" spans="1:12">
      <c r="A251" s="247"/>
      <c r="B251" s="247"/>
      <c r="C251" s="247"/>
      <c r="D251" s="247"/>
      <c r="E251" s="414" t="s">
        <v>175</v>
      </c>
      <c r="F251" s="249"/>
      <c r="G251" s="234"/>
      <c r="H251" s="487"/>
      <c r="I251" s="329"/>
      <c r="J251" s="329"/>
      <c r="K251" s="326">
        <f>SUM(K216:K250)</f>
        <v>0</v>
      </c>
    </row>
    <row r="252" spans="1:12">
      <c r="A252" s="247"/>
      <c r="B252" s="247"/>
      <c r="C252" s="247"/>
      <c r="D252" s="247"/>
      <c r="E252" s="248"/>
      <c r="F252" s="249"/>
      <c r="G252" s="234"/>
      <c r="H252" s="487"/>
      <c r="I252" s="329"/>
      <c r="J252" s="329"/>
      <c r="K252" s="407"/>
    </row>
    <row r="253" spans="1:12">
      <c r="A253" s="247"/>
      <c r="B253" s="247"/>
      <c r="C253" s="247"/>
      <c r="D253" s="247"/>
      <c r="E253" s="248"/>
      <c r="F253" s="249"/>
      <c r="G253" s="234"/>
      <c r="H253" s="487"/>
      <c r="I253" s="329"/>
      <c r="J253" s="329"/>
      <c r="K253" s="407"/>
    </row>
    <row r="254" spans="1:12" s="428" customFormat="1">
      <c r="A254" s="423" t="s">
        <v>89</v>
      </c>
      <c r="B254" s="423"/>
      <c r="C254" s="423"/>
      <c r="D254" s="423"/>
      <c r="E254" s="425" t="s">
        <v>189</v>
      </c>
      <c r="F254" s="426"/>
      <c r="G254" s="219"/>
      <c r="H254" s="332"/>
      <c r="I254" s="427"/>
      <c r="J254" s="427"/>
      <c r="K254" s="221"/>
      <c r="L254" s="419"/>
    </row>
    <row r="255" spans="1:12" s="428" customFormat="1">
      <c r="A255" s="280" t="s">
        <v>90</v>
      </c>
      <c r="B255" s="280"/>
      <c r="C255" s="280"/>
      <c r="D255" s="280"/>
      <c r="E255" s="430" t="s">
        <v>511</v>
      </c>
      <c r="F255" s="431"/>
      <c r="G255" s="227"/>
      <c r="H255" s="332"/>
      <c r="I255" s="432"/>
      <c r="J255" s="432"/>
      <c r="K255" s="229"/>
      <c r="L255" s="419"/>
    </row>
    <row r="256" spans="1:12" ht="25.5">
      <c r="A256" s="247" t="s">
        <v>91</v>
      </c>
      <c r="B256" s="247"/>
      <c r="C256" s="247" t="s">
        <v>221</v>
      </c>
      <c r="D256" s="247">
        <v>87879</v>
      </c>
      <c r="E256" s="248" t="s">
        <v>7180</v>
      </c>
      <c r="F256" s="249" t="s">
        <v>163</v>
      </c>
      <c r="G256" s="234">
        <v>3876.4699999999984</v>
      </c>
      <c r="H256" s="330"/>
      <c r="I256" s="433">
        <f t="shared" ref="I256:I261" si="80">$H$3</f>
        <v>0</v>
      </c>
      <c r="J256" s="236">
        <f t="shared" ref="J256" si="81">TRUNC(H256 * (1+I256), 2)</f>
        <v>0</v>
      </c>
      <c r="K256" s="212">
        <f t="shared" ref="K256:K261" si="82">TRUNC(G256*J256,2)</f>
        <v>0</v>
      </c>
      <c r="L256" s="434"/>
    </row>
    <row r="257" spans="1:12" ht="25.5">
      <c r="A257" s="247" t="s">
        <v>92</v>
      </c>
      <c r="B257" s="247"/>
      <c r="C257" s="247" t="s">
        <v>221</v>
      </c>
      <c r="D257" s="247">
        <v>87885</v>
      </c>
      <c r="E257" s="248" t="s">
        <v>6669</v>
      </c>
      <c r="F257" s="249" t="s">
        <v>163</v>
      </c>
      <c r="G257" s="234">
        <v>1360.3499999999997</v>
      </c>
      <c r="H257" s="330"/>
      <c r="I257" s="433">
        <f t="shared" si="80"/>
        <v>0</v>
      </c>
      <c r="J257" s="236">
        <f t="shared" ref="J257:J261" si="83">TRUNC(H257 * (1+I257), 2)</f>
        <v>0</v>
      </c>
      <c r="K257" s="212">
        <f t="shared" si="82"/>
        <v>0</v>
      </c>
      <c r="L257" s="434"/>
    </row>
    <row r="258" spans="1:12" ht="51.75" customHeight="1">
      <c r="A258" s="247" t="s">
        <v>93</v>
      </c>
      <c r="B258" s="247"/>
      <c r="C258" s="247" t="s">
        <v>221</v>
      </c>
      <c r="D258" s="247">
        <v>87535</v>
      </c>
      <c r="E258" s="248" t="s">
        <v>7182</v>
      </c>
      <c r="F258" s="249" t="s">
        <v>163</v>
      </c>
      <c r="G258" s="234">
        <v>631.32000000000005</v>
      </c>
      <c r="H258" s="330"/>
      <c r="I258" s="433">
        <f t="shared" si="80"/>
        <v>0</v>
      </c>
      <c r="J258" s="236">
        <f t="shared" si="83"/>
        <v>0</v>
      </c>
      <c r="K258" s="212">
        <f t="shared" si="82"/>
        <v>0</v>
      </c>
      <c r="L258" s="434"/>
    </row>
    <row r="259" spans="1:12" ht="38.25">
      <c r="A259" s="247" t="s">
        <v>94</v>
      </c>
      <c r="B259" s="247"/>
      <c r="C259" s="247" t="s">
        <v>221</v>
      </c>
      <c r="D259" s="247">
        <v>87529</v>
      </c>
      <c r="E259" s="248" t="s">
        <v>6526</v>
      </c>
      <c r="F259" s="249" t="s">
        <v>163</v>
      </c>
      <c r="G259" s="234">
        <v>3310.0099999999989</v>
      </c>
      <c r="H259" s="330"/>
      <c r="I259" s="433">
        <f t="shared" si="80"/>
        <v>0</v>
      </c>
      <c r="J259" s="236">
        <f t="shared" si="83"/>
        <v>0</v>
      </c>
      <c r="K259" s="212">
        <f t="shared" si="82"/>
        <v>0</v>
      </c>
    </row>
    <row r="260" spans="1:12" ht="38.25">
      <c r="A260" s="247" t="s">
        <v>95</v>
      </c>
      <c r="B260" s="247"/>
      <c r="C260" s="247" t="s">
        <v>221</v>
      </c>
      <c r="D260" s="247">
        <v>90406</v>
      </c>
      <c r="E260" s="248" t="s">
        <v>6670</v>
      </c>
      <c r="F260" s="249" t="s">
        <v>163</v>
      </c>
      <c r="G260" s="234">
        <v>1360.3499999999997</v>
      </c>
      <c r="H260" s="330"/>
      <c r="I260" s="433">
        <f t="shared" si="80"/>
        <v>0</v>
      </c>
      <c r="J260" s="236">
        <f t="shared" si="83"/>
        <v>0</v>
      </c>
      <c r="K260" s="212">
        <f t="shared" si="82"/>
        <v>0</v>
      </c>
    </row>
    <row r="261" spans="1:12" ht="38.25">
      <c r="A261" s="247" t="s">
        <v>224</v>
      </c>
      <c r="B261" s="247"/>
      <c r="C261" s="247" t="s">
        <v>221</v>
      </c>
      <c r="D261" s="247">
        <v>87265</v>
      </c>
      <c r="E261" s="248" t="s">
        <v>6671</v>
      </c>
      <c r="F261" s="249" t="s">
        <v>163</v>
      </c>
      <c r="G261" s="234">
        <v>631.32000000000005</v>
      </c>
      <c r="H261" s="330"/>
      <c r="I261" s="433">
        <f t="shared" si="80"/>
        <v>0</v>
      </c>
      <c r="J261" s="236">
        <f t="shared" si="83"/>
        <v>0</v>
      </c>
      <c r="K261" s="212">
        <f t="shared" si="82"/>
        <v>0</v>
      </c>
      <c r="L261" s="434"/>
    </row>
    <row r="262" spans="1:12">
      <c r="A262" s="247"/>
      <c r="B262" s="247"/>
      <c r="C262" s="247"/>
      <c r="D262" s="247"/>
      <c r="E262" s="248"/>
      <c r="F262" s="249"/>
      <c r="G262" s="234"/>
      <c r="H262" s="487"/>
      <c r="I262" s="329"/>
      <c r="J262" s="329"/>
      <c r="K262" s="436"/>
    </row>
    <row r="263" spans="1:12" s="428" customFormat="1">
      <c r="A263" s="280" t="s">
        <v>96</v>
      </c>
      <c r="B263" s="280"/>
      <c r="C263" s="280"/>
      <c r="D263" s="280"/>
      <c r="E263" s="430" t="s">
        <v>510</v>
      </c>
      <c r="F263" s="431"/>
      <c r="G263" s="227"/>
      <c r="H263" s="332"/>
      <c r="I263" s="432"/>
      <c r="J263" s="432"/>
      <c r="K263" s="229"/>
      <c r="L263" s="419"/>
    </row>
    <row r="264" spans="1:12" ht="38.25">
      <c r="A264" s="247" t="s">
        <v>97</v>
      </c>
      <c r="B264" s="247"/>
      <c r="C264" s="247" t="s">
        <v>221</v>
      </c>
      <c r="D264" s="247">
        <v>87905</v>
      </c>
      <c r="E264" s="248" t="s">
        <v>7181</v>
      </c>
      <c r="F264" s="249" t="s">
        <v>163</v>
      </c>
      <c r="G264" s="234">
        <v>1071.3499999999999</v>
      </c>
      <c r="H264" s="330"/>
      <c r="I264" s="433">
        <f t="shared" ref="I264:I268" si="84">$H$3</f>
        <v>0</v>
      </c>
      <c r="J264" s="236">
        <f t="shared" ref="J264" si="85">TRUNC(H264 * (1+I264), 2)</f>
        <v>0</v>
      </c>
      <c r="K264" s="212">
        <f>TRUNC(G264*J264,2)</f>
        <v>0</v>
      </c>
      <c r="L264" s="434"/>
    </row>
    <row r="265" spans="1:12" ht="38.25">
      <c r="A265" s="247" t="s">
        <v>98</v>
      </c>
      <c r="B265" s="247"/>
      <c r="C265" s="247" t="s">
        <v>221</v>
      </c>
      <c r="D265" s="247">
        <v>87779</v>
      </c>
      <c r="E265" s="248" t="s">
        <v>6527</v>
      </c>
      <c r="F265" s="249" t="s">
        <v>163</v>
      </c>
      <c r="G265" s="234">
        <v>1071.3499999999999</v>
      </c>
      <c r="H265" s="330"/>
      <c r="I265" s="433">
        <f t="shared" si="84"/>
        <v>0</v>
      </c>
      <c r="J265" s="236">
        <f t="shared" ref="J265:J268" si="86">TRUNC(H265 * (1+I265), 2)</f>
        <v>0</v>
      </c>
      <c r="K265" s="212">
        <f>TRUNC(G265*J265,2)</f>
        <v>0</v>
      </c>
    </row>
    <row r="266" spans="1:12" ht="25.5">
      <c r="A266" s="247" t="s">
        <v>335</v>
      </c>
      <c r="B266" s="247"/>
      <c r="C266" s="247" t="s">
        <v>221</v>
      </c>
      <c r="D266" s="247">
        <v>88413</v>
      </c>
      <c r="E266" s="248" t="s">
        <v>6528</v>
      </c>
      <c r="F266" s="249" t="s">
        <v>163</v>
      </c>
      <c r="G266" s="234">
        <v>1071.3499999999999</v>
      </c>
      <c r="H266" s="330"/>
      <c r="I266" s="433">
        <f t="shared" si="84"/>
        <v>0</v>
      </c>
      <c r="J266" s="236">
        <f t="shared" si="86"/>
        <v>0</v>
      </c>
      <c r="K266" s="212">
        <f>TRUNC(G266*J266,2)</f>
        <v>0</v>
      </c>
    </row>
    <row r="267" spans="1:12" ht="41.25" customHeight="1">
      <c r="A267" s="247" t="s">
        <v>342</v>
      </c>
      <c r="B267" s="247"/>
      <c r="C267" s="247" t="s">
        <v>221</v>
      </c>
      <c r="D267" s="247">
        <v>88417</v>
      </c>
      <c r="E267" s="455" t="s">
        <v>6664</v>
      </c>
      <c r="F267" s="409" t="s">
        <v>163</v>
      </c>
      <c r="G267" s="234">
        <v>1071.3499999999999</v>
      </c>
      <c r="H267" s="330"/>
      <c r="I267" s="433">
        <f t="shared" si="84"/>
        <v>0</v>
      </c>
      <c r="J267" s="236">
        <f t="shared" si="86"/>
        <v>0</v>
      </c>
      <c r="K267" s="212">
        <f>TRUNC(G267*J267,2)</f>
        <v>0</v>
      </c>
      <c r="L267" s="458"/>
    </row>
    <row r="268" spans="1:12" ht="25.5">
      <c r="A268" s="247" t="s">
        <v>2641</v>
      </c>
      <c r="B268" s="247" t="s">
        <v>6134</v>
      </c>
      <c r="C268" s="247" t="s">
        <v>313</v>
      </c>
      <c r="D268" s="247"/>
      <c r="E268" s="248" t="s">
        <v>3236</v>
      </c>
      <c r="F268" s="249" t="s">
        <v>163</v>
      </c>
      <c r="G268" s="234">
        <v>237.45</v>
      </c>
      <c r="H268" s="330"/>
      <c r="I268" s="433">
        <f t="shared" si="84"/>
        <v>0</v>
      </c>
      <c r="J268" s="236">
        <f t="shared" si="86"/>
        <v>0</v>
      </c>
      <c r="K268" s="212">
        <f>TRUNC(G268*J268,2)</f>
        <v>0</v>
      </c>
    </row>
    <row r="269" spans="1:12">
      <c r="A269" s="247"/>
      <c r="B269" s="247"/>
      <c r="C269" s="247"/>
      <c r="D269" s="247"/>
      <c r="E269" s="248"/>
      <c r="F269" s="249"/>
      <c r="G269" s="234"/>
      <c r="H269" s="487"/>
      <c r="I269" s="329"/>
      <c r="J269" s="329"/>
      <c r="K269" s="436"/>
    </row>
    <row r="270" spans="1:12" s="428" customFormat="1">
      <c r="A270" s="280" t="s">
        <v>501</v>
      </c>
      <c r="B270" s="280"/>
      <c r="C270" s="280"/>
      <c r="D270" s="280"/>
      <c r="E270" s="430" t="s">
        <v>190</v>
      </c>
      <c r="F270" s="431"/>
      <c r="G270" s="227"/>
      <c r="H270" s="332"/>
      <c r="I270" s="432"/>
      <c r="J270" s="432"/>
      <c r="K270" s="229"/>
      <c r="L270" s="419"/>
    </row>
    <row r="271" spans="1:12" ht="25.5">
      <c r="A271" s="247" t="s">
        <v>506</v>
      </c>
      <c r="B271" s="247"/>
      <c r="C271" s="247" t="s">
        <v>221</v>
      </c>
      <c r="D271" s="247">
        <v>96114</v>
      </c>
      <c r="E271" s="248" t="s">
        <v>6672</v>
      </c>
      <c r="F271" s="249" t="s">
        <v>163</v>
      </c>
      <c r="G271" s="234">
        <v>78.419999999999987</v>
      </c>
      <c r="H271" s="330"/>
      <c r="I271" s="433">
        <f t="shared" ref="I271:I272" si="87">$H$3</f>
        <v>0</v>
      </c>
      <c r="J271" s="236">
        <f t="shared" ref="J271" si="88">TRUNC(H271 * (1+I271), 2)</f>
        <v>0</v>
      </c>
      <c r="K271" s="212">
        <f>TRUNC(G271*J271,2)</f>
        <v>0</v>
      </c>
      <c r="L271" s="458"/>
    </row>
    <row r="272" spans="1:12">
      <c r="A272" s="247" t="s">
        <v>507</v>
      </c>
      <c r="B272" s="247" t="s">
        <v>6135</v>
      </c>
      <c r="C272" s="247" t="s">
        <v>313</v>
      </c>
      <c r="D272" s="247"/>
      <c r="E272" s="248" t="s">
        <v>7301</v>
      </c>
      <c r="F272" s="249" t="s">
        <v>163</v>
      </c>
      <c r="G272" s="234">
        <v>2978.199999999998</v>
      </c>
      <c r="H272" s="330"/>
      <c r="I272" s="433">
        <f t="shared" si="87"/>
        <v>0</v>
      </c>
      <c r="J272" s="236">
        <f t="shared" ref="J272" si="89">TRUNC(H272 * (1+I272), 2)</f>
        <v>0</v>
      </c>
      <c r="K272" s="212">
        <f>TRUNC(G272*J272,2)</f>
        <v>0</v>
      </c>
      <c r="L272" s="458"/>
    </row>
    <row r="273" spans="1:12">
      <c r="A273" s="247"/>
      <c r="B273" s="247"/>
      <c r="C273" s="247"/>
      <c r="D273" s="247"/>
      <c r="E273" s="248"/>
      <c r="F273" s="249"/>
      <c r="G273" s="234"/>
      <c r="H273" s="487"/>
      <c r="I273" s="329"/>
      <c r="J273" s="329"/>
      <c r="K273" s="407"/>
    </row>
    <row r="274" spans="1:12">
      <c r="A274" s="247"/>
      <c r="B274" s="247"/>
      <c r="C274" s="247"/>
      <c r="D274" s="247"/>
      <c r="E274" s="414" t="s">
        <v>175</v>
      </c>
      <c r="F274" s="249"/>
      <c r="G274" s="251"/>
      <c r="H274" s="487"/>
      <c r="I274" s="435"/>
      <c r="J274" s="435"/>
      <c r="K274" s="326">
        <f>SUM(K254:K273)</f>
        <v>0</v>
      </c>
    </row>
    <row r="275" spans="1:12">
      <c r="A275" s="247"/>
      <c r="B275" s="247"/>
      <c r="C275" s="247"/>
      <c r="D275" s="247"/>
      <c r="E275" s="414"/>
      <c r="F275" s="249"/>
      <c r="G275" s="251"/>
      <c r="H275" s="487"/>
      <c r="I275" s="435"/>
      <c r="J275" s="435"/>
      <c r="K275" s="326"/>
    </row>
    <row r="276" spans="1:12">
      <c r="A276" s="247"/>
      <c r="B276" s="247"/>
      <c r="C276" s="247"/>
      <c r="D276" s="247"/>
      <c r="E276" s="248"/>
      <c r="F276" s="249"/>
      <c r="G276" s="251"/>
      <c r="H276" s="487"/>
      <c r="I276" s="435"/>
      <c r="J276" s="435"/>
      <c r="K276" s="436"/>
    </row>
    <row r="277" spans="1:12" s="428" customFormat="1">
      <c r="A277" s="423" t="s">
        <v>99</v>
      </c>
      <c r="B277" s="423"/>
      <c r="C277" s="423"/>
      <c r="D277" s="423"/>
      <c r="E277" s="425" t="s">
        <v>191</v>
      </c>
      <c r="F277" s="426"/>
      <c r="G277" s="219"/>
      <c r="H277" s="332"/>
      <c r="I277" s="427"/>
      <c r="J277" s="427"/>
      <c r="K277" s="221"/>
      <c r="L277" s="419"/>
    </row>
    <row r="278" spans="1:12" s="428" customFormat="1">
      <c r="A278" s="280" t="s">
        <v>100</v>
      </c>
      <c r="B278" s="280"/>
      <c r="C278" s="280"/>
      <c r="D278" s="280"/>
      <c r="E278" s="430" t="s">
        <v>192</v>
      </c>
      <c r="F278" s="431"/>
      <c r="G278" s="227"/>
      <c r="H278" s="332"/>
      <c r="I278" s="432"/>
      <c r="J278" s="432"/>
      <c r="K278" s="229"/>
      <c r="L278" s="419"/>
    </row>
    <row r="279" spans="1:12" s="466" customFormat="1" ht="25.5">
      <c r="A279" s="230" t="s">
        <v>102</v>
      </c>
      <c r="B279" s="230"/>
      <c r="C279" s="230" t="s">
        <v>221</v>
      </c>
      <c r="D279" s="231">
        <v>97083</v>
      </c>
      <c r="E279" s="241" t="s">
        <v>7725</v>
      </c>
      <c r="F279" s="244" t="s">
        <v>163</v>
      </c>
      <c r="G279" s="234">
        <v>1241.5899999999999</v>
      </c>
      <c r="H279" s="330"/>
      <c r="I279" s="433">
        <f t="shared" ref="I279:I285" si="90">$H$3</f>
        <v>0</v>
      </c>
      <c r="J279" s="236">
        <f t="shared" ref="J279" si="91">TRUNC(H279 * (1+I279), 2)</f>
        <v>0</v>
      </c>
      <c r="K279" s="212">
        <f>TRUNC(G279*J279,2)</f>
        <v>0</v>
      </c>
      <c r="L279" s="458"/>
    </row>
    <row r="280" spans="1:12" s="466" customFormat="1" ht="25.5">
      <c r="A280" s="230" t="s">
        <v>282</v>
      </c>
      <c r="B280" s="230" t="s">
        <v>7712</v>
      </c>
      <c r="C280" s="230"/>
      <c r="D280" s="231"/>
      <c r="E280" s="241" t="s">
        <v>7726</v>
      </c>
      <c r="F280" s="244" t="s">
        <v>176</v>
      </c>
      <c r="G280" s="234">
        <v>372.47699999999998</v>
      </c>
      <c r="H280" s="330"/>
      <c r="I280" s="433">
        <f t="shared" si="90"/>
        <v>0</v>
      </c>
      <c r="J280" s="236">
        <f t="shared" ref="J280:J282" si="92">TRUNC(H280 * (1+I280), 2)</f>
        <v>0</v>
      </c>
      <c r="K280" s="212">
        <f t="shared" ref="K280:K282" si="93">TRUNC(G280*J280,2)</f>
        <v>0</v>
      </c>
      <c r="L280" s="458"/>
    </row>
    <row r="281" spans="1:12" s="466" customFormat="1">
      <c r="A281" s="230" t="s">
        <v>286</v>
      </c>
      <c r="B281" s="230"/>
      <c r="C281" s="230" t="s">
        <v>221</v>
      </c>
      <c r="D281" s="231">
        <v>97092</v>
      </c>
      <c r="E281" s="241" t="s">
        <v>7727</v>
      </c>
      <c r="F281" s="244" t="s">
        <v>180</v>
      </c>
      <c r="G281" s="234">
        <v>3327.4612000000002</v>
      </c>
      <c r="H281" s="330"/>
      <c r="I281" s="433">
        <f t="shared" si="90"/>
        <v>0</v>
      </c>
      <c r="J281" s="236">
        <f t="shared" si="92"/>
        <v>0</v>
      </c>
      <c r="K281" s="212">
        <f t="shared" si="93"/>
        <v>0</v>
      </c>
      <c r="L281" s="458"/>
    </row>
    <row r="282" spans="1:12" s="466" customFormat="1" ht="25.5">
      <c r="A282" s="230" t="s">
        <v>327</v>
      </c>
      <c r="B282" s="230"/>
      <c r="C282" s="230" t="s">
        <v>221</v>
      </c>
      <c r="D282" s="231">
        <v>97095</v>
      </c>
      <c r="E282" s="241" t="s">
        <v>7728</v>
      </c>
      <c r="F282" s="244" t="s">
        <v>176</v>
      </c>
      <c r="G282" s="234">
        <v>186.23849999999999</v>
      </c>
      <c r="H282" s="330"/>
      <c r="I282" s="433">
        <f t="shared" si="90"/>
        <v>0</v>
      </c>
      <c r="J282" s="236">
        <f t="shared" si="92"/>
        <v>0</v>
      </c>
      <c r="K282" s="212">
        <f t="shared" si="93"/>
        <v>0</v>
      </c>
      <c r="L282" s="458"/>
    </row>
    <row r="283" spans="1:12" ht="39" customHeight="1">
      <c r="A283" s="247" t="s">
        <v>343</v>
      </c>
      <c r="B283" s="247"/>
      <c r="C283" s="247" t="s">
        <v>221</v>
      </c>
      <c r="D283" s="247">
        <v>87620</v>
      </c>
      <c r="E283" s="248" t="s">
        <v>6535</v>
      </c>
      <c r="F283" s="249" t="s">
        <v>163</v>
      </c>
      <c r="G283" s="234">
        <v>3000.739999999998</v>
      </c>
      <c r="H283" s="330"/>
      <c r="I283" s="433">
        <f t="shared" si="90"/>
        <v>0</v>
      </c>
      <c r="J283" s="236">
        <f t="shared" ref="J283:J285" si="94">TRUNC(H283 * (1+I283), 2)</f>
        <v>0</v>
      </c>
      <c r="K283" s="212">
        <f>TRUNC(G283*J283,2)</f>
        <v>0</v>
      </c>
    </row>
    <row r="284" spans="1:12" ht="25.5">
      <c r="A284" s="247" t="s">
        <v>7713</v>
      </c>
      <c r="B284" s="247"/>
      <c r="C284" s="247" t="s">
        <v>221</v>
      </c>
      <c r="D284" s="247">
        <v>98680</v>
      </c>
      <c r="E284" s="248" t="s">
        <v>7297</v>
      </c>
      <c r="F284" s="249" t="s">
        <v>163</v>
      </c>
      <c r="G284" s="234">
        <v>291.60000000000002</v>
      </c>
      <c r="H284" s="330"/>
      <c r="I284" s="433">
        <f t="shared" si="90"/>
        <v>0</v>
      </c>
      <c r="J284" s="236">
        <f t="shared" si="94"/>
        <v>0</v>
      </c>
      <c r="K284" s="212">
        <f>TRUNC(G284*J284,2)</f>
        <v>0</v>
      </c>
    </row>
    <row r="285" spans="1:12" ht="25.5">
      <c r="A285" s="247" t="s">
        <v>7714</v>
      </c>
      <c r="B285" s="247"/>
      <c r="C285" s="247" t="s">
        <v>221</v>
      </c>
      <c r="D285" s="247">
        <v>94994</v>
      </c>
      <c r="E285" s="248" t="s">
        <v>7383</v>
      </c>
      <c r="F285" s="249" t="s">
        <v>163</v>
      </c>
      <c r="G285" s="324">
        <v>31.88</v>
      </c>
      <c r="H285" s="330"/>
      <c r="I285" s="433">
        <f t="shared" si="90"/>
        <v>0</v>
      </c>
      <c r="J285" s="236">
        <f t="shared" si="94"/>
        <v>0</v>
      </c>
      <c r="K285" s="212">
        <f>TRUNC(G285*J285,2)</f>
        <v>0</v>
      </c>
    </row>
    <row r="286" spans="1:12">
      <c r="A286" s="247"/>
      <c r="B286" s="247"/>
      <c r="C286" s="247"/>
      <c r="D286" s="247"/>
      <c r="E286" s="248"/>
      <c r="F286" s="249"/>
      <c r="G286" s="251"/>
      <c r="H286" s="487"/>
      <c r="I286" s="435"/>
      <c r="J286" s="435"/>
      <c r="K286" s="436"/>
    </row>
    <row r="287" spans="1:12" s="428" customFormat="1">
      <c r="A287" s="280" t="s">
        <v>103</v>
      </c>
      <c r="B287" s="280"/>
      <c r="C287" s="280"/>
      <c r="D287" s="280"/>
      <c r="E287" s="430" t="s">
        <v>5358</v>
      </c>
      <c r="F287" s="431"/>
      <c r="G287" s="227"/>
      <c r="H287" s="332"/>
      <c r="I287" s="432"/>
      <c r="J287" s="432"/>
      <c r="K287" s="229"/>
      <c r="L287" s="419"/>
    </row>
    <row r="288" spans="1:12">
      <c r="A288" s="247" t="s">
        <v>104</v>
      </c>
      <c r="B288" s="247"/>
      <c r="C288" s="247" t="s">
        <v>221</v>
      </c>
      <c r="D288" s="247">
        <v>101752</v>
      </c>
      <c r="E288" s="248" t="s">
        <v>7730</v>
      </c>
      <c r="F288" s="249" t="s">
        <v>163</v>
      </c>
      <c r="G288" s="234">
        <v>3082.0699999999988</v>
      </c>
      <c r="H288" s="330"/>
      <c r="I288" s="433">
        <f t="shared" ref="I288:I290" si="95">$H$3</f>
        <v>0</v>
      </c>
      <c r="J288" s="236">
        <f t="shared" ref="J288" si="96">TRUNC(H288 * (1+I288), 2)</f>
        <v>0</v>
      </c>
      <c r="K288" s="212">
        <f>TRUNC(G288*J288,2)</f>
        <v>0</v>
      </c>
      <c r="L288" s="458"/>
    </row>
    <row r="289" spans="1:12" ht="25.5">
      <c r="A289" s="247" t="s">
        <v>105</v>
      </c>
      <c r="B289" s="247" t="s">
        <v>6136</v>
      </c>
      <c r="C289" s="247" t="s">
        <v>313</v>
      </c>
      <c r="D289" s="247"/>
      <c r="E289" s="248" t="s">
        <v>3238</v>
      </c>
      <c r="F289" s="249" t="s">
        <v>164</v>
      </c>
      <c r="G289" s="234">
        <v>24.3</v>
      </c>
      <c r="H289" s="330"/>
      <c r="I289" s="433">
        <f t="shared" si="95"/>
        <v>0</v>
      </c>
      <c r="J289" s="236">
        <f t="shared" ref="J289:J290" si="97">TRUNC(H289 * (1+I289), 2)</f>
        <v>0</v>
      </c>
      <c r="K289" s="212">
        <f>TRUNC(G289*J289,2)</f>
        <v>0</v>
      </c>
    </row>
    <row r="290" spans="1:12" ht="25.5">
      <c r="A290" s="247" t="s">
        <v>377</v>
      </c>
      <c r="B290" s="247"/>
      <c r="C290" s="247" t="s">
        <v>221</v>
      </c>
      <c r="D290" s="247">
        <v>101733</v>
      </c>
      <c r="E290" s="248" t="s">
        <v>7732</v>
      </c>
      <c r="F290" s="409" t="s">
        <v>163</v>
      </c>
      <c r="G290" s="234">
        <v>3</v>
      </c>
      <c r="H290" s="330"/>
      <c r="I290" s="433">
        <f t="shared" si="95"/>
        <v>0</v>
      </c>
      <c r="J290" s="236">
        <f t="shared" si="97"/>
        <v>0</v>
      </c>
      <c r="K290" s="212">
        <f>TRUNC(G290*J290,2)</f>
        <v>0</v>
      </c>
      <c r="L290" s="458"/>
    </row>
    <row r="291" spans="1:12">
      <c r="A291" s="247"/>
      <c r="B291" s="247"/>
      <c r="C291" s="247"/>
      <c r="D291" s="247"/>
      <c r="E291" s="248"/>
      <c r="F291" s="249"/>
      <c r="G291" s="251"/>
      <c r="H291" s="487"/>
      <c r="I291" s="435"/>
      <c r="J291" s="435"/>
      <c r="K291" s="436"/>
    </row>
    <row r="292" spans="1:12" s="428" customFormat="1">
      <c r="A292" s="280" t="s">
        <v>107</v>
      </c>
      <c r="B292" s="280"/>
      <c r="C292" s="280"/>
      <c r="D292" s="280"/>
      <c r="E292" s="430" t="s">
        <v>5363</v>
      </c>
      <c r="F292" s="431"/>
      <c r="G292" s="227"/>
      <c r="H292" s="332"/>
      <c r="I292" s="432"/>
      <c r="J292" s="432"/>
      <c r="K292" s="229"/>
      <c r="L292" s="419"/>
    </row>
    <row r="293" spans="1:12">
      <c r="A293" s="247" t="s">
        <v>109</v>
      </c>
      <c r="B293" s="247" t="s">
        <v>2751</v>
      </c>
      <c r="C293" s="247" t="s">
        <v>313</v>
      </c>
      <c r="D293" s="247"/>
      <c r="E293" s="467" t="s">
        <v>2143</v>
      </c>
      <c r="F293" s="468" t="s">
        <v>163</v>
      </c>
      <c r="G293" s="234">
        <v>69.180000000000007</v>
      </c>
      <c r="H293" s="330"/>
      <c r="I293" s="433">
        <f t="shared" ref="I293:I295" si="98">$H$3</f>
        <v>0</v>
      </c>
      <c r="J293" s="236">
        <f t="shared" ref="J293" si="99">TRUNC(H293 * (1+I293), 2)</f>
        <v>0</v>
      </c>
      <c r="K293" s="212">
        <f>TRUNC(G293*J293,2)</f>
        <v>0</v>
      </c>
    </row>
    <row r="294" spans="1:12">
      <c r="A294" s="247" t="s">
        <v>532</v>
      </c>
      <c r="B294" s="247"/>
      <c r="C294" s="247" t="s">
        <v>221</v>
      </c>
      <c r="D294" s="243">
        <v>101741</v>
      </c>
      <c r="E294" s="241" t="s">
        <v>7733</v>
      </c>
      <c r="F294" s="249" t="s">
        <v>164</v>
      </c>
      <c r="G294" s="234">
        <v>659.53000000000009</v>
      </c>
      <c r="H294" s="330"/>
      <c r="I294" s="433">
        <f t="shared" si="98"/>
        <v>0</v>
      </c>
      <c r="J294" s="236">
        <f t="shared" ref="J294:J295" si="100">TRUNC(H294 * (1+I294), 2)</f>
        <v>0</v>
      </c>
      <c r="K294" s="212">
        <f>TRUNC(G294*J294,2)</f>
        <v>0</v>
      </c>
      <c r="L294" s="458"/>
    </row>
    <row r="295" spans="1:12">
      <c r="A295" s="247" t="s">
        <v>533</v>
      </c>
      <c r="B295" s="247"/>
      <c r="C295" s="247" t="s">
        <v>221</v>
      </c>
      <c r="D295" s="240">
        <v>101740</v>
      </c>
      <c r="E295" s="241" t="s">
        <v>7734</v>
      </c>
      <c r="F295" s="249" t="s">
        <v>164</v>
      </c>
      <c r="G295" s="234">
        <v>56.35</v>
      </c>
      <c r="H295" s="330"/>
      <c r="I295" s="433">
        <f t="shared" si="98"/>
        <v>0</v>
      </c>
      <c r="J295" s="236">
        <f t="shared" si="100"/>
        <v>0</v>
      </c>
      <c r="K295" s="212">
        <f>TRUNC(G295*J295,2)</f>
        <v>0</v>
      </c>
      <c r="L295" s="458"/>
    </row>
    <row r="296" spans="1:12">
      <c r="A296" s="247"/>
      <c r="B296" s="247"/>
      <c r="C296" s="247"/>
      <c r="D296" s="247"/>
      <c r="E296" s="455"/>
      <c r="F296" s="409"/>
      <c r="G296" s="234"/>
      <c r="H296" s="487"/>
      <c r="I296" s="329"/>
      <c r="J296" s="329"/>
      <c r="K296" s="407"/>
    </row>
    <row r="297" spans="1:12">
      <c r="A297" s="247"/>
      <c r="B297" s="247"/>
      <c r="C297" s="247"/>
      <c r="D297" s="247"/>
      <c r="E297" s="414" t="s">
        <v>175</v>
      </c>
      <c r="F297" s="249"/>
      <c r="G297" s="234"/>
      <c r="H297" s="487"/>
      <c r="I297" s="329"/>
      <c r="J297" s="329"/>
      <c r="K297" s="326">
        <f>SUM(K277:K296)</f>
        <v>0</v>
      </c>
    </row>
    <row r="298" spans="1:12">
      <c r="A298" s="247"/>
      <c r="B298" s="247"/>
      <c r="C298" s="247"/>
      <c r="D298" s="247"/>
      <c r="E298" s="248"/>
      <c r="F298" s="249"/>
      <c r="G298" s="251"/>
      <c r="H298" s="487"/>
      <c r="I298" s="435"/>
      <c r="J298" s="435"/>
      <c r="K298" s="436"/>
    </row>
    <row r="299" spans="1:12">
      <c r="A299" s="247"/>
      <c r="B299" s="247"/>
      <c r="C299" s="247"/>
      <c r="D299" s="247"/>
      <c r="E299" s="248"/>
      <c r="F299" s="249"/>
      <c r="G299" s="251"/>
      <c r="H299" s="487"/>
      <c r="I299" s="435"/>
      <c r="J299" s="435"/>
      <c r="K299" s="436"/>
    </row>
    <row r="300" spans="1:12" s="428" customFormat="1">
      <c r="A300" s="423" t="s">
        <v>111</v>
      </c>
      <c r="B300" s="423"/>
      <c r="C300" s="423"/>
      <c r="D300" s="423"/>
      <c r="E300" s="425" t="s">
        <v>193</v>
      </c>
      <c r="F300" s="426"/>
      <c r="G300" s="219"/>
      <c r="H300" s="332"/>
      <c r="I300" s="427"/>
      <c r="J300" s="427"/>
      <c r="K300" s="221"/>
      <c r="L300" s="419"/>
    </row>
    <row r="301" spans="1:12" s="428" customFormat="1">
      <c r="A301" s="280" t="s">
        <v>112</v>
      </c>
      <c r="B301" s="280"/>
      <c r="C301" s="280"/>
      <c r="D301" s="280"/>
      <c r="E301" s="430" t="s">
        <v>194</v>
      </c>
      <c r="F301" s="431"/>
      <c r="G301" s="227"/>
      <c r="H301" s="332"/>
      <c r="I301" s="432"/>
      <c r="J301" s="432"/>
      <c r="K301" s="229"/>
      <c r="L301" s="419"/>
    </row>
    <row r="302" spans="1:12">
      <c r="A302" s="247" t="s">
        <v>113</v>
      </c>
      <c r="B302" s="247"/>
      <c r="C302" s="247" t="s">
        <v>221</v>
      </c>
      <c r="D302" s="247">
        <v>88497</v>
      </c>
      <c r="E302" s="248" t="s">
        <v>6536</v>
      </c>
      <c r="F302" s="249" t="s">
        <v>163</v>
      </c>
      <c r="G302" s="234">
        <v>3224.4799999999987</v>
      </c>
      <c r="H302" s="330"/>
      <c r="I302" s="433">
        <f t="shared" ref="I302:I304" si="101">$H$3</f>
        <v>0</v>
      </c>
      <c r="J302" s="236">
        <f t="shared" ref="J302" si="102">TRUNC(H302 * (1+I302), 2)</f>
        <v>0</v>
      </c>
      <c r="K302" s="212">
        <f>TRUNC(G302*J302,2)</f>
        <v>0</v>
      </c>
    </row>
    <row r="303" spans="1:12">
      <c r="A303" s="247" t="s">
        <v>114</v>
      </c>
      <c r="B303" s="247"/>
      <c r="C303" s="247" t="s">
        <v>221</v>
      </c>
      <c r="D303" s="247">
        <v>88483</v>
      </c>
      <c r="E303" s="248" t="s">
        <v>6537</v>
      </c>
      <c r="F303" s="249" t="s">
        <v>163</v>
      </c>
      <c r="G303" s="234">
        <v>3224.4799999999987</v>
      </c>
      <c r="H303" s="330"/>
      <c r="I303" s="433">
        <f t="shared" si="101"/>
        <v>0</v>
      </c>
      <c r="J303" s="236">
        <f t="shared" ref="J303:J304" si="103">TRUNC(H303 * (1+I303), 2)</f>
        <v>0</v>
      </c>
      <c r="K303" s="212">
        <f>TRUNC(G303*J303,2)</f>
        <v>0</v>
      </c>
    </row>
    <row r="304" spans="1:12" ht="25.5">
      <c r="A304" s="247" t="s">
        <v>115</v>
      </c>
      <c r="B304" s="247"/>
      <c r="C304" s="247" t="s">
        <v>221</v>
      </c>
      <c r="D304" s="247">
        <v>88489</v>
      </c>
      <c r="E304" s="248" t="s">
        <v>6538</v>
      </c>
      <c r="F304" s="249" t="s">
        <v>163</v>
      </c>
      <c r="G304" s="234">
        <v>3224.4799999999987</v>
      </c>
      <c r="H304" s="330"/>
      <c r="I304" s="433">
        <f t="shared" si="101"/>
        <v>0</v>
      </c>
      <c r="J304" s="236">
        <f t="shared" si="103"/>
        <v>0</v>
      </c>
      <c r="K304" s="212">
        <f>TRUNC(G304*J304,2)</f>
        <v>0</v>
      </c>
    </row>
    <row r="305" spans="1:12">
      <c r="A305" s="247"/>
      <c r="B305" s="247"/>
      <c r="C305" s="247"/>
      <c r="D305" s="247"/>
      <c r="E305" s="248"/>
      <c r="F305" s="249"/>
      <c r="G305" s="234"/>
      <c r="H305" s="487"/>
      <c r="I305" s="329"/>
      <c r="J305" s="329"/>
      <c r="K305" s="407"/>
    </row>
    <row r="306" spans="1:12" s="428" customFormat="1">
      <c r="A306" s="280" t="s">
        <v>117</v>
      </c>
      <c r="B306" s="280"/>
      <c r="C306" s="280"/>
      <c r="D306" s="280"/>
      <c r="E306" s="430" t="s">
        <v>195</v>
      </c>
      <c r="F306" s="431"/>
      <c r="G306" s="227"/>
      <c r="H306" s="332"/>
      <c r="I306" s="432"/>
      <c r="J306" s="432"/>
      <c r="K306" s="229"/>
      <c r="L306" s="419"/>
    </row>
    <row r="307" spans="1:12">
      <c r="A307" s="247" t="s">
        <v>118</v>
      </c>
      <c r="B307" s="247"/>
      <c r="C307" s="247" t="s">
        <v>221</v>
      </c>
      <c r="D307" s="247">
        <v>88496</v>
      </c>
      <c r="E307" s="248" t="s">
        <v>6539</v>
      </c>
      <c r="F307" s="249" t="s">
        <v>163</v>
      </c>
      <c r="G307" s="234">
        <v>1438.77</v>
      </c>
      <c r="H307" s="330"/>
      <c r="I307" s="433">
        <f t="shared" ref="I307:I309" si="104">$H$3</f>
        <v>0</v>
      </c>
      <c r="J307" s="236">
        <f t="shared" ref="J307" si="105">TRUNC(H307 * (1+I307), 2)</f>
        <v>0</v>
      </c>
      <c r="K307" s="212">
        <f>TRUNC(G307*J307,2)</f>
        <v>0</v>
      </c>
    </row>
    <row r="308" spans="1:12">
      <c r="A308" s="247" t="s">
        <v>119</v>
      </c>
      <c r="B308" s="247"/>
      <c r="C308" s="247" t="s">
        <v>221</v>
      </c>
      <c r="D308" s="247">
        <v>88482</v>
      </c>
      <c r="E308" s="248" t="s">
        <v>6540</v>
      </c>
      <c r="F308" s="249" t="s">
        <v>163</v>
      </c>
      <c r="G308" s="234">
        <v>1438.77</v>
      </c>
      <c r="H308" s="330"/>
      <c r="I308" s="433">
        <f t="shared" si="104"/>
        <v>0</v>
      </c>
      <c r="J308" s="236">
        <f t="shared" ref="J308:J309" si="106">TRUNC(H308 * (1+I308), 2)</f>
        <v>0</v>
      </c>
      <c r="K308" s="212">
        <f>TRUNC(G308*J308,2)</f>
        <v>0</v>
      </c>
    </row>
    <row r="309" spans="1:12">
      <c r="A309" s="247" t="s">
        <v>120</v>
      </c>
      <c r="B309" s="247"/>
      <c r="C309" s="247" t="s">
        <v>221</v>
      </c>
      <c r="D309" s="247">
        <v>88488</v>
      </c>
      <c r="E309" s="248" t="s">
        <v>6541</v>
      </c>
      <c r="F309" s="249" t="s">
        <v>163</v>
      </c>
      <c r="G309" s="234">
        <v>1438.77</v>
      </c>
      <c r="H309" s="330"/>
      <c r="I309" s="433">
        <f t="shared" si="104"/>
        <v>0</v>
      </c>
      <c r="J309" s="236">
        <f t="shared" si="106"/>
        <v>0</v>
      </c>
      <c r="K309" s="212">
        <f>TRUNC(G309*J309,2)</f>
        <v>0</v>
      </c>
    </row>
    <row r="310" spans="1:12">
      <c r="A310" s="247"/>
      <c r="B310" s="247"/>
      <c r="C310" s="247"/>
      <c r="D310" s="247"/>
      <c r="E310" s="248"/>
      <c r="F310" s="249"/>
      <c r="G310" s="234"/>
      <c r="H310" s="487"/>
      <c r="I310" s="329"/>
      <c r="J310" s="329"/>
      <c r="K310" s="407"/>
    </row>
    <row r="311" spans="1:12" s="428" customFormat="1">
      <c r="A311" s="280" t="s">
        <v>121</v>
      </c>
      <c r="B311" s="280"/>
      <c r="C311" s="280"/>
      <c r="D311" s="280"/>
      <c r="E311" s="430" t="s">
        <v>2643</v>
      </c>
      <c r="F311" s="431"/>
      <c r="G311" s="227"/>
      <c r="H311" s="332"/>
      <c r="I311" s="432"/>
      <c r="J311" s="432"/>
      <c r="K311" s="229"/>
      <c r="L311" s="419"/>
    </row>
    <row r="312" spans="1:12" ht="25.5">
      <c r="A312" s="247" t="s">
        <v>122</v>
      </c>
      <c r="B312" s="247"/>
      <c r="C312" s="247" t="s">
        <v>221</v>
      </c>
      <c r="D312" s="247">
        <v>88411</v>
      </c>
      <c r="E312" s="248" t="s">
        <v>7380</v>
      </c>
      <c r="F312" s="249" t="s">
        <v>163</v>
      </c>
      <c r="G312" s="234">
        <v>601.30999999999995</v>
      </c>
      <c r="H312" s="330"/>
      <c r="I312" s="433">
        <f t="shared" ref="I312:I313" si="107">$H$3</f>
        <v>0</v>
      </c>
      <c r="J312" s="236">
        <f t="shared" ref="J312" si="108">TRUNC(H312 * (1+I312), 2)</f>
        <v>0</v>
      </c>
      <c r="K312" s="212">
        <f>TRUNC(G312*J312,2)</f>
        <v>0</v>
      </c>
      <c r="L312" s="458"/>
    </row>
    <row r="313" spans="1:12" ht="25.5">
      <c r="A313" s="247" t="s">
        <v>289</v>
      </c>
      <c r="B313" s="247"/>
      <c r="C313" s="247" t="s">
        <v>221</v>
      </c>
      <c r="D313" s="247">
        <v>88416</v>
      </c>
      <c r="E313" s="248" t="s">
        <v>7381</v>
      </c>
      <c r="F313" s="249" t="s">
        <v>163</v>
      </c>
      <c r="G313" s="234">
        <v>601.30999999999995</v>
      </c>
      <c r="H313" s="330"/>
      <c r="I313" s="433">
        <f t="shared" si="107"/>
        <v>0</v>
      </c>
      <c r="J313" s="236">
        <f t="shared" ref="J313" si="109">TRUNC(H313 * (1+I313), 2)</f>
        <v>0</v>
      </c>
      <c r="K313" s="212">
        <f>TRUNC(G313*J313,2)</f>
        <v>0</v>
      </c>
      <c r="L313" s="458"/>
    </row>
    <row r="314" spans="1:12">
      <c r="A314" s="247"/>
      <c r="B314" s="247"/>
      <c r="C314" s="247"/>
      <c r="D314" s="247"/>
      <c r="E314" s="248"/>
      <c r="F314" s="249"/>
      <c r="G314" s="234"/>
      <c r="H314" s="487"/>
      <c r="I314" s="329"/>
      <c r="J314" s="329"/>
      <c r="K314" s="407"/>
    </row>
    <row r="315" spans="1:12" s="428" customFormat="1">
      <c r="A315" s="280" t="s">
        <v>123</v>
      </c>
      <c r="B315" s="280"/>
      <c r="C315" s="280"/>
      <c r="D315" s="280"/>
      <c r="E315" s="430" t="s">
        <v>492</v>
      </c>
      <c r="F315" s="431"/>
      <c r="G315" s="227"/>
      <c r="H315" s="332"/>
      <c r="I315" s="432"/>
      <c r="J315" s="432"/>
      <c r="K315" s="229"/>
      <c r="L315" s="419"/>
    </row>
    <row r="316" spans="1:12">
      <c r="A316" s="247" t="s">
        <v>124</v>
      </c>
      <c r="B316" s="247"/>
      <c r="C316" s="247" t="s">
        <v>221</v>
      </c>
      <c r="D316" s="247" t="s">
        <v>7382</v>
      </c>
      <c r="E316" s="463" t="s">
        <v>493</v>
      </c>
      <c r="F316" s="249" t="s">
        <v>163</v>
      </c>
      <c r="G316" s="234">
        <v>291.60000000000002</v>
      </c>
      <c r="H316" s="330"/>
      <c r="I316" s="433">
        <f t="shared" ref="I316:I320" si="110">$H$3</f>
        <v>0</v>
      </c>
      <c r="J316" s="236">
        <f t="shared" ref="J316" si="111">TRUNC(H316 * (1+I316), 2)</f>
        <v>0</v>
      </c>
      <c r="K316" s="212">
        <f>TRUNC(G316*J316,2)</f>
        <v>0</v>
      </c>
    </row>
    <row r="317" spans="1:12">
      <c r="A317" s="247" t="s">
        <v>592</v>
      </c>
      <c r="B317" s="247" t="s">
        <v>914</v>
      </c>
      <c r="C317" s="247" t="s">
        <v>313</v>
      </c>
      <c r="D317" s="247"/>
      <c r="E317" s="463" t="s">
        <v>7034</v>
      </c>
      <c r="F317" s="249" t="s">
        <v>163</v>
      </c>
      <c r="G317" s="234">
        <v>4.8</v>
      </c>
      <c r="H317" s="330"/>
      <c r="I317" s="433">
        <f t="shared" si="110"/>
        <v>0</v>
      </c>
      <c r="J317" s="236">
        <f t="shared" ref="J317:J320" si="112">TRUNC(H317 * (1+I317), 2)</f>
        <v>0</v>
      </c>
      <c r="K317" s="212">
        <f>TRUNC(G317*J317,2)</f>
        <v>0</v>
      </c>
    </row>
    <row r="318" spans="1:12">
      <c r="A318" s="247" t="s">
        <v>593</v>
      </c>
      <c r="B318" s="247" t="s">
        <v>915</v>
      </c>
      <c r="C318" s="247" t="s">
        <v>313</v>
      </c>
      <c r="D318" s="247"/>
      <c r="E318" s="463" t="s">
        <v>7035</v>
      </c>
      <c r="F318" s="249" t="s">
        <v>163</v>
      </c>
      <c r="G318" s="234">
        <v>2.89</v>
      </c>
      <c r="H318" s="330"/>
      <c r="I318" s="433">
        <f t="shared" si="110"/>
        <v>0</v>
      </c>
      <c r="J318" s="236">
        <f t="shared" si="112"/>
        <v>0</v>
      </c>
      <c r="K318" s="212">
        <f>TRUNC(G318*J318,2)</f>
        <v>0</v>
      </c>
    </row>
    <row r="319" spans="1:12">
      <c r="A319" s="247" t="s">
        <v>594</v>
      </c>
      <c r="B319" s="247" t="s">
        <v>917</v>
      </c>
      <c r="C319" s="247" t="s">
        <v>313</v>
      </c>
      <c r="D319" s="247"/>
      <c r="E319" s="248" t="s">
        <v>5369</v>
      </c>
      <c r="F319" s="249" t="s">
        <v>164</v>
      </c>
      <c r="G319" s="234">
        <v>337.75</v>
      </c>
      <c r="H319" s="330"/>
      <c r="I319" s="433">
        <f t="shared" si="110"/>
        <v>0</v>
      </c>
      <c r="J319" s="236">
        <f t="shared" si="112"/>
        <v>0</v>
      </c>
      <c r="K319" s="212">
        <f>TRUNC(G319*J319,2)</f>
        <v>0</v>
      </c>
    </row>
    <row r="320" spans="1:12">
      <c r="A320" s="247" t="s">
        <v>6319</v>
      </c>
      <c r="B320" s="247" t="s">
        <v>916</v>
      </c>
      <c r="C320" s="247" t="s">
        <v>313</v>
      </c>
      <c r="D320" s="247"/>
      <c r="E320" s="463" t="s">
        <v>7036</v>
      </c>
      <c r="F320" s="249" t="s">
        <v>163</v>
      </c>
      <c r="G320" s="234">
        <v>6</v>
      </c>
      <c r="H320" s="330"/>
      <c r="I320" s="433">
        <f t="shared" si="110"/>
        <v>0</v>
      </c>
      <c r="J320" s="236">
        <f t="shared" si="112"/>
        <v>0</v>
      </c>
      <c r="K320" s="212">
        <f>TRUNC(G320*J320,2)</f>
        <v>0</v>
      </c>
    </row>
    <row r="321" spans="1:12">
      <c r="A321" s="247"/>
      <c r="B321" s="247"/>
      <c r="C321" s="247"/>
      <c r="D321" s="247"/>
      <c r="E321" s="248"/>
      <c r="F321" s="249"/>
      <c r="G321" s="234"/>
      <c r="H321" s="487"/>
      <c r="I321" s="329"/>
      <c r="J321" s="329"/>
      <c r="K321" s="436"/>
    </row>
    <row r="322" spans="1:12" s="428" customFormat="1">
      <c r="A322" s="280" t="s">
        <v>344</v>
      </c>
      <c r="B322" s="280"/>
      <c r="C322" s="280"/>
      <c r="D322" s="280"/>
      <c r="E322" s="430" t="s">
        <v>481</v>
      </c>
      <c r="F322" s="431"/>
      <c r="G322" s="227"/>
      <c r="H322" s="332"/>
      <c r="I322" s="432"/>
      <c r="J322" s="432"/>
      <c r="K322" s="229"/>
      <c r="L322" s="419"/>
    </row>
    <row r="323" spans="1:12" ht="25.5">
      <c r="A323" s="247" t="s">
        <v>345</v>
      </c>
      <c r="B323" s="247"/>
      <c r="C323" s="247" t="s">
        <v>221</v>
      </c>
      <c r="D323" s="247">
        <v>95468</v>
      </c>
      <c r="E323" s="248" t="s">
        <v>6542</v>
      </c>
      <c r="F323" s="249" t="s">
        <v>163</v>
      </c>
      <c r="G323" s="234">
        <v>208.94</v>
      </c>
      <c r="H323" s="330"/>
      <c r="I323" s="433">
        <f t="shared" ref="I323" si="113">$H$3</f>
        <v>0</v>
      </c>
      <c r="J323" s="236">
        <f t="shared" ref="J323" si="114">TRUNC(H323 * (1+I323), 2)</f>
        <v>0</v>
      </c>
      <c r="K323" s="212">
        <f>TRUNC(G323*J323,2)</f>
        <v>0</v>
      </c>
    </row>
    <row r="324" spans="1:12">
      <c r="A324" s="247"/>
      <c r="B324" s="247"/>
      <c r="C324" s="247"/>
      <c r="D324" s="247"/>
      <c r="E324" s="248"/>
      <c r="F324" s="249"/>
      <c r="G324" s="234"/>
      <c r="H324" s="487"/>
      <c r="I324" s="329"/>
      <c r="J324" s="329"/>
      <c r="K324" s="407"/>
    </row>
    <row r="325" spans="1:12">
      <c r="A325" s="247"/>
      <c r="B325" s="247"/>
      <c r="C325" s="247"/>
      <c r="D325" s="247"/>
      <c r="E325" s="414" t="s">
        <v>175</v>
      </c>
      <c r="F325" s="249"/>
      <c r="G325" s="234"/>
      <c r="H325" s="487"/>
      <c r="I325" s="329"/>
      <c r="J325" s="329"/>
      <c r="K325" s="326">
        <f>SUM(K301:K324)</f>
        <v>0</v>
      </c>
    </row>
    <row r="326" spans="1:12">
      <c r="A326" s="247"/>
      <c r="B326" s="247"/>
      <c r="C326" s="247"/>
      <c r="D326" s="247"/>
      <c r="E326" s="414"/>
      <c r="F326" s="249"/>
      <c r="G326" s="251"/>
      <c r="H326" s="487"/>
      <c r="I326" s="435"/>
      <c r="J326" s="435"/>
      <c r="K326" s="326"/>
    </row>
    <row r="327" spans="1:12">
      <c r="A327" s="247"/>
      <c r="B327" s="247"/>
      <c r="C327" s="247"/>
      <c r="D327" s="247"/>
      <c r="E327" s="248"/>
      <c r="F327" s="249"/>
      <c r="G327" s="251"/>
      <c r="H327" s="487"/>
      <c r="I327" s="435"/>
      <c r="J327" s="435"/>
      <c r="K327" s="436"/>
    </row>
    <row r="328" spans="1:12" s="428" customFormat="1">
      <c r="A328" s="423" t="s">
        <v>125</v>
      </c>
      <c r="B328" s="423"/>
      <c r="C328" s="423"/>
      <c r="D328" s="423"/>
      <c r="E328" s="425" t="s">
        <v>1707</v>
      </c>
      <c r="F328" s="426"/>
      <c r="G328" s="219"/>
      <c r="H328" s="332"/>
      <c r="I328" s="427"/>
      <c r="J328" s="427"/>
      <c r="K328" s="221"/>
      <c r="L328" s="419"/>
    </row>
    <row r="329" spans="1:12" ht="25.5">
      <c r="A329" s="247" t="s">
        <v>126</v>
      </c>
      <c r="B329" s="247" t="s">
        <v>2138</v>
      </c>
      <c r="C329" s="247" t="s">
        <v>313</v>
      </c>
      <c r="D329" s="247"/>
      <c r="E329" s="455" t="s">
        <v>2185</v>
      </c>
      <c r="F329" s="409" t="s">
        <v>163</v>
      </c>
      <c r="G329" s="234">
        <v>8.7899999999999991</v>
      </c>
      <c r="H329" s="330"/>
      <c r="I329" s="433">
        <f t="shared" ref="I329:I342" si="115">$H$3</f>
        <v>0</v>
      </c>
      <c r="J329" s="236">
        <f t="shared" ref="J329" si="116">TRUNC(H329 * (1+I329), 2)</f>
        <v>0</v>
      </c>
      <c r="K329" s="212">
        <f t="shared" ref="K329:K342" si="117">TRUNC(G329*J329,2)</f>
        <v>0</v>
      </c>
    </row>
    <row r="330" spans="1:12" ht="38.25">
      <c r="A330" s="247" t="s">
        <v>127</v>
      </c>
      <c r="B330" s="247" t="s">
        <v>1471</v>
      </c>
      <c r="C330" s="247" t="s">
        <v>313</v>
      </c>
      <c r="D330" s="247"/>
      <c r="E330" s="248" t="s">
        <v>6325</v>
      </c>
      <c r="F330" s="249" t="s">
        <v>164</v>
      </c>
      <c r="G330" s="234">
        <v>25.889999999999993</v>
      </c>
      <c r="H330" s="330"/>
      <c r="I330" s="433">
        <f t="shared" si="115"/>
        <v>0</v>
      </c>
      <c r="J330" s="236">
        <f t="shared" ref="J330:J342" si="118">TRUNC(H330 * (1+I330), 2)</f>
        <v>0</v>
      </c>
      <c r="K330" s="212">
        <f t="shared" si="117"/>
        <v>0</v>
      </c>
    </row>
    <row r="331" spans="1:12" ht="25.5">
      <c r="A331" s="247" t="s">
        <v>129</v>
      </c>
      <c r="B331" s="247" t="s">
        <v>2191</v>
      </c>
      <c r="C331" s="247" t="s">
        <v>313</v>
      </c>
      <c r="D331" s="247"/>
      <c r="E331" s="248" t="s">
        <v>2182</v>
      </c>
      <c r="F331" s="249" t="s">
        <v>164</v>
      </c>
      <c r="G331" s="234">
        <v>19.59</v>
      </c>
      <c r="H331" s="330"/>
      <c r="I331" s="433">
        <f t="shared" si="115"/>
        <v>0</v>
      </c>
      <c r="J331" s="236">
        <f t="shared" si="118"/>
        <v>0</v>
      </c>
      <c r="K331" s="212">
        <f t="shared" si="117"/>
        <v>0</v>
      </c>
    </row>
    <row r="332" spans="1:12" ht="25.5">
      <c r="A332" s="247" t="s">
        <v>131</v>
      </c>
      <c r="B332" s="247"/>
      <c r="C332" s="247" t="s">
        <v>221</v>
      </c>
      <c r="D332" s="247">
        <v>86932</v>
      </c>
      <c r="E332" s="248" t="s">
        <v>6647</v>
      </c>
      <c r="F332" s="249" t="s">
        <v>171</v>
      </c>
      <c r="G332" s="234">
        <v>9</v>
      </c>
      <c r="H332" s="330"/>
      <c r="I332" s="433">
        <f t="shared" si="115"/>
        <v>0</v>
      </c>
      <c r="J332" s="236">
        <f t="shared" si="118"/>
        <v>0</v>
      </c>
      <c r="K332" s="212">
        <f t="shared" si="117"/>
        <v>0</v>
      </c>
      <c r="L332" s="458"/>
    </row>
    <row r="333" spans="1:12" ht="25.5">
      <c r="A333" s="247" t="s">
        <v>136</v>
      </c>
      <c r="B333" s="247" t="s">
        <v>2198</v>
      </c>
      <c r="C333" s="247" t="s">
        <v>313</v>
      </c>
      <c r="D333" s="247"/>
      <c r="E333" s="248" t="s">
        <v>5372</v>
      </c>
      <c r="F333" s="249" t="s">
        <v>171</v>
      </c>
      <c r="G333" s="234">
        <v>9</v>
      </c>
      <c r="H333" s="330"/>
      <c r="I333" s="433">
        <f t="shared" si="115"/>
        <v>0</v>
      </c>
      <c r="J333" s="236">
        <f t="shared" si="118"/>
        <v>0</v>
      </c>
      <c r="K333" s="212">
        <f t="shared" si="117"/>
        <v>0</v>
      </c>
      <c r="L333" s="469"/>
    </row>
    <row r="334" spans="1:12" ht="25.5">
      <c r="A334" s="247" t="s">
        <v>137</v>
      </c>
      <c r="B334" s="247"/>
      <c r="C334" s="247" t="s">
        <v>221</v>
      </c>
      <c r="D334" s="247">
        <v>86936</v>
      </c>
      <c r="E334" s="248" t="s">
        <v>6648</v>
      </c>
      <c r="F334" s="249" t="s">
        <v>171</v>
      </c>
      <c r="G334" s="234">
        <v>3</v>
      </c>
      <c r="H334" s="330"/>
      <c r="I334" s="433">
        <f t="shared" si="115"/>
        <v>0</v>
      </c>
      <c r="J334" s="236">
        <f t="shared" si="118"/>
        <v>0</v>
      </c>
      <c r="K334" s="212">
        <f t="shared" si="117"/>
        <v>0</v>
      </c>
      <c r="L334" s="458"/>
    </row>
    <row r="335" spans="1:12" ht="38.25">
      <c r="A335" s="247" t="s">
        <v>143</v>
      </c>
      <c r="B335" s="247" t="s">
        <v>2205</v>
      </c>
      <c r="C335" s="247" t="s">
        <v>313</v>
      </c>
      <c r="D335" s="247"/>
      <c r="E335" s="248" t="s">
        <v>2166</v>
      </c>
      <c r="F335" s="249" t="s">
        <v>171</v>
      </c>
      <c r="G335" s="234">
        <v>9</v>
      </c>
      <c r="H335" s="330"/>
      <c r="I335" s="433">
        <f t="shared" si="115"/>
        <v>0</v>
      </c>
      <c r="J335" s="236">
        <f t="shared" si="118"/>
        <v>0</v>
      </c>
      <c r="K335" s="212">
        <f t="shared" si="117"/>
        <v>0</v>
      </c>
    </row>
    <row r="336" spans="1:12" ht="25.5">
      <c r="A336" s="247" t="s">
        <v>347</v>
      </c>
      <c r="B336" s="247"/>
      <c r="C336" s="247" t="s">
        <v>221</v>
      </c>
      <c r="D336" s="247">
        <v>86909</v>
      </c>
      <c r="E336" s="248" t="s">
        <v>6644</v>
      </c>
      <c r="F336" s="249" t="s">
        <v>171</v>
      </c>
      <c r="G336" s="234">
        <v>3</v>
      </c>
      <c r="H336" s="330"/>
      <c r="I336" s="433">
        <f t="shared" si="115"/>
        <v>0</v>
      </c>
      <c r="J336" s="236">
        <f t="shared" si="118"/>
        <v>0</v>
      </c>
      <c r="K336" s="212">
        <f t="shared" si="117"/>
        <v>0</v>
      </c>
      <c r="L336" s="458"/>
    </row>
    <row r="337" spans="1:12" ht="25.5">
      <c r="A337" s="247" t="s">
        <v>348</v>
      </c>
      <c r="B337" s="247" t="s">
        <v>7072</v>
      </c>
      <c r="C337" s="247" t="s">
        <v>313</v>
      </c>
      <c r="D337" s="247"/>
      <c r="E337" s="248" t="s">
        <v>7030</v>
      </c>
      <c r="F337" s="249" t="s">
        <v>171</v>
      </c>
      <c r="G337" s="234">
        <v>9</v>
      </c>
      <c r="H337" s="330"/>
      <c r="I337" s="433">
        <f t="shared" si="115"/>
        <v>0</v>
      </c>
      <c r="J337" s="236">
        <f t="shared" si="118"/>
        <v>0</v>
      </c>
      <c r="K337" s="212">
        <f t="shared" si="117"/>
        <v>0</v>
      </c>
      <c r="L337" s="470"/>
    </row>
    <row r="338" spans="1:12" ht="25.5">
      <c r="A338" s="247" t="s">
        <v>356</v>
      </c>
      <c r="B338" s="247" t="s">
        <v>2217</v>
      </c>
      <c r="C338" s="247" t="s">
        <v>313</v>
      </c>
      <c r="D338" s="247"/>
      <c r="E338" s="248" t="s">
        <v>2178</v>
      </c>
      <c r="F338" s="249" t="s">
        <v>171</v>
      </c>
      <c r="G338" s="234">
        <v>9</v>
      </c>
      <c r="H338" s="330"/>
      <c r="I338" s="433">
        <f t="shared" si="115"/>
        <v>0</v>
      </c>
      <c r="J338" s="236">
        <f t="shared" si="118"/>
        <v>0</v>
      </c>
      <c r="K338" s="212">
        <f t="shared" si="117"/>
        <v>0</v>
      </c>
    </row>
    <row r="339" spans="1:12" ht="25.5">
      <c r="A339" s="247" t="s">
        <v>357</v>
      </c>
      <c r="B339" s="247" t="s">
        <v>2218</v>
      </c>
      <c r="C339" s="247" t="s">
        <v>313</v>
      </c>
      <c r="D339" s="247"/>
      <c r="E339" s="248" t="s">
        <v>6326</v>
      </c>
      <c r="F339" s="249" t="s">
        <v>171</v>
      </c>
      <c r="G339" s="234">
        <v>3</v>
      </c>
      <c r="H339" s="330"/>
      <c r="I339" s="433">
        <f t="shared" si="115"/>
        <v>0</v>
      </c>
      <c r="J339" s="236">
        <f t="shared" si="118"/>
        <v>0</v>
      </c>
      <c r="K339" s="212">
        <f t="shared" si="117"/>
        <v>0</v>
      </c>
    </row>
    <row r="340" spans="1:12" ht="38.25">
      <c r="A340" s="247" t="s">
        <v>359</v>
      </c>
      <c r="B340" s="247" t="s">
        <v>2219</v>
      </c>
      <c r="C340" s="247" t="s">
        <v>313</v>
      </c>
      <c r="D340" s="247"/>
      <c r="E340" s="248" t="s">
        <v>2044</v>
      </c>
      <c r="F340" s="249" t="s">
        <v>171</v>
      </c>
      <c r="G340" s="234">
        <v>9</v>
      </c>
      <c r="H340" s="330"/>
      <c r="I340" s="433">
        <f t="shared" si="115"/>
        <v>0</v>
      </c>
      <c r="J340" s="236">
        <f t="shared" si="118"/>
        <v>0</v>
      </c>
      <c r="K340" s="212">
        <f t="shared" si="117"/>
        <v>0</v>
      </c>
    </row>
    <row r="341" spans="1:12" ht="25.5">
      <c r="A341" s="247" t="s">
        <v>360</v>
      </c>
      <c r="B341" s="247" t="s">
        <v>2220</v>
      </c>
      <c r="C341" s="247" t="s">
        <v>313</v>
      </c>
      <c r="D341" s="247"/>
      <c r="E341" s="248" t="s">
        <v>2045</v>
      </c>
      <c r="F341" s="249" t="s">
        <v>171</v>
      </c>
      <c r="G341" s="234">
        <v>9</v>
      </c>
      <c r="H341" s="330"/>
      <c r="I341" s="433">
        <f t="shared" si="115"/>
        <v>0</v>
      </c>
      <c r="J341" s="236">
        <f t="shared" si="118"/>
        <v>0</v>
      </c>
      <c r="K341" s="212">
        <f t="shared" si="117"/>
        <v>0</v>
      </c>
    </row>
    <row r="342" spans="1:12" ht="25.5">
      <c r="A342" s="247" t="s">
        <v>361</v>
      </c>
      <c r="B342" s="247" t="s">
        <v>2221</v>
      </c>
      <c r="C342" s="247" t="s">
        <v>313</v>
      </c>
      <c r="D342" s="247"/>
      <c r="E342" s="248" t="s">
        <v>2046</v>
      </c>
      <c r="F342" s="249" t="s">
        <v>171</v>
      </c>
      <c r="G342" s="234">
        <v>9</v>
      </c>
      <c r="H342" s="330"/>
      <c r="I342" s="433">
        <f t="shared" si="115"/>
        <v>0</v>
      </c>
      <c r="J342" s="236">
        <f t="shared" si="118"/>
        <v>0</v>
      </c>
      <c r="K342" s="212">
        <f t="shared" si="117"/>
        <v>0</v>
      </c>
    </row>
    <row r="343" spans="1:12">
      <c r="A343" s="247"/>
      <c r="B343" s="247"/>
      <c r="C343" s="247"/>
      <c r="D343" s="247"/>
      <c r="E343" s="455"/>
      <c r="F343" s="409"/>
      <c r="G343" s="234"/>
      <c r="H343" s="487"/>
      <c r="I343" s="329"/>
      <c r="J343" s="329"/>
      <c r="K343" s="436"/>
    </row>
    <row r="344" spans="1:12">
      <c r="A344" s="247"/>
      <c r="B344" s="247"/>
      <c r="C344" s="247"/>
      <c r="D344" s="247"/>
      <c r="E344" s="414" t="s">
        <v>175</v>
      </c>
      <c r="F344" s="249"/>
      <c r="G344" s="251"/>
      <c r="H344" s="487"/>
      <c r="I344" s="435"/>
      <c r="J344" s="435"/>
      <c r="K344" s="326">
        <f>SUM(K329:K343)</f>
        <v>0</v>
      </c>
    </row>
    <row r="345" spans="1:12">
      <c r="A345" s="247"/>
      <c r="B345" s="247"/>
      <c r="C345" s="247"/>
      <c r="D345" s="247"/>
      <c r="E345" s="248"/>
      <c r="F345" s="249"/>
      <c r="G345" s="251"/>
      <c r="H345" s="487"/>
      <c r="I345" s="435"/>
      <c r="J345" s="435"/>
      <c r="K345" s="436"/>
    </row>
    <row r="346" spans="1:12" s="428" customFormat="1">
      <c r="A346" s="423" t="s">
        <v>145</v>
      </c>
      <c r="B346" s="423"/>
      <c r="C346" s="423"/>
      <c r="D346" s="423"/>
      <c r="E346" s="425" t="s">
        <v>1708</v>
      </c>
      <c r="F346" s="426"/>
      <c r="G346" s="219"/>
      <c r="H346" s="332"/>
      <c r="I346" s="427"/>
      <c r="J346" s="427"/>
      <c r="K346" s="221"/>
      <c r="L346" s="419"/>
    </row>
    <row r="347" spans="1:12" s="428" customFormat="1">
      <c r="A347" s="280" t="s">
        <v>146</v>
      </c>
      <c r="B347" s="280"/>
      <c r="C347" s="280"/>
      <c r="D347" s="280"/>
      <c r="E347" s="430" t="s">
        <v>5381</v>
      </c>
      <c r="F347" s="431"/>
      <c r="G347" s="227"/>
      <c r="H347" s="332"/>
      <c r="I347" s="432"/>
      <c r="J347" s="432"/>
      <c r="K347" s="229"/>
      <c r="L347" s="419"/>
    </row>
    <row r="348" spans="1:12" s="466" customFormat="1">
      <c r="A348" s="461" t="s">
        <v>2347</v>
      </c>
      <c r="B348" s="461"/>
      <c r="C348" s="461"/>
      <c r="D348" s="461"/>
      <c r="E348" s="462" t="s">
        <v>2348</v>
      </c>
      <c r="F348" s="465"/>
      <c r="G348" s="299"/>
      <c r="H348" s="490"/>
      <c r="I348" s="471"/>
      <c r="J348" s="471"/>
      <c r="K348" s="472"/>
      <c r="L348" s="419"/>
    </row>
    <row r="349" spans="1:12" ht="25.5">
      <c r="A349" s="247" t="s">
        <v>3297</v>
      </c>
      <c r="B349" s="247"/>
      <c r="C349" s="247" t="s">
        <v>221</v>
      </c>
      <c r="D349" s="247">
        <v>89356</v>
      </c>
      <c r="E349" s="248" t="s">
        <v>6419</v>
      </c>
      <c r="F349" s="249" t="s">
        <v>164</v>
      </c>
      <c r="G349" s="234">
        <v>161</v>
      </c>
      <c r="H349" s="330"/>
      <c r="I349" s="433">
        <f t="shared" ref="I349:I364" si="119">$H$3</f>
        <v>0</v>
      </c>
      <c r="J349" s="236">
        <f t="shared" ref="J349" si="120">TRUNC(H349 * (1+I349), 2)</f>
        <v>0</v>
      </c>
      <c r="K349" s="212">
        <f t="shared" ref="K349:K364" si="121">TRUNC(G349*J349,2)</f>
        <v>0</v>
      </c>
    </row>
    <row r="350" spans="1:12" ht="25.5">
      <c r="A350" s="247" t="s">
        <v>3299</v>
      </c>
      <c r="B350" s="247"/>
      <c r="C350" s="247" t="s">
        <v>221</v>
      </c>
      <c r="D350" s="247">
        <v>89449</v>
      </c>
      <c r="E350" s="248" t="s">
        <v>6421</v>
      </c>
      <c r="F350" s="249" t="s">
        <v>164</v>
      </c>
      <c r="G350" s="234">
        <v>77</v>
      </c>
      <c r="H350" s="330"/>
      <c r="I350" s="433">
        <f t="shared" si="119"/>
        <v>0</v>
      </c>
      <c r="J350" s="236">
        <f t="shared" ref="J350:J364" si="122">TRUNC(H350 * (1+I350), 2)</f>
        <v>0</v>
      </c>
      <c r="K350" s="212">
        <f t="shared" si="121"/>
        <v>0</v>
      </c>
    </row>
    <row r="351" spans="1:12" ht="25.5">
      <c r="A351" s="247" t="s">
        <v>3301</v>
      </c>
      <c r="B351" s="247"/>
      <c r="C351" s="247" t="s">
        <v>221</v>
      </c>
      <c r="D351" s="247">
        <v>89362</v>
      </c>
      <c r="E351" s="248" t="s">
        <v>6423</v>
      </c>
      <c r="F351" s="249" t="s">
        <v>171</v>
      </c>
      <c r="G351" s="234">
        <v>62</v>
      </c>
      <c r="H351" s="330"/>
      <c r="I351" s="433">
        <f t="shared" si="119"/>
        <v>0</v>
      </c>
      <c r="J351" s="236">
        <f t="shared" si="122"/>
        <v>0</v>
      </c>
      <c r="K351" s="212">
        <f t="shared" si="121"/>
        <v>0</v>
      </c>
    </row>
    <row r="352" spans="1:12" ht="25.5">
      <c r="A352" s="247" t="s">
        <v>3303</v>
      </c>
      <c r="B352" s="247"/>
      <c r="C352" s="247" t="s">
        <v>221</v>
      </c>
      <c r="D352" s="247">
        <v>89501</v>
      </c>
      <c r="E352" s="248" t="s">
        <v>6425</v>
      </c>
      <c r="F352" s="249" t="s">
        <v>171</v>
      </c>
      <c r="G352" s="234">
        <v>4</v>
      </c>
      <c r="H352" s="330"/>
      <c r="I352" s="433">
        <f t="shared" si="119"/>
        <v>0</v>
      </c>
      <c r="J352" s="236">
        <f t="shared" si="122"/>
        <v>0</v>
      </c>
      <c r="K352" s="212">
        <f t="shared" si="121"/>
        <v>0</v>
      </c>
    </row>
    <row r="353" spans="1:12" ht="25.5">
      <c r="A353" s="247" t="s">
        <v>3306</v>
      </c>
      <c r="B353" s="247"/>
      <c r="C353" s="247" t="s">
        <v>221</v>
      </c>
      <c r="D353" s="247">
        <v>89502</v>
      </c>
      <c r="E353" s="248" t="s">
        <v>6428</v>
      </c>
      <c r="F353" s="249" t="s">
        <v>171</v>
      </c>
      <c r="G353" s="234">
        <v>6</v>
      </c>
      <c r="H353" s="330"/>
      <c r="I353" s="433">
        <f t="shared" si="119"/>
        <v>0</v>
      </c>
      <c r="J353" s="236">
        <f t="shared" si="122"/>
        <v>0</v>
      </c>
      <c r="K353" s="212">
        <f t="shared" si="121"/>
        <v>0</v>
      </c>
    </row>
    <row r="354" spans="1:12" ht="25.5">
      <c r="A354" s="247" t="s">
        <v>3308</v>
      </c>
      <c r="B354" s="247"/>
      <c r="C354" s="247" t="s">
        <v>221</v>
      </c>
      <c r="D354" s="247">
        <v>89440</v>
      </c>
      <c r="E354" s="248" t="s">
        <v>6429</v>
      </c>
      <c r="F354" s="249" t="s">
        <v>171</v>
      </c>
      <c r="G354" s="234">
        <v>27</v>
      </c>
      <c r="H354" s="330"/>
      <c r="I354" s="433">
        <f t="shared" si="119"/>
        <v>0</v>
      </c>
      <c r="J354" s="236">
        <f t="shared" si="122"/>
        <v>0</v>
      </c>
      <c r="K354" s="212">
        <f t="shared" si="121"/>
        <v>0</v>
      </c>
    </row>
    <row r="355" spans="1:12" ht="25.5">
      <c r="A355" s="247" t="s">
        <v>3310</v>
      </c>
      <c r="B355" s="247"/>
      <c r="C355" s="247" t="s">
        <v>221</v>
      </c>
      <c r="D355" s="247">
        <v>89625</v>
      </c>
      <c r="E355" s="248" t="s">
        <v>6431</v>
      </c>
      <c r="F355" s="249" t="s">
        <v>171</v>
      </c>
      <c r="G355" s="234">
        <v>2</v>
      </c>
      <c r="H355" s="330"/>
      <c r="I355" s="433">
        <f t="shared" si="119"/>
        <v>0</v>
      </c>
      <c r="J355" s="236">
        <f t="shared" si="122"/>
        <v>0</v>
      </c>
      <c r="K355" s="212">
        <f t="shared" si="121"/>
        <v>0</v>
      </c>
    </row>
    <row r="356" spans="1:12" ht="25.5">
      <c r="A356" s="247" t="s">
        <v>3319</v>
      </c>
      <c r="B356" s="247"/>
      <c r="C356" s="247" t="s">
        <v>221</v>
      </c>
      <c r="D356" s="247">
        <v>90373</v>
      </c>
      <c r="E356" s="248" t="s">
        <v>6627</v>
      </c>
      <c r="F356" s="249" t="s">
        <v>171</v>
      </c>
      <c r="G356" s="234">
        <v>24</v>
      </c>
      <c r="H356" s="330"/>
      <c r="I356" s="433">
        <f t="shared" si="119"/>
        <v>0</v>
      </c>
      <c r="J356" s="236">
        <f t="shared" si="122"/>
        <v>0</v>
      </c>
      <c r="K356" s="212">
        <f t="shared" si="121"/>
        <v>0</v>
      </c>
    </row>
    <row r="357" spans="1:12" ht="25.5">
      <c r="A357" s="247" t="s">
        <v>3320</v>
      </c>
      <c r="B357" s="247"/>
      <c r="C357" s="247" t="s">
        <v>221</v>
      </c>
      <c r="D357" s="247">
        <v>89396</v>
      </c>
      <c r="E357" s="248" t="s">
        <v>6620</v>
      </c>
      <c r="F357" s="249" t="s">
        <v>171</v>
      </c>
      <c r="G357" s="234">
        <v>9</v>
      </c>
      <c r="H357" s="330"/>
      <c r="I357" s="433">
        <f t="shared" si="119"/>
        <v>0</v>
      </c>
      <c r="J357" s="236">
        <f t="shared" si="122"/>
        <v>0</v>
      </c>
      <c r="K357" s="212">
        <f t="shared" si="121"/>
        <v>0</v>
      </c>
    </row>
    <row r="358" spans="1:12" ht="25.5">
      <c r="A358" s="247" t="s">
        <v>3329</v>
      </c>
      <c r="B358" s="247"/>
      <c r="C358" s="247" t="s">
        <v>221</v>
      </c>
      <c r="D358" s="247">
        <v>89987</v>
      </c>
      <c r="E358" s="248" t="s">
        <v>6653</v>
      </c>
      <c r="F358" s="249" t="s">
        <v>171</v>
      </c>
      <c r="G358" s="234">
        <v>12</v>
      </c>
      <c r="H358" s="330"/>
      <c r="I358" s="433">
        <f t="shared" si="119"/>
        <v>0</v>
      </c>
      <c r="J358" s="236">
        <f t="shared" si="122"/>
        <v>0</v>
      </c>
      <c r="K358" s="212">
        <f t="shared" si="121"/>
        <v>0</v>
      </c>
    </row>
    <row r="359" spans="1:12" ht="25.5">
      <c r="A359" s="247" t="s">
        <v>3332</v>
      </c>
      <c r="B359" s="247"/>
      <c r="C359" s="247" t="s">
        <v>221</v>
      </c>
      <c r="D359" s="247">
        <v>89985</v>
      </c>
      <c r="E359" s="248" t="s">
        <v>6652</v>
      </c>
      <c r="F359" s="249" t="s">
        <v>171</v>
      </c>
      <c r="G359" s="234">
        <v>3</v>
      </c>
      <c r="H359" s="330"/>
      <c r="I359" s="433">
        <f t="shared" si="119"/>
        <v>0</v>
      </c>
      <c r="J359" s="236">
        <f t="shared" si="122"/>
        <v>0</v>
      </c>
      <c r="K359" s="212">
        <f t="shared" si="121"/>
        <v>0</v>
      </c>
    </row>
    <row r="360" spans="1:12" ht="76.5">
      <c r="A360" s="247" t="s">
        <v>3345</v>
      </c>
      <c r="B360" s="247" t="s">
        <v>4756</v>
      </c>
      <c r="C360" s="247" t="s">
        <v>313</v>
      </c>
      <c r="D360" s="247"/>
      <c r="E360" s="248" t="s">
        <v>5383</v>
      </c>
      <c r="F360" s="249" t="s">
        <v>171</v>
      </c>
      <c r="G360" s="234">
        <v>4</v>
      </c>
      <c r="H360" s="330"/>
      <c r="I360" s="433">
        <f t="shared" si="119"/>
        <v>0</v>
      </c>
      <c r="J360" s="236">
        <f t="shared" si="122"/>
        <v>0</v>
      </c>
      <c r="K360" s="212">
        <f t="shared" si="121"/>
        <v>0</v>
      </c>
    </row>
    <row r="361" spans="1:12" ht="38.25">
      <c r="A361" s="247" t="s">
        <v>3346</v>
      </c>
      <c r="B361" s="247" t="s">
        <v>4757</v>
      </c>
      <c r="C361" s="247" t="s">
        <v>313</v>
      </c>
      <c r="D361" s="247"/>
      <c r="E361" s="248" t="s">
        <v>3393</v>
      </c>
      <c r="F361" s="249" t="s">
        <v>171</v>
      </c>
      <c r="G361" s="234">
        <v>4</v>
      </c>
      <c r="H361" s="330"/>
      <c r="I361" s="433">
        <f t="shared" si="119"/>
        <v>0</v>
      </c>
      <c r="J361" s="236">
        <f t="shared" si="122"/>
        <v>0</v>
      </c>
      <c r="K361" s="212">
        <f t="shared" si="121"/>
        <v>0</v>
      </c>
    </row>
    <row r="362" spans="1:12" ht="25.5">
      <c r="A362" s="247" t="s">
        <v>3347</v>
      </c>
      <c r="B362" s="247"/>
      <c r="C362" s="247" t="s">
        <v>221</v>
      </c>
      <c r="D362" s="247">
        <v>89383</v>
      </c>
      <c r="E362" s="248" t="s">
        <v>6434</v>
      </c>
      <c r="F362" s="249" t="s">
        <v>171</v>
      </c>
      <c r="G362" s="234">
        <v>4</v>
      </c>
      <c r="H362" s="330"/>
      <c r="I362" s="433">
        <f t="shared" si="119"/>
        <v>0</v>
      </c>
      <c r="J362" s="236">
        <f t="shared" si="122"/>
        <v>0</v>
      </c>
      <c r="K362" s="212">
        <f t="shared" si="121"/>
        <v>0</v>
      </c>
    </row>
    <row r="363" spans="1:12">
      <c r="A363" s="247" t="s">
        <v>3348</v>
      </c>
      <c r="B363" s="247" t="s">
        <v>4759</v>
      </c>
      <c r="C363" s="247" t="s">
        <v>313</v>
      </c>
      <c r="D363" s="247"/>
      <c r="E363" s="248" t="s">
        <v>3394</v>
      </c>
      <c r="F363" s="249" t="s">
        <v>171</v>
      </c>
      <c r="G363" s="234">
        <v>4</v>
      </c>
      <c r="H363" s="330"/>
      <c r="I363" s="433">
        <f t="shared" si="119"/>
        <v>0</v>
      </c>
      <c r="J363" s="236">
        <f t="shared" si="122"/>
        <v>0</v>
      </c>
      <c r="K363" s="212">
        <f t="shared" si="121"/>
        <v>0</v>
      </c>
    </row>
    <row r="364" spans="1:12">
      <c r="A364" s="247" t="s">
        <v>3349</v>
      </c>
      <c r="B364" s="247" t="s">
        <v>4760</v>
      </c>
      <c r="C364" s="247" t="s">
        <v>313</v>
      </c>
      <c r="D364" s="247"/>
      <c r="E364" s="248" t="s">
        <v>3395</v>
      </c>
      <c r="F364" s="249" t="s">
        <v>171</v>
      </c>
      <c r="G364" s="234">
        <v>4</v>
      </c>
      <c r="H364" s="330"/>
      <c r="I364" s="433">
        <f t="shared" si="119"/>
        <v>0</v>
      </c>
      <c r="J364" s="236">
        <f t="shared" si="122"/>
        <v>0</v>
      </c>
      <c r="K364" s="212">
        <f t="shared" si="121"/>
        <v>0</v>
      </c>
    </row>
    <row r="365" spans="1:12">
      <c r="A365" s="247"/>
      <c r="B365" s="247"/>
      <c r="C365" s="247"/>
      <c r="D365" s="247"/>
      <c r="E365" s="248"/>
      <c r="F365" s="249"/>
      <c r="G365" s="234"/>
      <c r="H365" s="491"/>
      <c r="I365" s="329"/>
      <c r="J365" s="329"/>
      <c r="K365" s="407"/>
    </row>
    <row r="366" spans="1:12" s="466" customFormat="1">
      <c r="A366" s="461" t="s">
        <v>3254</v>
      </c>
      <c r="B366" s="461"/>
      <c r="C366" s="461"/>
      <c r="D366" s="461"/>
      <c r="E366" s="462" t="s">
        <v>3255</v>
      </c>
      <c r="F366" s="465"/>
      <c r="G366" s="299"/>
      <c r="H366" s="490"/>
      <c r="I366" s="471"/>
      <c r="J366" s="471"/>
      <c r="K366" s="472"/>
      <c r="L366" s="419"/>
    </row>
    <row r="367" spans="1:12" ht="25.5">
      <c r="A367" s="247" t="s">
        <v>3459</v>
      </c>
      <c r="B367" s="247"/>
      <c r="C367" s="247" t="s">
        <v>221</v>
      </c>
      <c r="D367" s="247">
        <v>89714</v>
      </c>
      <c r="E367" s="248" t="s">
        <v>6451</v>
      </c>
      <c r="F367" s="249" t="s">
        <v>164</v>
      </c>
      <c r="G367" s="234">
        <v>88</v>
      </c>
      <c r="H367" s="330"/>
      <c r="I367" s="433">
        <f t="shared" ref="I367:I402" si="123">$H$3</f>
        <v>0</v>
      </c>
      <c r="J367" s="236">
        <f t="shared" ref="J367" si="124">TRUNC(H367 * (1+I367), 2)</f>
        <v>0</v>
      </c>
      <c r="K367" s="212">
        <f t="shared" ref="K367:K402" si="125">TRUNC(G367*J367,2)</f>
        <v>0</v>
      </c>
    </row>
    <row r="368" spans="1:12" ht="25.5">
      <c r="A368" s="247" t="s">
        <v>3460</v>
      </c>
      <c r="B368" s="247"/>
      <c r="C368" s="247" t="s">
        <v>221</v>
      </c>
      <c r="D368" s="247">
        <v>89713</v>
      </c>
      <c r="E368" s="248" t="s">
        <v>6452</v>
      </c>
      <c r="F368" s="249" t="s">
        <v>164</v>
      </c>
      <c r="G368" s="234">
        <v>60</v>
      </c>
      <c r="H368" s="330"/>
      <c r="I368" s="433">
        <f t="shared" si="123"/>
        <v>0</v>
      </c>
      <c r="J368" s="236">
        <f t="shared" ref="J368:J402" si="126">TRUNC(H368 * (1+I368), 2)</f>
        <v>0</v>
      </c>
      <c r="K368" s="212">
        <f t="shared" si="125"/>
        <v>0</v>
      </c>
    </row>
    <row r="369" spans="1:12" ht="25.5">
      <c r="A369" s="247" t="s">
        <v>3461</v>
      </c>
      <c r="B369" s="247"/>
      <c r="C369" s="247" t="s">
        <v>221</v>
      </c>
      <c r="D369" s="247">
        <v>89712</v>
      </c>
      <c r="E369" s="248" t="s">
        <v>6453</v>
      </c>
      <c r="F369" s="249" t="s">
        <v>164</v>
      </c>
      <c r="G369" s="234">
        <v>15</v>
      </c>
      <c r="H369" s="330"/>
      <c r="I369" s="433">
        <f t="shared" si="123"/>
        <v>0</v>
      </c>
      <c r="J369" s="236">
        <f t="shared" si="126"/>
        <v>0</v>
      </c>
      <c r="K369" s="212">
        <f t="shared" si="125"/>
        <v>0</v>
      </c>
    </row>
    <row r="370" spans="1:12" ht="25.5">
      <c r="A370" s="247" t="s">
        <v>3462</v>
      </c>
      <c r="B370" s="247"/>
      <c r="C370" s="247" t="s">
        <v>221</v>
      </c>
      <c r="D370" s="247">
        <v>89778</v>
      </c>
      <c r="E370" s="248" t="s">
        <v>6454</v>
      </c>
      <c r="F370" s="249" t="s">
        <v>171</v>
      </c>
      <c r="G370" s="234">
        <v>49</v>
      </c>
      <c r="H370" s="330"/>
      <c r="I370" s="433">
        <f t="shared" si="123"/>
        <v>0</v>
      </c>
      <c r="J370" s="236">
        <f t="shared" si="126"/>
        <v>0</v>
      </c>
      <c r="K370" s="212">
        <f t="shared" si="125"/>
        <v>0</v>
      </c>
    </row>
    <row r="371" spans="1:12" ht="25.5">
      <c r="A371" s="247" t="s">
        <v>3463</v>
      </c>
      <c r="B371" s="247"/>
      <c r="C371" s="247" t="s">
        <v>221</v>
      </c>
      <c r="D371" s="247">
        <v>89817</v>
      </c>
      <c r="E371" s="248" t="s">
        <v>6455</v>
      </c>
      <c r="F371" s="249" t="s">
        <v>171</v>
      </c>
      <c r="G371" s="234">
        <v>12</v>
      </c>
      <c r="H371" s="330"/>
      <c r="I371" s="433">
        <f t="shared" si="123"/>
        <v>0</v>
      </c>
      <c r="J371" s="236">
        <f t="shared" si="126"/>
        <v>0</v>
      </c>
      <c r="K371" s="212">
        <f t="shared" si="125"/>
        <v>0</v>
      </c>
    </row>
    <row r="372" spans="1:12" ht="25.5">
      <c r="A372" s="247" t="s">
        <v>3464</v>
      </c>
      <c r="B372" s="247"/>
      <c r="C372" s="247" t="s">
        <v>221</v>
      </c>
      <c r="D372" s="247">
        <v>89813</v>
      </c>
      <c r="E372" s="248" t="s">
        <v>6456</v>
      </c>
      <c r="F372" s="249" t="s">
        <v>171</v>
      </c>
      <c r="G372" s="234">
        <v>30</v>
      </c>
      <c r="H372" s="330"/>
      <c r="I372" s="433">
        <f t="shared" si="123"/>
        <v>0</v>
      </c>
      <c r="J372" s="236">
        <f t="shared" si="126"/>
        <v>0</v>
      </c>
      <c r="K372" s="212">
        <f t="shared" si="125"/>
        <v>0</v>
      </c>
    </row>
    <row r="373" spans="1:12" ht="25.5">
      <c r="A373" s="247" t="s">
        <v>3465</v>
      </c>
      <c r="B373" s="247"/>
      <c r="C373" s="247" t="s">
        <v>221</v>
      </c>
      <c r="D373" s="247">
        <v>89851</v>
      </c>
      <c r="E373" s="248" t="s">
        <v>6457</v>
      </c>
      <c r="F373" s="249" t="s">
        <v>171</v>
      </c>
      <c r="G373" s="234">
        <v>24</v>
      </c>
      <c r="H373" s="330"/>
      <c r="I373" s="433">
        <f t="shared" si="123"/>
        <v>0</v>
      </c>
      <c r="J373" s="236">
        <f t="shared" si="126"/>
        <v>0</v>
      </c>
      <c r="K373" s="212">
        <f t="shared" si="125"/>
        <v>0</v>
      </c>
    </row>
    <row r="374" spans="1:12" ht="25.5">
      <c r="A374" s="247" t="s">
        <v>3468</v>
      </c>
      <c r="B374" s="247"/>
      <c r="C374" s="247" t="s">
        <v>221</v>
      </c>
      <c r="D374" s="247">
        <v>89809</v>
      </c>
      <c r="E374" s="248" t="s">
        <v>6460</v>
      </c>
      <c r="F374" s="249" t="s">
        <v>171</v>
      </c>
      <c r="G374" s="234">
        <v>13</v>
      </c>
      <c r="H374" s="330"/>
      <c r="I374" s="433">
        <f t="shared" si="123"/>
        <v>0</v>
      </c>
      <c r="J374" s="236">
        <f t="shared" si="126"/>
        <v>0</v>
      </c>
      <c r="K374" s="212">
        <f t="shared" si="125"/>
        <v>0</v>
      </c>
    </row>
    <row r="375" spans="1:12" ht="38.25" customHeight="1">
      <c r="A375" s="247" t="s">
        <v>3469</v>
      </c>
      <c r="B375" s="247"/>
      <c r="C375" s="247" t="s">
        <v>221</v>
      </c>
      <c r="D375" s="247">
        <v>89737</v>
      </c>
      <c r="E375" s="248" t="s">
        <v>6461</v>
      </c>
      <c r="F375" s="249" t="s">
        <v>171</v>
      </c>
      <c r="G375" s="234">
        <v>5</v>
      </c>
      <c r="H375" s="330"/>
      <c r="I375" s="433">
        <f t="shared" si="123"/>
        <v>0</v>
      </c>
      <c r="J375" s="236">
        <f t="shared" si="126"/>
        <v>0</v>
      </c>
      <c r="K375" s="212">
        <f t="shared" si="125"/>
        <v>0</v>
      </c>
    </row>
    <row r="376" spans="1:12" ht="25.5">
      <c r="A376" s="247" t="s">
        <v>3470</v>
      </c>
      <c r="B376" s="247"/>
      <c r="C376" s="247" t="s">
        <v>221</v>
      </c>
      <c r="D376" s="247">
        <v>89801</v>
      </c>
      <c r="E376" s="248" t="s">
        <v>6462</v>
      </c>
      <c r="F376" s="249" t="s">
        <v>171</v>
      </c>
      <c r="G376" s="234">
        <v>21</v>
      </c>
      <c r="H376" s="330"/>
      <c r="I376" s="433">
        <f t="shared" si="123"/>
        <v>0</v>
      </c>
      <c r="J376" s="236">
        <f t="shared" si="126"/>
        <v>0</v>
      </c>
      <c r="K376" s="212">
        <f t="shared" si="125"/>
        <v>0</v>
      </c>
    </row>
    <row r="377" spans="1:12" ht="25.5">
      <c r="A377" s="247" t="s">
        <v>3473</v>
      </c>
      <c r="B377" s="247" t="s">
        <v>4774</v>
      </c>
      <c r="C377" s="247" t="s">
        <v>313</v>
      </c>
      <c r="D377" s="247"/>
      <c r="E377" s="248" t="s">
        <v>6727</v>
      </c>
      <c r="F377" s="249" t="s">
        <v>171</v>
      </c>
      <c r="G377" s="234">
        <v>9</v>
      </c>
      <c r="H377" s="330"/>
      <c r="I377" s="433">
        <f t="shared" si="123"/>
        <v>0</v>
      </c>
      <c r="J377" s="236">
        <f t="shared" si="126"/>
        <v>0</v>
      </c>
      <c r="K377" s="212">
        <f t="shared" si="125"/>
        <v>0</v>
      </c>
    </row>
    <row r="378" spans="1:12" ht="42" customHeight="1">
      <c r="A378" s="247" t="s">
        <v>3475</v>
      </c>
      <c r="B378" s="247"/>
      <c r="C378" s="247" t="s">
        <v>221</v>
      </c>
      <c r="D378" s="247">
        <v>89797</v>
      </c>
      <c r="E378" s="248" t="s">
        <v>6626</v>
      </c>
      <c r="F378" s="249" t="s">
        <v>171</v>
      </c>
      <c r="G378" s="234">
        <v>1</v>
      </c>
      <c r="H378" s="330"/>
      <c r="I378" s="433">
        <f t="shared" si="123"/>
        <v>0</v>
      </c>
      <c r="J378" s="236">
        <f t="shared" si="126"/>
        <v>0</v>
      </c>
      <c r="K378" s="212">
        <f t="shared" si="125"/>
        <v>0</v>
      </c>
    </row>
    <row r="379" spans="1:12">
      <c r="A379" s="247" t="s">
        <v>3478</v>
      </c>
      <c r="B379" s="247" t="s">
        <v>7077</v>
      </c>
      <c r="C379" s="247" t="s">
        <v>313</v>
      </c>
      <c r="D379" s="247"/>
      <c r="E379" s="248" t="s">
        <v>6732</v>
      </c>
      <c r="F379" s="249" t="s">
        <v>171</v>
      </c>
      <c r="G379" s="234">
        <v>6</v>
      </c>
      <c r="H379" s="330"/>
      <c r="I379" s="433">
        <f t="shared" si="123"/>
        <v>0</v>
      </c>
      <c r="J379" s="236">
        <f t="shared" si="126"/>
        <v>0</v>
      </c>
      <c r="K379" s="212">
        <f t="shared" si="125"/>
        <v>0</v>
      </c>
      <c r="L379" s="473"/>
    </row>
    <row r="380" spans="1:12" ht="25.5">
      <c r="A380" s="247" t="s">
        <v>3479</v>
      </c>
      <c r="B380" s="247"/>
      <c r="C380" s="247" t="s">
        <v>221</v>
      </c>
      <c r="D380" s="247">
        <v>89796</v>
      </c>
      <c r="E380" s="248" t="s">
        <v>6463</v>
      </c>
      <c r="F380" s="249" t="s">
        <v>171</v>
      </c>
      <c r="G380" s="234">
        <v>8</v>
      </c>
      <c r="H380" s="330"/>
      <c r="I380" s="433">
        <f t="shared" si="123"/>
        <v>0</v>
      </c>
      <c r="J380" s="236">
        <f t="shared" si="126"/>
        <v>0</v>
      </c>
      <c r="K380" s="212">
        <f t="shared" si="125"/>
        <v>0</v>
      </c>
    </row>
    <row r="381" spans="1:12" ht="25.5">
      <c r="A381" s="247" t="s">
        <v>3483</v>
      </c>
      <c r="B381" s="247" t="s">
        <v>4782</v>
      </c>
      <c r="C381" s="247" t="s">
        <v>313</v>
      </c>
      <c r="D381" s="247"/>
      <c r="E381" s="248" t="s">
        <v>7582</v>
      </c>
      <c r="F381" s="249" t="s">
        <v>171</v>
      </c>
      <c r="G381" s="234">
        <v>6</v>
      </c>
      <c r="H381" s="330"/>
      <c r="I381" s="433">
        <f t="shared" si="123"/>
        <v>0</v>
      </c>
      <c r="J381" s="236">
        <f t="shared" si="126"/>
        <v>0</v>
      </c>
      <c r="K381" s="212">
        <f t="shared" si="125"/>
        <v>0</v>
      </c>
      <c r="L381" s="439"/>
    </row>
    <row r="382" spans="1:12" ht="25.5">
      <c r="A382" s="247" t="s">
        <v>3484</v>
      </c>
      <c r="B382" s="247"/>
      <c r="C382" s="247" t="s">
        <v>221</v>
      </c>
      <c r="D382" s="247">
        <v>89784</v>
      </c>
      <c r="E382" s="248" t="s">
        <v>6465</v>
      </c>
      <c r="F382" s="249" t="s">
        <v>171</v>
      </c>
      <c r="G382" s="234">
        <v>9</v>
      </c>
      <c r="H382" s="330"/>
      <c r="I382" s="433">
        <f t="shared" si="123"/>
        <v>0</v>
      </c>
      <c r="J382" s="236">
        <f t="shared" si="126"/>
        <v>0</v>
      </c>
      <c r="K382" s="212">
        <f t="shared" si="125"/>
        <v>0</v>
      </c>
    </row>
    <row r="383" spans="1:12">
      <c r="A383" s="247" t="s">
        <v>3485</v>
      </c>
      <c r="B383" s="247" t="s">
        <v>4784</v>
      </c>
      <c r="C383" s="247" t="s">
        <v>313</v>
      </c>
      <c r="D383" s="247"/>
      <c r="E383" s="248" t="s">
        <v>3429</v>
      </c>
      <c r="F383" s="249" t="s">
        <v>171</v>
      </c>
      <c r="G383" s="234">
        <v>3</v>
      </c>
      <c r="H383" s="330"/>
      <c r="I383" s="433">
        <f t="shared" si="123"/>
        <v>0</v>
      </c>
      <c r="J383" s="236">
        <f t="shared" si="126"/>
        <v>0</v>
      </c>
      <c r="K383" s="212">
        <f t="shared" si="125"/>
        <v>0</v>
      </c>
      <c r="L383" s="439"/>
    </row>
    <row r="384" spans="1:12">
      <c r="A384" s="247" t="s">
        <v>3486</v>
      </c>
      <c r="B384" s="247" t="s">
        <v>4785</v>
      </c>
      <c r="C384" s="247" t="s">
        <v>313</v>
      </c>
      <c r="D384" s="247"/>
      <c r="E384" s="248" t="s">
        <v>3430</v>
      </c>
      <c r="F384" s="249" t="s">
        <v>171</v>
      </c>
      <c r="G384" s="234">
        <v>5</v>
      </c>
      <c r="H384" s="330"/>
      <c r="I384" s="433">
        <f t="shared" si="123"/>
        <v>0</v>
      </c>
      <c r="J384" s="236">
        <f t="shared" si="126"/>
        <v>0</v>
      </c>
      <c r="K384" s="212">
        <f t="shared" si="125"/>
        <v>0</v>
      </c>
      <c r="L384" s="439"/>
    </row>
    <row r="385" spans="1:12" ht="25.5">
      <c r="A385" s="247" t="s">
        <v>3487</v>
      </c>
      <c r="B385" s="247"/>
      <c r="C385" s="247" t="s">
        <v>221</v>
      </c>
      <c r="D385" s="247">
        <v>89550</v>
      </c>
      <c r="E385" s="248" t="s">
        <v>6466</v>
      </c>
      <c r="F385" s="249" t="s">
        <v>171</v>
      </c>
      <c r="G385" s="234">
        <v>1</v>
      </c>
      <c r="H385" s="330"/>
      <c r="I385" s="433">
        <f t="shared" si="123"/>
        <v>0</v>
      </c>
      <c r="J385" s="236">
        <f t="shared" si="126"/>
        <v>0</v>
      </c>
      <c r="K385" s="212">
        <f t="shared" si="125"/>
        <v>0</v>
      </c>
    </row>
    <row r="386" spans="1:12" ht="25.5">
      <c r="A386" s="247" t="s">
        <v>3488</v>
      </c>
      <c r="B386" s="247"/>
      <c r="C386" s="247" t="s">
        <v>221</v>
      </c>
      <c r="D386" s="247">
        <v>89559</v>
      </c>
      <c r="E386" s="248" t="s">
        <v>6467</v>
      </c>
      <c r="F386" s="249" t="s">
        <v>171</v>
      </c>
      <c r="G386" s="234">
        <v>3</v>
      </c>
      <c r="H386" s="330"/>
      <c r="I386" s="433">
        <f t="shared" si="123"/>
        <v>0</v>
      </c>
      <c r="J386" s="236">
        <f t="shared" si="126"/>
        <v>0</v>
      </c>
      <c r="K386" s="212">
        <f t="shared" si="125"/>
        <v>0</v>
      </c>
    </row>
    <row r="387" spans="1:12" ht="25.5">
      <c r="A387" s="247" t="s">
        <v>3489</v>
      </c>
      <c r="B387" s="247"/>
      <c r="C387" s="247" t="s">
        <v>221</v>
      </c>
      <c r="D387" s="247">
        <v>89711</v>
      </c>
      <c r="E387" s="248" t="s">
        <v>6468</v>
      </c>
      <c r="F387" s="249" t="s">
        <v>164</v>
      </c>
      <c r="G387" s="234">
        <v>9</v>
      </c>
      <c r="H387" s="330"/>
      <c r="I387" s="433">
        <f t="shared" si="123"/>
        <v>0</v>
      </c>
      <c r="J387" s="236">
        <f t="shared" si="126"/>
        <v>0</v>
      </c>
      <c r="K387" s="212">
        <f t="shared" si="125"/>
        <v>0</v>
      </c>
    </row>
    <row r="388" spans="1:12" ht="25.5">
      <c r="A388" s="247" t="s">
        <v>3491</v>
      </c>
      <c r="B388" s="247"/>
      <c r="C388" s="247" t="s">
        <v>221</v>
      </c>
      <c r="D388" s="247">
        <v>89724</v>
      </c>
      <c r="E388" s="248" t="s">
        <v>6621</v>
      </c>
      <c r="F388" s="249" t="s">
        <v>171</v>
      </c>
      <c r="G388" s="234">
        <v>18</v>
      </c>
      <c r="H388" s="330"/>
      <c r="I388" s="433">
        <f t="shared" si="123"/>
        <v>0</v>
      </c>
      <c r="J388" s="236">
        <f t="shared" si="126"/>
        <v>0</v>
      </c>
      <c r="K388" s="212">
        <f t="shared" si="125"/>
        <v>0</v>
      </c>
    </row>
    <row r="389" spans="1:12" ht="25.5">
      <c r="A389" s="247" t="s">
        <v>3495</v>
      </c>
      <c r="B389" s="247"/>
      <c r="C389" s="247" t="s">
        <v>221</v>
      </c>
      <c r="D389" s="247">
        <v>89512</v>
      </c>
      <c r="E389" s="248" t="s">
        <v>6470</v>
      </c>
      <c r="F389" s="249" t="s">
        <v>164</v>
      </c>
      <c r="G389" s="234">
        <v>61</v>
      </c>
      <c r="H389" s="330"/>
      <c r="I389" s="433">
        <f t="shared" si="123"/>
        <v>0</v>
      </c>
      <c r="J389" s="236">
        <f t="shared" si="126"/>
        <v>0</v>
      </c>
      <c r="K389" s="212">
        <f t="shared" si="125"/>
        <v>0</v>
      </c>
    </row>
    <row r="390" spans="1:12" ht="25.5">
      <c r="A390" s="247" t="s">
        <v>3496</v>
      </c>
      <c r="B390" s="247"/>
      <c r="C390" s="247" t="s">
        <v>221</v>
      </c>
      <c r="D390" s="247">
        <v>89576</v>
      </c>
      <c r="E390" s="248" t="s">
        <v>6471</v>
      </c>
      <c r="F390" s="249" t="s">
        <v>164</v>
      </c>
      <c r="G390" s="234">
        <v>34</v>
      </c>
      <c r="H390" s="330"/>
      <c r="I390" s="433">
        <f t="shared" si="123"/>
        <v>0</v>
      </c>
      <c r="J390" s="236">
        <f t="shared" si="126"/>
        <v>0</v>
      </c>
      <c r="K390" s="212">
        <f t="shared" si="125"/>
        <v>0</v>
      </c>
    </row>
    <row r="391" spans="1:12" ht="25.5">
      <c r="A391" s="247" t="s">
        <v>3497</v>
      </c>
      <c r="B391" s="247"/>
      <c r="C391" s="247" t="s">
        <v>221</v>
      </c>
      <c r="D391" s="247">
        <v>89509</v>
      </c>
      <c r="E391" s="248" t="s">
        <v>6472</v>
      </c>
      <c r="F391" s="249" t="s">
        <v>164</v>
      </c>
      <c r="G391" s="234">
        <v>4</v>
      </c>
      <c r="H391" s="330"/>
      <c r="I391" s="433">
        <f t="shared" si="123"/>
        <v>0</v>
      </c>
      <c r="J391" s="236">
        <f t="shared" si="126"/>
        <v>0</v>
      </c>
      <c r="K391" s="212">
        <f t="shared" si="125"/>
        <v>0</v>
      </c>
    </row>
    <row r="392" spans="1:12" ht="25.5">
      <c r="A392" s="247" t="s">
        <v>3498</v>
      </c>
      <c r="B392" s="247"/>
      <c r="C392" s="247" t="s">
        <v>221</v>
      </c>
      <c r="D392" s="247">
        <v>89520</v>
      </c>
      <c r="E392" s="248" t="s">
        <v>6473</v>
      </c>
      <c r="F392" s="249" t="s">
        <v>171</v>
      </c>
      <c r="G392" s="234">
        <v>3</v>
      </c>
      <c r="H392" s="330"/>
      <c r="I392" s="433">
        <f t="shared" si="123"/>
        <v>0</v>
      </c>
      <c r="J392" s="236">
        <f t="shared" si="126"/>
        <v>0</v>
      </c>
      <c r="K392" s="212">
        <f t="shared" si="125"/>
        <v>0</v>
      </c>
    </row>
    <row r="393" spans="1:12" ht="25.5">
      <c r="A393" s="247" t="s">
        <v>3500</v>
      </c>
      <c r="B393" s="247"/>
      <c r="C393" s="247" t="s">
        <v>221</v>
      </c>
      <c r="D393" s="247">
        <v>89518</v>
      </c>
      <c r="E393" s="248" t="s">
        <v>6475</v>
      </c>
      <c r="F393" s="249" t="s">
        <v>171</v>
      </c>
      <c r="G393" s="234">
        <v>6</v>
      </c>
      <c r="H393" s="330"/>
      <c r="I393" s="433">
        <f t="shared" si="123"/>
        <v>0</v>
      </c>
      <c r="J393" s="236">
        <f t="shared" si="126"/>
        <v>0</v>
      </c>
      <c r="K393" s="212">
        <f t="shared" si="125"/>
        <v>0</v>
      </c>
    </row>
    <row r="394" spans="1:12" ht="25.5">
      <c r="A394" s="247" t="s">
        <v>3502</v>
      </c>
      <c r="B394" s="247"/>
      <c r="C394" s="247" t="s">
        <v>221</v>
      </c>
      <c r="D394" s="247">
        <v>89545</v>
      </c>
      <c r="E394" s="248" t="s">
        <v>6477</v>
      </c>
      <c r="F394" s="249" t="s">
        <v>171</v>
      </c>
      <c r="G394" s="234">
        <v>12</v>
      </c>
      <c r="H394" s="330"/>
      <c r="I394" s="433">
        <f t="shared" si="123"/>
        <v>0</v>
      </c>
      <c r="J394" s="236">
        <f t="shared" si="126"/>
        <v>0</v>
      </c>
      <c r="K394" s="212">
        <f t="shared" si="125"/>
        <v>0</v>
      </c>
    </row>
    <row r="395" spans="1:12" ht="25.5">
      <c r="A395" s="247" t="s">
        <v>3503</v>
      </c>
      <c r="B395" s="247"/>
      <c r="C395" s="247" t="s">
        <v>221</v>
      </c>
      <c r="D395" s="247">
        <v>89547</v>
      </c>
      <c r="E395" s="248" t="s">
        <v>6478</v>
      </c>
      <c r="F395" s="249" t="s">
        <v>171</v>
      </c>
      <c r="G395" s="234">
        <v>4</v>
      </c>
      <c r="H395" s="330"/>
      <c r="I395" s="433">
        <f t="shared" si="123"/>
        <v>0</v>
      </c>
      <c r="J395" s="236">
        <f t="shared" si="126"/>
        <v>0</v>
      </c>
      <c r="K395" s="212">
        <f t="shared" si="125"/>
        <v>0</v>
      </c>
    </row>
    <row r="396" spans="1:12" ht="25.5">
      <c r="A396" s="247" t="s">
        <v>3504</v>
      </c>
      <c r="B396" s="247"/>
      <c r="C396" s="247" t="s">
        <v>221</v>
      </c>
      <c r="D396" s="247">
        <v>89554</v>
      </c>
      <c r="E396" s="248" t="s">
        <v>6479</v>
      </c>
      <c r="F396" s="249" t="s">
        <v>171</v>
      </c>
      <c r="G396" s="234">
        <v>10</v>
      </c>
      <c r="H396" s="330"/>
      <c r="I396" s="433">
        <f t="shared" si="123"/>
        <v>0</v>
      </c>
      <c r="J396" s="236">
        <f t="shared" si="126"/>
        <v>0</v>
      </c>
      <c r="K396" s="212">
        <f t="shared" si="125"/>
        <v>0</v>
      </c>
    </row>
    <row r="397" spans="1:12">
      <c r="A397" s="247" t="s">
        <v>3506</v>
      </c>
      <c r="B397" s="247" t="s">
        <v>4805</v>
      </c>
      <c r="C397" s="247" t="s">
        <v>313</v>
      </c>
      <c r="D397" s="247"/>
      <c r="E397" s="248" t="s">
        <v>3450</v>
      </c>
      <c r="F397" s="249" t="s">
        <v>171</v>
      </c>
      <c r="G397" s="234">
        <v>3</v>
      </c>
      <c r="H397" s="330"/>
      <c r="I397" s="433">
        <f t="shared" si="123"/>
        <v>0</v>
      </c>
      <c r="J397" s="236">
        <f t="shared" si="126"/>
        <v>0</v>
      </c>
      <c r="K397" s="212">
        <f t="shared" si="125"/>
        <v>0</v>
      </c>
      <c r="L397" s="439"/>
    </row>
    <row r="398" spans="1:12">
      <c r="A398" s="247" t="s">
        <v>3507</v>
      </c>
      <c r="B398" s="247" t="s">
        <v>4806</v>
      </c>
      <c r="C398" s="247" t="s">
        <v>313</v>
      </c>
      <c r="D398" s="247"/>
      <c r="E398" s="248" t="s">
        <v>3451</v>
      </c>
      <c r="F398" s="249" t="s">
        <v>171</v>
      </c>
      <c r="G398" s="234">
        <v>3</v>
      </c>
      <c r="H398" s="330"/>
      <c r="I398" s="433">
        <f t="shared" si="123"/>
        <v>0</v>
      </c>
      <c r="J398" s="236">
        <f t="shared" si="126"/>
        <v>0</v>
      </c>
      <c r="K398" s="212">
        <f t="shared" si="125"/>
        <v>0</v>
      </c>
      <c r="L398" s="439"/>
    </row>
    <row r="399" spans="1:12" ht="25.5">
      <c r="A399" s="247" t="s">
        <v>3508</v>
      </c>
      <c r="B399" s="247" t="s">
        <v>4807</v>
      </c>
      <c r="C399" s="247" t="s">
        <v>313</v>
      </c>
      <c r="D399" s="247"/>
      <c r="E399" s="248" t="s">
        <v>3452</v>
      </c>
      <c r="F399" s="249" t="s">
        <v>1273</v>
      </c>
      <c r="G399" s="234">
        <v>12</v>
      </c>
      <c r="H399" s="330"/>
      <c r="I399" s="433">
        <f t="shared" si="123"/>
        <v>0</v>
      </c>
      <c r="J399" s="236">
        <f t="shared" si="126"/>
        <v>0</v>
      </c>
      <c r="K399" s="212">
        <f t="shared" si="125"/>
        <v>0</v>
      </c>
      <c r="L399" s="439"/>
    </row>
    <row r="400" spans="1:12" ht="71.25" customHeight="1">
      <c r="A400" s="247" t="s">
        <v>6741</v>
      </c>
      <c r="B400" s="247" t="s">
        <v>4813</v>
      </c>
      <c r="C400" s="247" t="s">
        <v>313</v>
      </c>
      <c r="D400" s="247"/>
      <c r="E400" s="248" t="s">
        <v>5384</v>
      </c>
      <c r="F400" s="249" t="s">
        <v>1273</v>
      </c>
      <c r="G400" s="234">
        <v>3</v>
      </c>
      <c r="H400" s="330"/>
      <c r="I400" s="433">
        <f t="shared" si="123"/>
        <v>0</v>
      </c>
      <c r="J400" s="236">
        <f t="shared" si="126"/>
        <v>0</v>
      </c>
      <c r="K400" s="212">
        <f t="shared" si="125"/>
        <v>0</v>
      </c>
      <c r="L400" s="439"/>
    </row>
    <row r="401" spans="1:12" ht="63.75">
      <c r="A401" s="247" t="s">
        <v>6742</v>
      </c>
      <c r="B401" s="247" t="s">
        <v>4814</v>
      </c>
      <c r="C401" s="247" t="s">
        <v>313</v>
      </c>
      <c r="D401" s="247"/>
      <c r="E401" s="248" t="s">
        <v>3458</v>
      </c>
      <c r="F401" s="249" t="s">
        <v>1273</v>
      </c>
      <c r="G401" s="234">
        <v>1</v>
      </c>
      <c r="H401" s="330"/>
      <c r="I401" s="433">
        <f t="shared" si="123"/>
        <v>0</v>
      </c>
      <c r="J401" s="236">
        <f t="shared" si="126"/>
        <v>0</v>
      </c>
      <c r="K401" s="212">
        <f t="shared" si="125"/>
        <v>0</v>
      </c>
      <c r="L401" s="439"/>
    </row>
    <row r="402" spans="1:12" ht="76.5">
      <c r="A402" s="247" t="s">
        <v>6743</v>
      </c>
      <c r="B402" s="247" t="s">
        <v>4815</v>
      </c>
      <c r="C402" s="247" t="s">
        <v>313</v>
      </c>
      <c r="D402" s="247"/>
      <c r="E402" s="248" t="s">
        <v>5385</v>
      </c>
      <c r="F402" s="249" t="s">
        <v>1273</v>
      </c>
      <c r="G402" s="234">
        <v>1</v>
      </c>
      <c r="H402" s="330"/>
      <c r="I402" s="433">
        <f t="shared" si="123"/>
        <v>0</v>
      </c>
      <c r="J402" s="236">
        <f t="shared" si="126"/>
        <v>0</v>
      </c>
      <c r="K402" s="212">
        <f t="shared" si="125"/>
        <v>0</v>
      </c>
      <c r="L402" s="439"/>
    </row>
    <row r="403" spans="1:12">
      <c r="A403" s="247"/>
      <c r="B403" s="247"/>
      <c r="C403" s="247"/>
      <c r="D403" s="247"/>
      <c r="E403" s="248"/>
      <c r="F403" s="249"/>
      <c r="G403" s="234"/>
      <c r="H403" s="491"/>
      <c r="I403" s="329"/>
      <c r="J403" s="329"/>
      <c r="K403" s="407"/>
    </row>
    <row r="404" spans="1:12" s="466" customFormat="1">
      <c r="A404" s="461" t="s">
        <v>3256</v>
      </c>
      <c r="B404" s="461"/>
      <c r="C404" s="461"/>
      <c r="D404" s="461"/>
      <c r="E404" s="462" t="s">
        <v>3257</v>
      </c>
      <c r="F404" s="465"/>
      <c r="G404" s="299"/>
      <c r="H404" s="490"/>
      <c r="I404" s="471"/>
      <c r="J404" s="471"/>
      <c r="K404" s="472"/>
      <c r="L404" s="419"/>
    </row>
    <row r="405" spans="1:12" ht="25.5">
      <c r="A405" s="247" t="s">
        <v>3528</v>
      </c>
      <c r="B405" s="247"/>
      <c r="C405" s="247" t="s">
        <v>221</v>
      </c>
      <c r="D405" s="247">
        <v>89580</v>
      </c>
      <c r="E405" s="248" t="s">
        <v>6469</v>
      </c>
      <c r="F405" s="249" t="s">
        <v>164</v>
      </c>
      <c r="G405" s="234">
        <v>244</v>
      </c>
      <c r="H405" s="330"/>
      <c r="I405" s="433">
        <f t="shared" ref="I405:I427" si="127">$H$3</f>
        <v>0</v>
      </c>
      <c r="J405" s="236">
        <f t="shared" ref="J405" si="128">TRUNC(H405 * (1+I405), 2)</f>
        <v>0</v>
      </c>
      <c r="K405" s="212">
        <f t="shared" ref="K405:K427" si="129">TRUNC(G405*J405,2)</f>
        <v>0</v>
      </c>
    </row>
    <row r="406" spans="1:12" ht="25.5">
      <c r="A406" s="247" t="s">
        <v>3529</v>
      </c>
      <c r="B406" s="247"/>
      <c r="C406" s="247" t="s">
        <v>221</v>
      </c>
      <c r="D406" s="247">
        <v>89512</v>
      </c>
      <c r="E406" s="248" t="s">
        <v>6470</v>
      </c>
      <c r="F406" s="249" t="s">
        <v>164</v>
      </c>
      <c r="G406" s="234">
        <v>65</v>
      </c>
      <c r="H406" s="330"/>
      <c r="I406" s="433">
        <f t="shared" si="127"/>
        <v>0</v>
      </c>
      <c r="J406" s="236">
        <f t="shared" ref="J406:J427" si="130">TRUNC(H406 * (1+I406), 2)</f>
        <v>0</v>
      </c>
      <c r="K406" s="212">
        <f t="shared" si="129"/>
        <v>0</v>
      </c>
    </row>
    <row r="407" spans="1:12" ht="38.25">
      <c r="A407" s="247" t="s">
        <v>3531</v>
      </c>
      <c r="B407" s="247"/>
      <c r="C407" s="247" t="s">
        <v>221</v>
      </c>
      <c r="D407" s="247">
        <v>90698</v>
      </c>
      <c r="E407" s="248" t="s">
        <v>6484</v>
      </c>
      <c r="F407" s="249" t="s">
        <v>164</v>
      </c>
      <c r="G407" s="234">
        <v>20</v>
      </c>
      <c r="H407" s="330"/>
      <c r="I407" s="433">
        <f t="shared" si="127"/>
        <v>0</v>
      </c>
      <c r="J407" s="236">
        <f t="shared" si="130"/>
        <v>0</v>
      </c>
      <c r="K407" s="212">
        <f t="shared" si="129"/>
        <v>0</v>
      </c>
    </row>
    <row r="408" spans="1:12" ht="38.25">
      <c r="A408" s="247" t="s">
        <v>3532</v>
      </c>
      <c r="B408" s="247"/>
      <c r="C408" s="247" t="s">
        <v>221</v>
      </c>
      <c r="D408" s="247">
        <v>90696</v>
      </c>
      <c r="E408" s="248" t="s">
        <v>6485</v>
      </c>
      <c r="F408" s="249" t="s">
        <v>164</v>
      </c>
      <c r="G408" s="234">
        <v>48</v>
      </c>
      <c r="H408" s="330"/>
      <c r="I408" s="433">
        <f t="shared" si="127"/>
        <v>0</v>
      </c>
      <c r="J408" s="236">
        <f t="shared" si="130"/>
        <v>0</v>
      </c>
      <c r="K408" s="212">
        <f t="shared" si="129"/>
        <v>0</v>
      </c>
    </row>
    <row r="409" spans="1:12">
      <c r="A409" s="247" t="s">
        <v>3534</v>
      </c>
      <c r="B409" s="247"/>
      <c r="C409" s="247" t="s">
        <v>221</v>
      </c>
      <c r="D409" s="247" t="s">
        <v>6571</v>
      </c>
      <c r="E409" s="248" t="s">
        <v>6572</v>
      </c>
      <c r="F409" s="249" t="s">
        <v>164</v>
      </c>
      <c r="G409" s="234">
        <v>38</v>
      </c>
      <c r="H409" s="330"/>
      <c r="I409" s="433">
        <f t="shared" si="127"/>
        <v>0</v>
      </c>
      <c r="J409" s="236">
        <f t="shared" si="130"/>
        <v>0</v>
      </c>
      <c r="K409" s="212">
        <f t="shared" si="129"/>
        <v>0</v>
      </c>
    </row>
    <row r="410" spans="1:12" ht="25.5">
      <c r="A410" s="247" t="s">
        <v>3535</v>
      </c>
      <c r="B410" s="247"/>
      <c r="C410" s="247" t="s">
        <v>221</v>
      </c>
      <c r="D410" s="247">
        <v>89677</v>
      </c>
      <c r="E410" s="248" t="s">
        <v>6480</v>
      </c>
      <c r="F410" s="249" t="s">
        <v>171</v>
      </c>
      <c r="G410" s="234">
        <v>48</v>
      </c>
      <c r="H410" s="330"/>
      <c r="I410" s="433">
        <f t="shared" si="127"/>
        <v>0</v>
      </c>
      <c r="J410" s="236">
        <f t="shared" si="130"/>
        <v>0</v>
      </c>
      <c r="K410" s="212">
        <f t="shared" si="129"/>
        <v>0</v>
      </c>
    </row>
    <row r="411" spans="1:12" ht="25.5">
      <c r="A411" s="247" t="s">
        <v>3536</v>
      </c>
      <c r="B411" s="247"/>
      <c r="C411" s="247" t="s">
        <v>221</v>
      </c>
      <c r="D411" s="247">
        <v>89554</v>
      </c>
      <c r="E411" s="248" t="s">
        <v>6479</v>
      </c>
      <c r="F411" s="249" t="s">
        <v>171</v>
      </c>
      <c r="G411" s="234">
        <v>11</v>
      </c>
      <c r="H411" s="330"/>
      <c r="I411" s="433">
        <f t="shared" si="127"/>
        <v>0</v>
      </c>
      <c r="J411" s="236">
        <f t="shared" si="130"/>
        <v>0</v>
      </c>
      <c r="K411" s="212">
        <f t="shared" si="129"/>
        <v>0</v>
      </c>
    </row>
    <row r="412" spans="1:12" ht="25.5">
      <c r="A412" s="247" t="s">
        <v>3539</v>
      </c>
      <c r="B412" s="247"/>
      <c r="C412" s="247" t="s">
        <v>221</v>
      </c>
      <c r="D412" s="247">
        <v>89591</v>
      </c>
      <c r="E412" s="248" t="s">
        <v>6487</v>
      </c>
      <c r="F412" s="249" t="s">
        <v>171</v>
      </c>
      <c r="G412" s="234">
        <v>11</v>
      </c>
      <c r="H412" s="330"/>
      <c r="I412" s="433">
        <f t="shared" si="127"/>
        <v>0</v>
      </c>
      <c r="J412" s="236">
        <f t="shared" si="130"/>
        <v>0</v>
      </c>
      <c r="K412" s="212">
        <f t="shared" si="129"/>
        <v>0</v>
      </c>
    </row>
    <row r="413" spans="1:12" ht="25.5">
      <c r="A413" s="247" t="s">
        <v>3540</v>
      </c>
      <c r="B413" s="247"/>
      <c r="C413" s="247" t="s">
        <v>221</v>
      </c>
      <c r="D413" s="247">
        <v>89531</v>
      </c>
      <c r="E413" s="248" t="s">
        <v>6488</v>
      </c>
      <c r="F413" s="249" t="s">
        <v>171</v>
      </c>
      <c r="G413" s="234">
        <v>3</v>
      </c>
      <c r="H413" s="330"/>
      <c r="I413" s="433">
        <f t="shared" si="127"/>
        <v>0</v>
      </c>
      <c r="J413" s="236">
        <f t="shared" si="130"/>
        <v>0</v>
      </c>
      <c r="K413" s="212">
        <f t="shared" si="129"/>
        <v>0</v>
      </c>
    </row>
    <row r="414" spans="1:12" ht="25.5">
      <c r="A414" s="247" t="s">
        <v>3541</v>
      </c>
      <c r="B414" s="247"/>
      <c r="C414" s="247" t="s">
        <v>221</v>
      </c>
      <c r="D414" s="247">
        <v>89590</v>
      </c>
      <c r="E414" s="248" t="s">
        <v>6489</v>
      </c>
      <c r="F414" s="249" t="s">
        <v>171</v>
      </c>
      <c r="G414" s="234">
        <v>25</v>
      </c>
      <c r="H414" s="330"/>
      <c r="I414" s="433">
        <f t="shared" si="127"/>
        <v>0</v>
      </c>
      <c r="J414" s="236">
        <f t="shared" si="130"/>
        <v>0</v>
      </c>
      <c r="K414" s="212">
        <f t="shared" si="129"/>
        <v>0</v>
      </c>
    </row>
    <row r="415" spans="1:12" ht="25.5">
      <c r="A415" s="247" t="s">
        <v>3542</v>
      </c>
      <c r="B415" s="247"/>
      <c r="C415" s="247" t="s">
        <v>221</v>
      </c>
      <c r="D415" s="247">
        <v>89529</v>
      </c>
      <c r="E415" s="248" t="s">
        <v>6490</v>
      </c>
      <c r="F415" s="249" t="s">
        <v>171</v>
      </c>
      <c r="G415" s="234">
        <v>1</v>
      </c>
      <c r="H415" s="330"/>
      <c r="I415" s="433">
        <f t="shared" si="127"/>
        <v>0</v>
      </c>
      <c r="J415" s="236">
        <f t="shared" si="130"/>
        <v>0</v>
      </c>
      <c r="K415" s="212">
        <f t="shared" si="129"/>
        <v>0</v>
      </c>
    </row>
    <row r="416" spans="1:12" ht="25.5">
      <c r="A416" s="247" t="s">
        <v>3544</v>
      </c>
      <c r="B416" s="247"/>
      <c r="C416" s="247" t="s">
        <v>221</v>
      </c>
      <c r="D416" s="247">
        <v>89701</v>
      </c>
      <c r="E416" s="248" t="s">
        <v>6491</v>
      </c>
      <c r="F416" s="249" t="s">
        <v>171</v>
      </c>
      <c r="G416" s="234">
        <v>6</v>
      </c>
      <c r="H416" s="330"/>
      <c r="I416" s="433">
        <f t="shared" si="127"/>
        <v>0</v>
      </c>
      <c r="J416" s="236">
        <f t="shared" si="130"/>
        <v>0</v>
      </c>
      <c r="K416" s="212">
        <f t="shared" si="129"/>
        <v>0</v>
      </c>
    </row>
    <row r="417" spans="1:12" ht="25.5">
      <c r="A417" s="247" t="s">
        <v>3546</v>
      </c>
      <c r="B417" s="247"/>
      <c r="C417" s="247" t="s">
        <v>221</v>
      </c>
      <c r="D417" s="247">
        <v>89698</v>
      </c>
      <c r="E417" s="248" t="s">
        <v>6492</v>
      </c>
      <c r="F417" s="249" t="s">
        <v>171</v>
      </c>
      <c r="G417" s="234">
        <v>9</v>
      </c>
      <c r="H417" s="330"/>
      <c r="I417" s="433">
        <f t="shared" si="127"/>
        <v>0</v>
      </c>
      <c r="J417" s="236">
        <f t="shared" si="130"/>
        <v>0</v>
      </c>
      <c r="K417" s="212">
        <f t="shared" si="129"/>
        <v>0</v>
      </c>
    </row>
    <row r="418" spans="1:12" ht="25.5">
      <c r="A418" s="247" t="s">
        <v>3547</v>
      </c>
      <c r="B418" s="247"/>
      <c r="C418" s="247" t="s">
        <v>221</v>
      </c>
      <c r="D418" s="247">
        <v>89699</v>
      </c>
      <c r="E418" s="248" t="s">
        <v>6493</v>
      </c>
      <c r="F418" s="249" t="s">
        <v>171</v>
      </c>
      <c r="G418" s="234">
        <v>1</v>
      </c>
      <c r="H418" s="330"/>
      <c r="I418" s="433">
        <f t="shared" si="127"/>
        <v>0</v>
      </c>
      <c r="J418" s="236">
        <f t="shared" si="130"/>
        <v>0</v>
      </c>
      <c r="K418" s="212">
        <f t="shared" si="129"/>
        <v>0</v>
      </c>
    </row>
    <row r="419" spans="1:12" ht="25.5">
      <c r="A419" s="247" t="s">
        <v>3548</v>
      </c>
      <c r="B419" s="247" t="s">
        <v>4831</v>
      </c>
      <c r="C419" s="247" t="s">
        <v>313</v>
      </c>
      <c r="D419" s="247"/>
      <c r="E419" s="248" t="s">
        <v>6735</v>
      </c>
      <c r="F419" s="249" t="s">
        <v>171</v>
      </c>
      <c r="G419" s="234">
        <v>17</v>
      </c>
      <c r="H419" s="330"/>
      <c r="I419" s="433">
        <f t="shared" si="127"/>
        <v>0</v>
      </c>
      <c r="J419" s="236">
        <f t="shared" si="130"/>
        <v>0</v>
      </c>
      <c r="K419" s="212">
        <f t="shared" si="129"/>
        <v>0</v>
      </c>
      <c r="L419" s="439"/>
    </row>
    <row r="420" spans="1:12" ht="25.5">
      <c r="A420" s="247" t="s">
        <v>3549</v>
      </c>
      <c r="B420" s="247"/>
      <c r="C420" s="247" t="s">
        <v>221</v>
      </c>
      <c r="D420" s="247">
        <v>89681</v>
      </c>
      <c r="E420" s="248" t="s">
        <v>6494</v>
      </c>
      <c r="F420" s="249" t="s">
        <v>171</v>
      </c>
      <c r="G420" s="234">
        <v>1</v>
      </c>
      <c r="H420" s="330"/>
      <c r="I420" s="433">
        <f t="shared" si="127"/>
        <v>0</v>
      </c>
      <c r="J420" s="236">
        <f t="shared" si="130"/>
        <v>0</v>
      </c>
      <c r="K420" s="212">
        <f t="shared" si="129"/>
        <v>0</v>
      </c>
    </row>
    <row r="421" spans="1:12">
      <c r="A421" s="247" t="s">
        <v>3550</v>
      </c>
      <c r="B421" s="247" t="s">
        <v>4833</v>
      </c>
      <c r="C421" s="247" t="s">
        <v>313</v>
      </c>
      <c r="D421" s="247"/>
      <c r="E421" s="248" t="s">
        <v>3526</v>
      </c>
      <c r="F421" s="249" t="s">
        <v>171</v>
      </c>
      <c r="G421" s="234">
        <v>2</v>
      </c>
      <c r="H421" s="330"/>
      <c r="I421" s="433">
        <f t="shared" si="127"/>
        <v>0</v>
      </c>
      <c r="J421" s="236">
        <f t="shared" si="130"/>
        <v>0</v>
      </c>
      <c r="K421" s="212">
        <f t="shared" si="129"/>
        <v>0</v>
      </c>
      <c r="L421" s="439"/>
    </row>
    <row r="422" spans="1:12">
      <c r="A422" s="247" t="s">
        <v>3551</v>
      </c>
      <c r="B422" s="247" t="s">
        <v>4834</v>
      </c>
      <c r="C422" s="247" t="s">
        <v>313</v>
      </c>
      <c r="D422" s="247"/>
      <c r="E422" s="248" t="s">
        <v>3527</v>
      </c>
      <c r="F422" s="249" t="s">
        <v>171</v>
      </c>
      <c r="G422" s="234">
        <v>18</v>
      </c>
      <c r="H422" s="330"/>
      <c r="I422" s="433">
        <f t="shared" si="127"/>
        <v>0</v>
      </c>
      <c r="J422" s="236">
        <f t="shared" si="130"/>
        <v>0</v>
      </c>
      <c r="K422" s="212">
        <f t="shared" si="129"/>
        <v>0</v>
      </c>
      <c r="L422" s="439"/>
    </row>
    <row r="423" spans="1:12" ht="66" customHeight="1">
      <c r="A423" s="247" t="s">
        <v>3554</v>
      </c>
      <c r="B423" s="247" t="s">
        <v>4837</v>
      </c>
      <c r="C423" s="247" t="s">
        <v>313</v>
      </c>
      <c r="D423" s="247"/>
      <c r="E423" s="248" t="s">
        <v>5387</v>
      </c>
      <c r="F423" s="249" t="s">
        <v>1273</v>
      </c>
      <c r="G423" s="234">
        <v>3</v>
      </c>
      <c r="H423" s="330"/>
      <c r="I423" s="433">
        <f t="shared" si="127"/>
        <v>0</v>
      </c>
      <c r="J423" s="236">
        <f t="shared" si="130"/>
        <v>0</v>
      </c>
      <c r="K423" s="212">
        <f t="shared" si="129"/>
        <v>0</v>
      </c>
      <c r="L423" s="439"/>
    </row>
    <row r="424" spans="1:12" ht="51">
      <c r="A424" s="247" t="s">
        <v>3555</v>
      </c>
      <c r="B424" s="247" t="s">
        <v>4838</v>
      </c>
      <c r="C424" s="247" t="s">
        <v>313</v>
      </c>
      <c r="D424" s="247"/>
      <c r="E424" s="248" t="s">
        <v>5388</v>
      </c>
      <c r="F424" s="249" t="s">
        <v>1273</v>
      </c>
      <c r="G424" s="234">
        <v>3</v>
      </c>
      <c r="H424" s="330"/>
      <c r="I424" s="433">
        <f t="shared" si="127"/>
        <v>0</v>
      </c>
      <c r="J424" s="236">
        <f t="shared" si="130"/>
        <v>0</v>
      </c>
      <c r="K424" s="212">
        <f t="shared" si="129"/>
        <v>0</v>
      </c>
      <c r="L424" s="439"/>
    </row>
    <row r="425" spans="1:12" ht="51">
      <c r="A425" s="247" t="s">
        <v>3557</v>
      </c>
      <c r="B425" s="247" t="s">
        <v>4840</v>
      </c>
      <c r="C425" s="247" t="s">
        <v>313</v>
      </c>
      <c r="D425" s="247"/>
      <c r="E425" s="248" t="s">
        <v>5390</v>
      </c>
      <c r="F425" s="249" t="s">
        <v>164</v>
      </c>
      <c r="G425" s="234">
        <v>47</v>
      </c>
      <c r="H425" s="330"/>
      <c r="I425" s="433">
        <f t="shared" si="127"/>
        <v>0</v>
      </c>
      <c r="J425" s="236">
        <f t="shared" si="130"/>
        <v>0</v>
      </c>
      <c r="K425" s="212">
        <f t="shared" si="129"/>
        <v>0</v>
      </c>
      <c r="L425" s="439"/>
    </row>
    <row r="426" spans="1:12" ht="51">
      <c r="A426" s="247" t="s">
        <v>3558</v>
      </c>
      <c r="B426" s="247" t="s">
        <v>4841</v>
      </c>
      <c r="C426" s="247" t="s">
        <v>313</v>
      </c>
      <c r="D426" s="247"/>
      <c r="E426" s="248" t="s">
        <v>5391</v>
      </c>
      <c r="F426" s="249" t="s">
        <v>164</v>
      </c>
      <c r="G426" s="234">
        <v>54</v>
      </c>
      <c r="H426" s="330"/>
      <c r="I426" s="433">
        <f t="shared" si="127"/>
        <v>0</v>
      </c>
      <c r="J426" s="236">
        <f t="shared" si="130"/>
        <v>0</v>
      </c>
      <c r="K426" s="212">
        <f t="shared" si="129"/>
        <v>0</v>
      </c>
      <c r="L426" s="439"/>
    </row>
    <row r="427" spans="1:12" ht="76.5">
      <c r="A427" s="247" t="s">
        <v>3559</v>
      </c>
      <c r="B427" s="247" t="s">
        <v>4842</v>
      </c>
      <c r="C427" s="247" t="s">
        <v>313</v>
      </c>
      <c r="D427" s="247"/>
      <c r="E427" s="248" t="s">
        <v>5392</v>
      </c>
      <c r="F427" s="249" t="s">
        <v>1273</v>
      </c>
      <c r="G427" s="234">
        <v>1</v>
      </c>
      <c r="H427" s="330"/>
      <c r="I427" s="433">
        <f t="shared" si="127"/>
        <v>0</v>
      </c>
      <c r="J427" s="236">
        <f t="shared" si="130"/>
        <v>0</v>
      </c>
      <c r="K427" s="212">
        <f t="shared" si="129"/>
        <v>0</v>
      </c>
      <c r="L427" s="439"/>
    </row>
    <row r="428" spans="1:12">
      <c r="A428" s="247"/>
      <c r="B428" s="247"/>
      <c r="C428" s="247"/>
      <c r="D428" s="247"/>
      <c r="E428" s="248"/>
      <c r="F428" s="249"/>
      <c r="G428" s="234"/>
      <c r="H428" s="491"/>
      <c r="I428" s="329"/>
      <c r="J428" s="329"/>
      <c r="K428" s="407"/>
    </row>
    <row r="429" spans="1:12" s="466" customFormat="1">
      <c r="A429" s="461" t="s">
        <v>3258</v>
      </c>
      <c r="B429" s="461"/>
      <c r="C429" s="461"/>
      <c r="D429" s="461"/>
      <c r="E429" s="462" t="s">
        <v>3259</v>
      </c>
      <c r="F429" s="465"/>
      <c r="G429" s="299"/>
      <c r="H429" s="490"/>
      <c r="I429" s="471"/>
      <c r="J429" s="471"/>
      <c r="K429" s="472"/>
      <c r="L429" s="419"/>
    </row>
    <row r="430" spans="1:12" ht="25.5">
      <c r="A430" s="247" t="s">
        <v>3567</v>
      </c>
      <c r="B430" s="247"/>
      <c r="C430" s="247" t="s">
        <v>221</v>
      </c>
      <c r="D430" s="247">
        <v>89865</v>
      </c>
      <c r="E430" s="248" t="s">
        <v>7735</v>
      </c>
      <c r="F430" s="249" t="s">
        <v>164</v>
      </c>
      <c r="G430" s="234">
        <v>1660</v>
      </c>
      <c r="H430" s="330"/>
      <c r="I430" s="433">
        <f t="shared" ref="I430:I437" si="131">$H$3</f>
        <v>0</v>
      </c>
      <c r="J430" s="236">
        <f t="shared" ref="J430" si="132">TRUNC(H430 * (1+I430), 2)</f>
        <v>0</v>
      </c>
      <c r="K430" s="212">
        <f t="shared" ref="K430:K437" si="133">TRUNC(G430*J430,2)</f>
        <v>0</v>
      </c>
    </row>
    <row r="431" spans="1:12" ht="25.5">
      <c r="A431" s="247" t="s">
        <v>3568</v>
      </c>
      <c r="B431" s="247"/>
      <c r="C431" s="247" t="s">
        <v>221</v>
      </c>
      <c r="D431" s="247">
        <v>89449</v>
      </c>
      <c r="E431" s="248" t="s">
        <v>6421</v>
      </c>
      <c r="F431" s="249" t="s">
        <v>164</v>
      </c>
      <c r="G431" s="234">
        <v>123</v>
      </c>
      <c r="H431" s="330"/>
      <c r="I431" s="433">
        <f t="shared" si="131"/>
        <v>0</v>
      </c>
      <c r="J431" s="236">
        <f t="shared" ref="J431:J437" si="134">TRUNC(H431 * (1+I431), 2)</f>
        <v>0</v>
      </c>
      <c r="K431" s="212">
        <f t="shared" si="133"/>
        <v>0</v>
      </c>
    </row>
    <row r="432" spans="1:12" ht="25.5">
      <c r="A432" s="247" t="s">
        <v>3570</v>
      </c>
      <c r="B432" s="247"/>
      <c r="C432" s="247" t="s">
        <v>221</v>
      </c>
      <c r="D432" s="247">
        <v>89502</v>
      </c>
      <c r="E432" s="248" t="s">
        <v>6428</v>
      </c>
      <c r="F432" s="249" t="s">
        <v>171</v>
      </c>
      <c r="G432" s="234">
        <v>10</v>
      </c>
      <c r="H432" s="330"/>
      <c r="I432" s="433">
        <f t="shared" si="131"/>
        <v>0</v>
      </c>
      <c r="J432" s="236">
        <f t="shared" si="134"/>
        <v>0</v>
      </c>
      <c r="K432" s="212">
        <f t="shared" si="133"/>
        <v>0</v>
      </c>
    </row>
    <row r="433" spans="1:12" ht="25.5">
      <c r="A433" s="247" t="s">
        <v>3571</v>
      </c>
      <c r="B433" s="247"/>
      <c r="C433" s="247" t="s">
        <v>221</v>
      </c>
      <c r="D433" s="247">
        <v>89362</v>
      </c>
      <c r="E433" s="248" t="s">
        <v>6423</v>
      </c>
      <c r="F433" s="249" t="s">
        <v>171</v>
      </c>
      <c r="G433" s="234">
        <v>153</v>
      </c>
      <c r="H433" s="330"/>
      <c r="I433" s="433">
        <f t="shared" si="131"/>
        <v>0</v>
      </c>
      <c r="J433" s="236">
        <f t="shared" si="134"/>
        <v>0</v>
      </c>
      <c r="K433" s="212">
        <f t="shared" si="133"/>
        <v>0</v>
      </c>
    </row>
    <row r="434" spans="1:12" ht="25.5">
      <c r="A434" s="247" t="s">
        <v>3572</v>
      </c>
      <c r="B434" s="247"/>
      <c r="C434" s="247" t="s">
        <v>221</v>
      </c>
      <c r="D434" s="247">
        <v>89501</v>
      </c>
      <c r="E434" s="248" t="s">
        <v>6425</v>
      </c>
      <c r="F434" s="249" t="s">
        <v>171</v>
      </c>
      <c r="G434" s="234">
        <v>37</v>
      </c>
      <c r="H434" s="330"/>
      <c r="I434" s="433">
        <f t="shared" si="131"/>
        <v>0</v>
      </c>
      <c r="J434" s="236">
        <f t="shared" si="134"/>
        <v>0</v>
      </c>
      <c r="K434" s="212">
        <f t="shared" si="133"/>
        <v>0</v>
      </c>
    </row>
    <row r="435" spans="1:12" ht="25.5">
      <c r="A435" s="247" t="s">
        <v>3574</v>
      </c>
      <c r="B435" s="247"/>
      <c r="C435" s="247" t="s">
        <v>221</v>
      </c>
      <c r="D435" s="247">
        <v>89625</v>
      </c>
      <c r="E435" s="248" t="s">
        <v>6431</v>
      </c>
      <c r="F435" s="249" t="s">
        <v>171</v>
      </c>
      <c r="G435" s="234">
        <v>16</v>
      </c>
      <c r="H435" s="330"/>
      <c r="I435" s="433">
        <f t="shared" si="131"/>
        <v>0</v>
      </c>
      <c r="J435" s="236">
        <f t="shared" si="134"/>
        <v>0</v>
      </c>
      <c r="K435" s="212">
        <f t="shared" si="133"/>
        <v>0</v>
      </c>
      <c r="L435" s="434"/>
    </row>
    <row r="436" spans="1:12" ht="25.5">
      <c r="A436" s="247" t="s">
        <v>3575</v>
      </c>
      <c r="B436" s="247"/>
      <c r="C436" s="247" t="s">
        <v>221</v>
      </c>
      <c r="D436" s="247">
        <v>89627</v>
      </c>
      <c r="E436" s="248" t="s">
        <v>6432</v>
      </c>
      <c r="F436" s="249" t="s">
        <v>171</v>
      </c>
      <c r="G436" s="234">
        <v>83</v>
      </c>
      <c r="H436" s="330"/>
      <c r="I436" s="433">
        <f t="shared" si="131"/>
        <v>0</v>
      </c>
      <c r="J436" s="236">
        <f t="shared" si="134"/>
        <v>0</v>
      </c>
      <c r="K436" s="212">
        <f t="shared" si="133"/>
        <v>0</v>
      </c>
    </row>
    <row r="437" spans="1:12" ht="25.5">
      <c r="A437" s="247" t="s">
        <v>3576</v>
      </c>
      <c r="B437" s="247" t="s">
        <v>4847</v>
      </c>
      <c r="C437" s="247" t="s">
        <v>313</v>
      </c>
      <c r="D437" s="247"/>
      <c r="E437" s="248" t="s">
        <v>6736</v>
      </c>
      <c r="F437" s="249" t="s">
        <v>171</v>
      </c>
      <c r="G437" s="234">
        <v>26</v>
      </c>
      <c r="H437" s="330"/>
      <c r="I437" s="433">
        <f t="shared" si="131"/>
        <v>0</v>
      </c>
      <c r="J437" s="236">
        <f t="shared" si="134"/>
        <v>0</v>
      </c>
      <c r="K437" s="212">
        <f t="shared" si="133"/>
        <v>0</v>
      </c>
      <c r="L437" s="439"/>
    </row>
    <row r="438" spans="1:12">
      <c r="A438" s="247"/>
      <c r="B438" s="247"/>
      <c r="C438" s="247"/>
      <c r="D438" s="247"/>
      <c r="E438" s="248"/>
      <c r="F438" s="249"/>
      <c r="G438" s="234"/>
      <c r="H438" s="491"/>
      <c r="I438" s="329"/>
      <c r="J438" s="329"/>
      <c r="K438" s="407"/>
    </row>
    <row r="439" spans="1:12" s="466" customFormat="1">
      <c r="A439" s="461" t="s">
        <v>3260</v>
      </c>
      <c r="B439" s="461"/>
      <c r="C439" s="461"/>
      <c r="D439" s="461"/>
      <c r="E439" s="462" t="s">
        <v>3261</v>
      </c>
      <c r="F439" s="465"/>
      <c r="G439" s="299"/>
      <c r="H439" s="490"/>
      <c r="I439" s="471"/>
      <c r="J439" s="471"/>
      <c r="K439" s="472"/>
      <c r="L439" s="419"/>
    </row>
    <row r="440" spans="1:12">
      <c r="A440" s="247"/>
      <c r="B440" s="247"/>
      <c r="C440" s="247"/>
      <c r="D440" s="247"/>
      <c r="E440" s="248"/>
      <c r="F440" s="249"/>
      <c r="G440" s="234"/>
      <c r="H440" s="491"/>
      <c r="I440" s="329"/>
      <c r="J440" s="329"/>
      <c r="K440" s="407"/>
    </row>
    <row r="441" spans="1:12" s="428" customFormat="1">
      <c r="A441" s="280" t="s">
        <v>147</v>
      </c>
      <c r="B441" s="280"/>
      <c r="C441" s="280"/>
      <c r="D441" s="280"/>
      <c r="E441" s="430" t="s">
        <v>5397</v>
      </c>
      <c r="F441" s="431"/>
      <c r="G441" s="227"/>
      <c r="H441" s="332"/>
      <c r="I441" s="432"/>
      <c r="J441" s="432"/>
      <c r="K441" s="229"/>
      <c r="L441" s="419"/>
    </row>
    <row r="442" spans="1:12" s="466" customFormat="1">
      <c r="A442" s="461" t="s">
        <v>3590</v>
      </c>
      <c r="B442" s="461"/>
      <c r="C442" s="461"/>
      <c r="D442" s="461"/>
      <c r="E442" s="462" t="s">
        <v>3276</v>
      </c>
      <c r="F442" s="465"/>
      <c r="G442" s="299"/>
      <c r="H442" s="490"/>
      <c r="I442" s="471"/>
      <c r="J442" s="471"/>
      <c r="K442" s="472"/>
      <c r="L442" s="419"/>
    </row>
    <row r="443" spans="1:12" s="466" customFormat="1">
      <c r="A443" s="461" t="s">
        <v>3591</v>
      </c>
      <c r="B443" s="461"/>
      <c r="C443" s="461"/>
      <c r="D443" s="461"/>
      <c r="E443" s="462" t="s">
        <v>3279</v>
      </c>
      <c r="F443" s="465"/>
      <c r="G443" s="299"/>
      <c r="H443" s="490"/>
      <c r="I443" s="471"/>
      <c r="J443" s="471"/>
      <c r="K443" s="472"/>
      <c r="L443" s="419"/>
    </row>
    <row r="444" spans="1:12">
      <c r="A444" s="247"/>
      <c r="B444" s="247"/>
      <c r="C444" s="247"/>
      <c r="D444" s="247"/>
      <c r="E444" s="248"/>
      <c r="F444" s="249"/>
      <c r="G444" s="234"/>
      <c r="H444" s="330"/>
      <c r="I444" s="212"/>
      <c r="J444" s="212"/>
      <c r="K444" s="212"/>
      <c r="L444" s="474"/>
    </row>
    <row r="445" spans="1:12" s="466" customFormat="1">
      <c r="A445" s="461"/>
      <c r="B445" s="461"/>
      <c r="C445" s="461"/>
      <c r="D445" s="461"/>
      <c r="E445" s="462"/>
      <c r="F445" s="465"/>
      <c r="G445" s="299"/>
      <c r="H445" s="490"/>
      <c r="I445" s="471"/>
      <c r="J445" s="471"/>
      <c r="K445" s="472"/>
      <c r="L445" s="419"/>
    </row>
    <row r="446" spans="1:12" s="466" customFormat="1">
      <c r="A446" s="461" t="s">
        <v>3747</v>
      </c>
      <c r="B446" s="461"/>
      <c r="C446" s="461"/>
      <c r="D446" s="461"/>
      <c r="E446" s="462" t="s">
        <v>2253</v>
      </c>
      <c r="F446" s="465"/>
      <c r="G446" s="314"/>
      <c r="H446" s="490"/>
      <c r="I446" s="475"/>
      <c r="J446" s="475"/>
      <c r="K446" s="476"/>
      <c r="L446" s="419"/>
    </row>
    <row r="447" spans="1:12" s="466" customFormat="1">
      <c r="A447" s="247" t="s">
        <v>3748</v>
      </c>
      <c r="B447" s="247"/>
      <c r="C447" s="247"/>
      <c r="D447" s="247"/>
      <c r="E447" s="248" t="s">
        <v>7583</v>
      </c>
      <c r="F447" s="249"/>
      <c r="G447" s="234"/>
      <c r="H447" s="330"/>
      <c r="I447" s="329"/>
      <c r="J447" s="329"/>
      <c r="K447" s="407"/>
      <c r="L447" s="419"/>
    </row>
    <row r="448" spans="1:12" s="466" customFormat="1" ht="38.25">
      <c r="A448" s="247" t="s">
        <v>6836</v>
      </c>
      <c r="B448" s="247" t="s">
        <v>7411</v>
      </c>
      <c r="C448" s="247" t="s">
        <v>313</v>
      </c>
      <c r="D448" s="247"/>
      <c r="E448" s="248" t="s">
        <v>7584</v>
      </c>
      <c r="F448" s="249" t="s">
        <v>171</v>
      </c>
      <c r="G448" s="234">
        <v>1</v>
      </c>
      <c r="H448" s="330"/>
      <c r="I448" s="433">
        <f t="shared" ref="I448:I456" si="135">$H$3</f>
        <v>0</v>
      </c>
      <c r="J448" s="236">
        <f t="shared" ref="J448" si="136">TRUNC(H448 * (1+I448), 2)</f>
        <v>0</v>
      </c>
      <c r="K448" s="212">
        <f t="shared" ref="K448:K456" si="137">TRUNC(G448*J448,2)</f>
        <v>0</v>
      </c>
      <c r="L448" s="439"/>
    </row>
    <row r="449" spans="1:12" s="466" customFormat="1" ht="25.5">
      <c r="A449" s="247" t="s">
        <v>6837</v>
      </c>
      <c r="B449" s="247" t="s">
        <v>7412</v>
      </c>
      <c r="C449" s="247" t="s">
        <v>313</v>
      </c>
      <c r="D449" s="247"/>
      <c r="E449" s="248" t="s">
        <v>7585</v>
      </c>
      <c r="F449" s="249" t="s">
        <v>171</v>
      </c>
      <c r="G449" s="234">
        <v>1</v>
      </c>
      <c r="H449" s="330"/>
      <c r="I449" s="433">
        <f t="shared" si="135"/>
        <v>0</v>
      </c>
      <c r="J449" s="236">
        <f t="shared" ref="J449:J456" si="138">TRUNC(H449 * (1+I449), 2)</f>
        <v>0</v>
      </c>
      <c r="K449" s="212">
        <f t="shared" si="137"/>
        <v>0</v>
      </c>
      <c r="L449" s="439"/>
    </row>
    <row r="450" spans="1:12" s="466" customFormat="1" ht="25.5">
      <c r="A450" s="247" t="s">
        <v>6838</v>
      </c>
      <c r="B450" s="247" t="s">
        <v>7084</v>
      </c>
      <c r="C450" s="247" t="s">
        <v>313</v>
      </c>
      <c r="D450" s="247"/>
      <c r="E450" s="248" t="s">
        <v>6752</v>
      </c>
      <c r="F450" s="249" t="s">
        <v>171</v>
      </c>
      <c r="G450" s="234">
        <v>6</v>
      </c>
      <c r="H450" s="330"/>
      <c r="I450" s="433">
        <f t="shared" si="135"/>
        <v>0</v>
      </c>
      <c r="J450" s="236">
        <f t="shared" si="138"/>
        <v>0</v>
      </c>
      <c r="K450" s="212">
        <f t="shared" si="137"/>
        <v>0</v>
      </c>
      <c r="L450" s="439"/>
    </row>
    <row r="451" spans="1:12" s="466" customFormat="1" ht="25.5">
      <c r="A451" s="247" t="s">
        <v>7586</v>
      </c>
      <c r="B451" s="247"/>
      <c r="C451" s="247" t="s">
        <v>221</v>
      </c>
      <c r="D451" s="247">
        <v>93672</v>
      </c>
      <c r="E451" s="248" t="s">
        <v>6611</v>
      </c>
      <c r="F451" s="249" t="s">
        <v>171</v>
      </c>
      <c r="G451" s="234">
        <v>1</v>
      </c>
      <c r="H451" s="330"/>
      <c r="I451" s="433">
        <f t="shared" si="135"/>
        <v>0</v>
      </c>
      <c r="J451" s="236">
        <f t="shared" si="138"/>
        <v>0</v>
      </c>
      <c r="K451" s="212">
        <f t="shared" si="137"/>
        <v>0</v>
      </c>
      <c r="L451" s="477"/>
    </row>
    <row r="452" spans="1:12" s="466" customFormat="1" ht="77.25" customHeight="1">
      <c r="A452" s="247" t="s">
        <v>7587</v>
      </c>
      <c r="B452" s="247" t="s">
        <v>7058</v>
      </c>
      <c r="C452" s="247" t="s">
        <v>313</v>
      </c>
      <c r="D452" s="247"/>
      <c r="E452" s="248" t="s">
        <v>6747</v>
      </c>
      <c r="F452" s="249" t="s">
        <v>171</v>
      </c>
      <c r="G452" s="234">
        <v>1</v>
      </c>
      <c r="H452" s="330"/>
      <c r="I452" s="433">
        <f t="shared" si="135"/>
        <v>0</v>
      </c>
      <c r="J452" s="236">
        <f t="shared" si="138"/>
        <v>0</v>
      </c>
      <c r="K452" s="212">
        <f t="shared" si="137"/>
        <v>0</v>
      </c>
      <c r="L452" s="439"/>
    </row>
    <row r="453" spans="1:12" s="466" customFormat="1" ht="81" customHeight="1">
      <c r="A453" s="247" t="s">
        <v>7588</v>
      </c>
      <c r="B453" s="247" t="s">
        <v>7059</v>
      </c>
      <c r="C453" s="247" t="s">
        <v>313</v>
      </c>
      <c r="D453" s="247"/>
      <c r="E453" s="248" t="s">
        <v>6748</v>
      </c>
      <c r="F453" s="249" t="s">
        <v>1273</v>
      </c>
      <c r="G453" s="234">
        <v>1</v>
      </c>
      <c r="H453" s="330"/>
      <c r="I453" s="433">
        <f t="shared" si="135"/>
        <v>0</v>
      </c>
      <c r="J453" s="236">
        <f t="shared" si="138"/>
        <v>0</v>
      </c>
      <c r="K453" s="212">
        <f t="shared" si="137"/>
        <v>0</v>
      </c>
      <c r="L453" s="439"/>
    </row>
    <row r="454" spans="1:12" s="466" customFormat="1">
      <c r="A454" s="247" t="s">
        <v>7589</v>
      </c>
      <c r="B454" s="247" t="s">
        <v>7079</v>
      </c>
      <c r="C454" s="247" t="s">
        <v>313</v>
      </c>
      <c r="D454" s="247"/>
      <c r="E454" s="248" t="s">
        <v>7590</v>
      </c>
      <c r="F454" s="249" t="s">
        <v>171</v>
      </c>
      <c r="G454" s="234">
        <v>3</v>
      </c>
      <c r="H454" s="330"/>
      <c r="I454" s="433">
        <f t="shared" si="135"/>
        <v>0</v>
      </c>
      <c r="J454" s="236">
        <f t="shared" si="138"/>
        <v>0</v>
      </c>
      <c r="K454" s="212">
        <f t="shared" si="137"/>
        <v>0</v>
      </c>
      <c r="L454" s="439"/>
    </row>
    <row r="455" spans="1:12" s="466" customFormat="1">
      <c r="A455" s="247" t="s">
        <v>7591</v>
      </c>
      <c r="B455" s="247" t="s">
        <v>7080</v>
      </c>
      <c r="C455" s="247" t="s">
        <v>313</v>
      </c>
      <c r="D455" s="247"/>
      <c r="E455" s="248" t="s">
        <v>7051</v>
      </c>
      <c r="F455" s="249" t="s">
        <v>171</v>
      </c>
      <c r="G455" s="234">
        <v>4</v>
      </c>
      <c r="H455" s="330"/>
      <c r="I455" s="433">
        <f t="shared" si="135"/>
        <v>0</v>
      </c>
      <c r="J455" s="236">
        <f t="shared" si="138"/>
        <v>0</v>
      </c>
      <c r="K455" s="212">
        <f t="shared" si="137"/>
        <v>0</v>
      </c>
      <c r="L455" s="439"/>
    </row>
    <row r="456" spans="1:12" s="466" customFormat="1">
      <c r="A456" s="247" t="s">
        <v>7592</v>
      </c>
      <c r="B456" s="247" t="s">
        <v>7081</v>
      </c>
      <c r="C456" s="247" t="s">
        <v>313</v>
      </c>
      <c r="D456" s="247"/>
      <c r="E456" s="248" t="s">
        <v>7053</v>
      </c>
      <c r="F456" s="249" t="s">
        <v>171</v>
      </c>
      <c r="G456" s="234">
        <v>3</v>
      </c>
      <c r="H456" s="330"/>
      <c r="I456" s="433">
        <f t="shared" si="135"/>
        <v>0</v>
      </c>
      <c r="J456" s="236">
        <f t="shared" si="138"/>
        <v>0</v>
      </c>
      <c r="K456" s="212">
        <f t="shared" si="137"/>
        <v>0</v>
      </c>
      <c r="L456" s="439"/>
    </row>
    <row r="457" spans="1:12" s="466" customFormat="1">
      <c r="A457" s="247" t="s">
        <v>7593</v>
      </c>
      <c r="B457" s="247"/>
      <c r="C457" s="247"/>
      <c r="D457" s="247"/>
      <c r="E457" s="248"/>
      <c r="F457" s="249"/>
      <c r="G457" s="234"/>
      <c r="H457" s="330"/>
      <c r="I457" s="329"/>
      <c r="J457" s="329"/>
      <c r="K457" s="407"/>
      <c r="L457" s="419"/>
    </row>
    <row r="458" spans="1:12" s="466" customFormat="1">
      <c r="A458" s="247" t="s">
        <v>7594</v>
      </c>
      <c r="B458" s="247"/>
      <c r="C458" s="247"/>
      <c r="D458" s="247"/>
      <c r="E458" s="248" t="s">
        <v>7595</v>
      </c>
      <c r="F458" s="249"/>
      <c r="G458" s="234"/>
      <c r="H458" s="330"/>
      <c r="I458" s="329"/>
      <c r="J458" s="329"/>
      <c r="K458" s="407"/>
      <c r="L458" s="419"/>
    </row>
    <row r="459" spans="1:12" s="466" customFormat="1" ht="25.5">
      <c r="A459" s="247" t="s">
        <v>7596</v>
      </c>
      <c r="B459" s="247" t="s">
        <v>7087</v>
      </c>
      <c r="C459" s="247" t="s">
        <v>313</v>
      </c>
      <c r="D459" s="247"/>
      <c r="E459" s="248" t="s">
        <v>6755</v>
      </c>
      <c r="F459" s="249" t="s">
        <v>171</v>
      </c>
      <c r="G459" s="234">
        <v>2</v>
      </c>
      <c r="H459" s="330"/>
      <c r="I459" s="433">
        <f t="shared" ref="I459:I470" si="139">$H$3</f>
        <v>0</v>
      </c>
      <c r="J459" s="236">
        <f t="shared" ref="J459" si="140">TRUNC(H459 * (1+I459), 2)</f>
        <v>0</v>
      </c>
      <c r="K459" s="212">
        <f t="shared" ref="K459:K470" si="141">TRUNC(G459*J459,2)</f>
        <v>0</v>
      </c>
      <c r="L459" s="439"/>
    </row>
    <row r="460" spans="1:12" s="466" customFormat="1" ht="25.5">
      <c r="A460" s="247" t="s">
        <v>7597</v>
      </c>
      <c r="B460" s="247" t="s">
        <v>7088</v>
      </c>
      <c r="C460" s="247" t="s">
        <v>313</v>
      </c>
      <c r="D460" s="247"/>
      <c r="E460" s="248" t="s">
        <v>6756</v>
      </c>
      <c r="F460" s="249" t="s">
        <v>171</v>
      </c>
      <c r="G460" s="234">
        <v>1</v>
      </c>
      <c r="H460" s="330"/>
      <c r="I460" s="433">
        <f t="shared" si="139"/>
        <v>0</v>
      </c>
      <c r="J460" s="236">
        <f t="shared" ref="J460:J470" si="142">TRUNC(H460 * (1+I460), 2)</f>
        <v>0</v>
      </c>
      <c r="K460" s="212">
        <f t="shared" si="141"/>
        <v>0</v>
      </c>
      <c r="L460" s="439"/>
    </row>
    <row r="461" spans="1:12" s="466" customFormat="1" ht="25.5">
      <c r="A461" s="247" t="s">
        <v>7598</v>
      </c>
      <c r="B461" s="247" t="s">
        <v>7089</v>
      </c>
      <c r="C461" s="247" t="s">
        <v>313</v>
      </c>
      <c r="D461" s="247"/>
      <c r="E461" s="248" t="s">
        <v>6757</v>
      </c>
      <c r="F461" s="249" t="s">
        <v>171</v>
      </c>
      <c r="G461" s="234">
        <v>2</v>
      </c>
      <c r="H461" s="330"/>
      <c r="I461" s="433">
        <f t="shared" si="139"/>
        <v>0</v>
      </c>
      <c r="J461" s="236">
        <f t="shared" si="142"/>
        <v>0</v>
      </c>
      <c r="K461" s="212">
        <f t="shared" si="141"/>
        <v>0</v>
      </c>
      <c r="L461" s="439"/>
    </row>
    <row r="462" spans="1:12" s="466" customFormat="1" ht="25.5">
      <c r="A462" s="247" t="s">
        <v>7599</v>
      </c>
      <c r="B462" s="247" t="s">
        <v>7090</v>
      </c>
      <c r="C462" s="247" t="s">
        <v>313</v>
      </c>
      <c r="D462" s="247"/>
      <c r="E462" s="248" t="s">
        <v>6758</v>
      </c>
      <c r="F462" s="249" t="s">
        <v>171</v>
      </c>
      <c r="G462" s="234">
        <v>1</v>
      </c>
      <c r="H462" s="330"/>
      <c r="I462" s="433">
        <f t="shared" si="139"/>
        <v>0</v>
      </c>
      <c r="J462" s="236">
        <f t="shared" si="142"/>
        <v>0</v>
      </c>
      <c r="K462" s="212">
        <f t="shared" si="141"/>
        <v>0</v>
      </c>
      <c r="L462" s="439"/>
    </row>
    <row r="463" spans="1:12" s="466" customFormat="1" ht="25.5">
      <c r="A463" s="247" t="s">
        <v>7600</v>
      </c>
      <c r="B463" s="247" t="s">
        <v>7091</v>
      </c>
      <c r="C463" s="247" t="s">
        <v>313</v>
      </c>
      <c r="D463" s="247"/>
      <c r="E463" s="248" t="s">
        <v>6759</v>
      </c>
      <c r="F463" s="249" t="s">
        <v>171</v>
      </c>
      <c r="G463" s="234">
        <v>1</v>
      </c>
      <c r="H463" s="330"/>
      <c r="I463" s="433">
        <f t="shared" si="139"/>
        <v>0</v>
      </c>
      <c r="J463" s="236">
        <f t="shared" si="142"/>
        <v>0</v>
      </c>
      <c r="K463" s="212">
        <f t="shared" si="141"/>
        <v>0</v>
      </c>
      <c r="L463" s="439"/>
    </row>
    <row r="464" spans="1:12" s="466" customFormat="1" ht="76.5">
      <c r="A464" s="247" t="s">
        <v>7601</v>
      </c>
      <c r="B464" s="247" t="s">
        <v>7060</v>
      </c>
      <c r="C464" s="247" t="s">
        <v>313</v>
      </c>
      <c r="D464" s="247"/>
      <c r="E464" s="248" t="s">
        <v>6760</v>
      </c>
      <c r="F464" s="249" t="s">
        <v>1273</v>
      </c>
      <c r="G464" s="234">
        <v>1</v>
      </c>
      <c r="H464" s="330"/>
      <c r="I464" s="433">
        <f t="shared" si="139"/>
        <v>0</v>
      </c>
      <c r="J464" s="236">
        <f t="shared" si="142"/>
        <v>0</v>
      </c>
      <c r="K464" s="212">
        <f t="shared" si="141"/>
        <v>0</v>
      </c>
      <c r="L464" s="439"/>
    </row>
    <row r="465" spans="1:12" s="466" customFormat="1" ht="25.5">
      <c r="A465" s="247" t="s">
        <v>7602</v>
      </c>
      <c r="B465" s="247" t="s">
        <v>7092</v>
      </c>
      <c r="C465" s="247" t="s">
        <v>313</v>
      </c>
      <c r="D465" s="247"/>
      <c r="E465" s="248" t="s">
        <v>6761</v>
      </c>
      <c r="F465" s="249" t="s">
        <v>171</v>
      </c>
      <c r="G465" s="234">
        <v>2</v>
      </c>
      <c r="H465" s="330"/>
      <c r="I465" s="433">
        <f t="shared" si="139"/>
        <v>0</v>
      </c>
      <c r="J465" s="236">
        <f t="shared" si="142"/>
        <v>0</v>
      </c>
      <c r="K465" s="212">
        <f t="shared" si="141"/>
        <v>0</v>
      </c>
      <c r="L465" s="439"/>
    </row>
    <row r="466" spans="1:12" s="466" customFormat="1" ht="25.5">
      <c r="A466" s="247" t="s">
        <v>7603</v>
      </c>
      <c r="B466" s="247"/>
      <c r="C466" s="247" t="s">
        <v>221</v>
      </c>
      <c r="D466" s="247">
        <v>93672</v>
      </c>
      <c r="E466" s="248" t="s">
        <v>6611</v>
      </c>
      <c r="F466" s="249" t="s">
        <v>171</v>
      </c>
      <c r="G466" s="234">
        <v>1</v>
      </c>
      <c r="H466" s="330"/>
      <c r="I466" s="433">
        <f t="shared" si="139"/>
        <v>0</v>
      </c>
      <c r="J466" s="236">
        <f t="shared" si="142"/>
        <v>0</v>
      </c>
      <c r="K466" s="212">
        <f t="shared" si="141"/>
        <v>0</v>
      </c>
      <c r="L466" s="477"/>
    </row>
    <row r="467" spans="1:12" s="466" customFormat="1" ht="25.5">
      <c r="A467" s="247" t="s">
        <v>7604</v>
      </c>
      <c r="B467" s="247"/>
      <c r="C467" s="247" t="s">
        <v>221</v>
      </c>
      <c r="D467" s="247">
        <v>93671</v>
      </c>
      <c r="E467" s="248" t="s">
        <v>6610</v>
      </c>
      <c r="F467" s="249" t="s">
        <v>171</v>
      </c>
      <c r="G467" s="234">
        <v>2</v>
      </c>
      <c r="H467" s="330"/>
      <c r="I467" s="433">
        <f t="shared" si="139"/>
        <v>0</v>
      </c>
      <c r="J467" s="236">
        <f t="shared" si="142"/>
        <v>0</v>
      </c>
      <c r="K467" s="212">
        <f t="shared" si="141"/>
        <v>0</v>
      </c>
      <c r="L467" s="477"/>
    </row>
    <row r="468" spans="1:12" s="466" customFormat="1" ht="25.5">
      <c r="A468" s="247" t="s">
        <v>7605</v>
      </c>
      <c r="B468" s="247"/>
      <c r="C468" s="247" t="s">
        <v>221</v>
      </c>
      <c r="D468" s="247">
        <v>93655</v>
      </c>
      <c r="E468" s="248" t="s">
        <v>6607</v>
      </c>
      <c r="F468" s="249" t="s">
        <v>171</v>
      </c>
      <c r="G468" s="234">
        <v>7</v>
      </c>
      <c r="H468" s="330"/>
      <c r="I468" s="433">
        <f t="shared" si="139"/>
        <v>0</v>
      </c>
      <c r="J468" s="236">
        <f t="shared" si="142"/>
        <v>0</v>
      </c>
      <c r="K468" s="212">
        <f t="shared" si="141"/>
        <v>0</v>
      </c>
      <c r="L468" s="477"/>
    </row>
    <row r="469" spans="1:12" s="466" customFormat="1">
      <c r="A469" s="247" t="s">
        <v>7606</v>
      </c>
      <c r="B469" s="247" t="s">
        <v>7094</v>
      </c>
      <c r="C469" s="247" t="s">
        <v>313</v>
      </c>
      <c r="D469" s="247"/>
      <c r="E469" s="248" t="s">
        <v>7052</v>
      </c>
      <c r="F469" s="249" t="s">
        <v>171</v>
      </c>
      <c r="G469" s="234">
        <v>4</v>
      </c>
      <c r="H469" s="330"/>
      <c r="I469" s="433">
        <f t="shared" si="139"/>
        <v>0</v>
      </c>
      <c r="J469" s="236">
        <f t="shared" si="142"/>
        <v>0</v>
      </c>
      <c r="K469" s="212">
        <f t="shared" si="141"/>
        <v>0</v>
      </c>
      <c r="L469" s="439"/>
    </row>
    <row r="470" spans="1:12" s="466" customFormat="1">
      <c r="A470" s="247" t="s">
        <v>7607</v>
      </c>
      <c r="B470" s="247" t="s">
        <v>7095</v>
      </c>
      <c r="C470" s="247" t="s">
        <v>313</v>
      </c>
      <c r="D470" s="247"/>
      <c r="E470" s="248" t="s">
        <v>7054</v>
      </c>
      <c r="F470" s="249" t="s">
        <v>171</v>
      </c>
      <c r="G470" s="234">
        <v>3</v>
      </c>
      <c r="H470" s="330"/>
      <c r="I470" s="433">
        <f t="shared" si="139"/>
        <v>0</v>
      </c>
      <c r="J470" s="236">
        <f t="shared" si="142"/>
        <v>0</v>
      </c>
      <c r="K470" s="212">
        <f t="shared" si="141"/>
        <v>0</v>
      </c>
      <c r="L470" s="439"/>
    </row>
    <row r="471" spans="1:12" s="466" customFormat="1">
      <c r="A471" s="247"/>
      <c r="B471" s="247"/>
      <c r="C471" s="247"/>
      <c r="D471" s="247"/>
      <c r="E471" s="248"/>
      <c r="F471" s="249"/>
      <c r="G471" s="234"/>
      <c r="H471" s="330"/>
      <c r="I471" s="329"/>
      <c r="J471" s="329"/>
      <c r="K471" s="407"/>
      <c r="L471" s="419"/>
    </row>
    <row r="472" spans="1:12" s="466" customFormat="1">
      <c r="A472" s="247" t="s">
        <v>3749</v>
      </c>
      <c r="B472" s="247"/>
      <c r="C472" s="247"/>
      <c r="D472" s="247"/>
      <c r="E472" s="248" t="s">
        <v>7608</v>
      </c>
      <c r="F472" s="249"/>
      <c r="G472" s="234"/>
      <c r="H472" s="330"/>
      <c r="I472" s="329"/>
      <c r="J472" s="329"/>
      <c r="K472" s="407"/>
      <c r="L472" s="419"/>
    </row>
    <row r="473" spans="1:12" s="466" customFormat="1" ht="25.5">
      <c r="A473" s="247" t="s">
        <v>6839</v>
      </c>
      <c r="B473" s="247" t="s">
        <v>7102</v>
      </c>
      <c r="C473" s="247" t="s">
        <v>313</v>
      </c>
      <c r="D473" s="247"/>
      <c r="E473" s="248" t="s">
        <v>6771</v>
      </c>
      <c r="F473" s="249" t="s">
        <v>171</v>
      </c>
      <c r="G473" s="234">
        <v>3</v>
      </c>
      <c r="H473" s="330"/>
      <c r="I473" s="433">
        <f t="shared" ref="I473:I485" si="143">$H$3</f>
        <v>0</v>
      </c>
      <c r="J473" s="236">
        <f t="shared" ref="J473" si="144">TRUNC(H473 * (1+I473), 2)</f>
        <v>0</v>
      </c>
      <c r="K473" s="212">
        <f t="shared" ref="K473:K485" si="145">TRUNC(G473*J473,2)</f>
        <v>0</v>
      </c>
      <c r="L473" s="439"/>
    </row>
    <row r="474" spans="1:12" s="466" customFormat="1" ht="25.5">
      <c r="A474" s="247" t="s">
        <v>6840</v>
      </c>
      <c r="B474" s="247" t="s">
        <v>7103</v>
      </c>
      <c r="C474" s="247" t="s">
        <v>313</v>
      </c>
      <c r="D474" s="247"/>
      <c r="E474" s="248" t="s">
        <v>6772</v>
      </c>
      <c r="F474" s="249" t="s">
        <v>171</v>
      </c>
      <c r="G474" s="234">
        <v>1</v>
      </c>
      <c r="H474" s="330"/>
      <c r="I474" s="433">
        <f t="shared" si="143"/>
        <v>0</v>
      </c>
      <c r="J474" s="236">
        <f t="shared" ref="J474:J485" si="146">TRUNC(H474 * (1+I474), 2)</f>
        <v>0</v>
      </c>
      <c r="K474" s="212">
        <f t="shared" si="145"/>
        <v>0</v>
      </c>
      <c r="L474" s="439"/>
    </row>
    <row r="475" spans="1:12" s="466" customFormat="1" ht="25.5">
      <c r="A475" s="247" t="s">
        <v>6841</v>
      </c>
      <c r="B475" s="247" t="s">
        <v>7104</v>
      </c>
      <c r="C475" s="247" t="s">
        <v>313</v>
      </c>
      <c r="D475" s="247"/>
      <c r="E475" s="248" t="s">
        <v>6773</v>
      </c>
      <c r="F475" s="249" t="s">
        <v>171</v>
      </c>
      <c r="G475" s="234">
        <v>3</v>
      </c>
      <c r="H475" s="330"/>
      <c r="I475" s="433">
        <f t="shared" si="143"/>
        <v>0</v>
      </c>
      <c r="J475" s="236">
        <f t="shared" si="146"/>
        <v>0</v>
      </c>
      <c r="K475" s="212">
        <f t="shared" si="145"/>
        <v>0</v>
      </c>
      <c r="L475" s="439"/>
    </row>
    <row r="476" spans="1:12" s="466" customFormat="1" ht="25.5">
      <c r="A476" s="247" t="s">
        <v>6842</v>
      </c>
      <c r="B476" s="247" t="s">
        <v>7105</v>
      </c>
      <c r="C476" s="247" t="s">
        <v>313</v>
      </c>
      <c r="D476" s="247"/>
      <c r="E476" s="248" t="s">
        <v>6774</v>
      </c>
      <c r="F476" s="249" t="s">
        <v>171</v>
      </c>
      <c r="G476" s="234">
        <v>1</v>
      </c>
      <c r="H476" s="330"/>
      <c r="I476" s="433">
        <f t="shared" si="143"/>
        <v>0</v>
      </c>
      <c r="J476" s="236">
        <f t="shared" si="146"/>
        <v>0</v>
      </c>
      <c r="K476" s="212">
        <f t="shared" si="145"/>
        <v>0</v>
      </c>
      <c r="L476" s="439"/>
    </row>
    <row r="477" spans="1:12" s="466" customFormat="1" ht="25.5">
      <c r="A477" s="247" t="s">
        <v>6843</v>
      </c>
      <c r="B477" s="247" t="s">
        <v>7106</v>
      </c>
      <c r="C477" s="247" t="s">
        <v>313</v>
      </c>
      <c r="D477" s="247"/>
      <c r="E477" s="248" t="s">
        <v>6775</v>
      </c>
      <c r="F477" s="249" t="s">
        <v>171</v>
      </c>
      <c r="G477" s="234">
        <v>1</v>
      </c>
      <c r="H477" s="330"/>
      <c r="I477" s="433">
        <f t="shared" si="143"/>
        <v>0</v>
      </c>
      <c r="J477" s="236">
        <f t="shared" si="146"/>
        <v>0</v>
      </c>
      <c r="K477" s="212">
        <f t="shared" si="145"/>
        <v>0</v>
      </c>
      <c r="L477" s="439"/>
    </row>
    <row r="478" spans="1:12" s="466" customFormat="1" ht="76.5">
      <c r="A478" s="247" t="s">
        <v>6844</v>
      </c>
      <c r="B478" s="247" t="s">
        <v>7061</v>
      </c>
      <c r="C478" s="247" t="s">
        <v>313</v>
      </c>
      <c r="D478" s="247"/>
      <c r="E478" s="248" t="s">
        <v>6776</v>
      </c>
      <c r="F478" s="249" t="s">
        <v>1273</v>
      </c>
      <c r="G478" s="234">
        <v>1</v>
      </c>
      <c r="H478" s="330"/>
      <c r="I478" s="433">
        <f t="shared" si="143"/>
        <v>0</v>
      </c>
      <c r="J478" s="236">
        <f t="shared" si="146"/>
        <v>0</v>
      </c>
      <c r="K478" s="212">
        <f t="shared" si="145"/>
        <v>0</v>
      </c>
      <c r="L478" s="439"/>
    </row>
    <row r="479" spans="1:12" s="466" customFormat="1" ht="25.5">
      <c r="A479" s="247" t="s">
        <v>6845</v>
      </c>
      <c r="B479" s="247" t="s">
        <v>7092</v>
      </c>
      <c r="C479" s="247" t="s">
        <v>313</v>
      </c>
      <c r="D479" s="247"/>
      <c r="E479" s="248" t="s">
        <v>6761</v>
      </c>
      <c r="F479" s="249" t="s">
        <v>171</v>
      </c>
      <c r="G479" s="234">
        <v>2</v>
      </c>
      <c r="H479" s="330"/>
      <c r="I479" s="433">
        <f t="shared" si="143"/>
        <v>0</v>
      </c>
      <c r="J479" s="236">
        <f t="shared" si="146"/>
        <v>0</v>
      </c>
      <c r="K479" s="212">
        <f t="shared" si="145"/>
        <v>0</v>
      </c>
      <c r="L479" s="439"/>
    </row>
    <row r="480" spans="1:12" s="466" customFormat="1" ht="25.5">
      <c r="A480" s="247" t="s">
        <v>7322</v>
      </c>
      <c r="B480" s="247" t="s">
        <v>7107</v>
      </c>
      <c r="C480" s="247" t="s">
        <v>313</v>
      </c>
      <c r="D480" s="247"/>
      <c r="E480" s="248" t="s">
        <v>6777</v>
      </c>
      <c r="F480" s="249" t="s">
        <v>171</v>
      </c>
      <c r="G480" s="234">
        <v>1</v>
      </c>
      <c r="H480" s="330"/>
      <c r="I480" s="433">
        <f t="shared" si="143"/>
        <v>0</v>
      </c>
      <c r="J480" s="236">
        <f t="shared" si="146"/>
        <v>0</v>
      </c>
      <c r="K480" s="212">
        <f t="shared" si="145"/>
        <v>0</v>
      </c>
      <c r="L480" s="439"/>
    </row>
    <row r="481" spans="1:12" s="466" customFormat="1" ht="25.5">
      <c r="A481" s="247" t="s">
        <v>7609</v>
      </c>
      <c r="B481" s="247"/>
      <c r="C481" s="247" t="s">
        <v>221</v>
      </c>
      <c r="D481" s="247">
        <v>93671</v>
      </c>
      <c r="E481" s="248" t="s">
        <v>6610</v>
      </c>
      <c r="F481" s="249" t="s">
        <v>171</v>
      </c>
      <c r="G481" s="234">
        <v>1</v>
      </c>
      <c r="H481" s="330"/>
      <c r="I481" s="433">
        <f t="shared" si="143"/>
        <v>0</v>
      </c>
      <c r="J481" s="236">
        <f t="shared" si="146"/>
        <v>0</v>
      </c>
      <c r="K481" s="212">
        <f t="shared" si="145"/>
        <v>0</v>
      </c>
      <c r="L481" s="477"/>
    </row>
    <row r="482" spans="1:12" s="466" customFormat="1" ht="25.5">
      <c r="A482" s="247" t="s">
        <v>7610</v>
      </c>
      <c r="B482" s="247"/>
      <c r="C482" s="247" t="s">
        <v>221</v>
      </c>
      <c r="D482" s="247">
        <v>93672</v>
      </c>
      <c r="E482" s="248" t="s">
        <v>6611</v>
      </c>
      <c r="F482" s="249" t="s">
        <v>171</v>
      </c>
      <c r="G482" s="234">
        <v>2</v>
      </c>
      <c r="H482" s="330"/>
      <c r="I482" s="433">
        <f t="shared" si="143"/>
        <v>0</v>
      </c>
      <c r="J482" s="236">
        <f t="shared" si="146"/>
        <v>0</v>
      </c>
      <c r="K482" s="212">
        <f t="shared" si="145"/>
        <v>0</v>
      </c>
      <c r="L482" s="477"/>
    </row>
    <row r="483" spans="1:12" s="466" customFormat="1" ht="25.5">
      <c r="A483" s="247" t="s">
        <v>7611</v>
      </c>
      <c r="B483" s="247"/>
      <c r="C483" s="247" t="s">
        <v>221</v>
      </c>
      <c r="D483" s="247">
        <v>93655</v>
      </c>
      <c r="E483" s="248" t="s">
        <v>6607</v>
      </c>
      <c r="F483" s="249" t="s">
        <v>171</v>
      </c>
      <c r="G483" s="234">
        <v>25</v>
      </c>
      <c r="H483" s="330"/>
      <c r="I483" s="433">
        <f t="shared" si="143"/>
        <v>0</v>
      </c>
      <c r="J483" s="236">
        <f t="shared" si="146"/>
        <v>0</v>
      </c>
      <c r="K483" s="212">
        <f t="shared" si="145"/>
        <v>0</v>
      </c>
      <c r="L483" s="477"/>
    </row>
    <row r="484" spans="1:12" s="466" customFormat="1">
      <c r="A484" s="247" t="s">
        <v>7612</v>
      </c>
      <c r="B484" s="247" t="s">
        <v>7094</v>
      </c>
      <c r="C484" s="247" t="s">
        <v>313</v>
      </c>
      <c r="D484" s="247"/>
      <c r="E484" s="248" t="s">
        <v>7052</v>
      </c>
      <c r="F484" s="249" t="s">
        <v>171</v>
      </c>
      <c r="G484" s="234">
        <v>4</v>
      </c>
      <c r="H484" s="330"/>
      <c r="I484" s="433">
        <f t="shared" si="143"/>
        <v>0</v>
      </c>
      <c r="J484" s="236">
        <f t="shared" si="146"/>
        <v>0</v>
      </c>
      <c r="K484" s="212">
        <f t="shared" si="145"/>
        <v>0</v>
      </c>
      <c r="L484" s="439"/>
    </row>
    <row r="485" spans="1:12" s="466" customFormat="1">
      <c r="A485" s="247" t="s">
        <v>7613</v>
      </c>
      <c r="B485" s="247" t="s">
        <v>7095</v>
      </c>
      <c r="C485" s="247" t="s">
        <v>313</v>
      </c>
      <c r="D485" s="247"/>
      <c r="E485" s="248" t="s">
        <v>7054</v>
      </c>
      <c r="F485" s="249" t="s">
        <v>171</v>
      </c>
      <c r="G485" s="234">
        <v>3</v>
      </c>
      <c r="H485" s="330"/>
      <c r="I485" s="433">
        <f t="shared" si="143"/>
        <v>0</v>
      </c>
      <c r="J485" s="236">
        <f t="shared" si="146"/>
        <v>0</v>
      </c>
      <c r="K485" s="212">
        <f t="shared" si="145"/>
        <v>0</v>
      </c>
      <c r="L485" s="439"/>
    </row>
    <row r="486" spans="1:12" s="466" customFormat="1">
      <c r="A486" s="247"/>
      <c r="B486" s="247"/>
      <c r="C486" s="247"/>
      <c r="D486" s="247"/>
      <c r="E486" s="248"/>
      <c r="F486" s="249"/>
      <c r="G486" s="234"/>
      <c r="H486" s="330"/>
      <c r="I486" s="329"/>
      <c r="J486" s="329"/>
      <c r="K486" s="407"/>
      <c r="L486" s="419"/>
    </row>
    <row r="487" spans="1:12" s="466" customFormat="1">
      <c r="A487" s="247" t="s">
        <v>3750</v>
      </c>
      <c r="B487" s="247"/>
      <c r="C487" s="247"/>
      <c r="D487" s="247"/>
      <c r="E487" s="248" t="s">
        <v>7614</v>
      </c>
      <c r="F487" s="249"/>
      <c r="G487" s="234"/>
      <c r="H487" s="330"/>
      <c r="I487" s="329"/>
      <c r="J487" s="329"/>
      <c r="K487" s="407"/>
      <c r="L487" s="419"/>
    </row>
    <row r="488" spans="1:12" s="466" customFormat="1" ht="25.5">
      <c r="A488" s="247" t="s">
        <v>6846</v>
      </c>
      <c r="B488" s="247" t="s">
        <v>7102</v>
      </c>
      <c r="C488" s="247" t="s">
        <v>313</v>
      </c>
      <c r="D488" s="247"/>
      <c r="E488" s="248" t="s">
        <v>6771</v>
      </c>
      <c r="F488" s="249" t="s">
        <v>171</v>
      </c>
      <c r="G488" s="234">
        <v>3</v>
      </c>
      <c r="H488" s="330"/>
      <c r="I488" s="433">
        <f t="shared" ref="I488:I501" si="147">$H$3</f>
        <v>0</v>
      </c>
      <c r="J488" s="236">
        <f t="shared" ref="J488" si="148">TRUNC(H488 * (1+I488), 2)</f>
        <v>0</v>
      </c>
      <c r="K488" s="212">
        <f t="shared" ref="K488:K501" si="149">TRUNC(G488*J488,2)</f>
        <v>0</v>
      </c>
      <c r="L488" s="439"/>
    </row>
    <row r="489" spans="1:12" s="466" customFormat="1" ht="25.5">
      <c r="A489" s="247" t="s">
        <v>6847</v>
      </c>
      <c r="B489" s="247" t="s">
        <v>7103</v>
      </c>
      <c r="C489" s="247" t="s">
        <v>313</v>
      </c>
      <c r="D489" s="247"/>
      <c r="E489" s="248" t="s">
        <v>6772</v>
      </c>
      <c r="F489" s="249" t="s">
        <v>171</v>
      </c>
      <c r="G489" s="234">
        <v>1</v>
      </c>
      <c r="H489" s="330"/>
      <c r="I489" s="433">
        <f t="shared" si="147"/>
        <v>0</v>
      </c>
      <c r="J489" s="236">
        <f t="shared" ref="J489:J501" si="150">TRUNC(H489 * (1+I489), 2)</f>
        <v>0</v>
      </c>
      <c r="K489" s="212">
        <f t="shared" si="149"/>
        <v>0</v>
      </c>
      <c r="L489" s="439"/>
    </row>
    <row r="490" spans="1:12" s="466" customFormat="1" ht="25.5">
      <c r="A490" s="247" t="s">
        <v>6848</v>
      </c>
      <c r="B490" s="247" t="s">
        <v>7104</v>
      </c>
      <c r="C490" s="247" t="s">
        <v>313</v>
      </c>
      <c r="D490" s="247"/>
      <c r="E490" s="248" t="s">
        <v>6773</v>
      </c>
      <c r="F490" s="249" t="s">
        <v>171</v>
      </c>
      <c r="G490" s="234">
        <v>3</v>
      </c>
      <c r="H490" s="330"/>
      <c r="I490" s="433">
        <f t="shared" si="147"/>
        <v>0</v>
      </c>
      <c r="J490" s="236">
        <f t="shared" si="150"/>
        <v>0</v>
      </c>
      <c r="K490" s="212">
        <f t="shared" si="149"/>
        <v>0</v>
      </c>
      <c r="L490" s="439"/>
    </row>
    <row r="491" spans="1:12" s="466" customFormat="1" ht="25.5">
      <c r="A491" s="247" t="s">
        <v>6849</v>
      </c>
      <c r="B491" s="247" t="s">
        <v>7105</v>
      </c>
      <c r="C491" s="247" t="s">
        <v>313</v>
      </c>
      <c r="D491" s="247"/>
      <c r="E491" s="248" t="s">
        <v>6774</v>
      </c>
      <c r="F491" s="249" t="s">
        <v>171</v>
      </c>
      <c r="G491" s="234">
        <v>1</v>
      </c>
      <c r="H491" s="330"/>
      <c r="I491" s="433">
        <f t="shared" si="147"/>
        <v>0</v>
      </c>
      <c r="J491" s="236">
        <f t="shared" si="150"/>
        <v>0</v>
      </c>
      <c r="K491" s="212">
        <f t="shared" si="149"/>
        <v>0</v>
      </c>
      <c r="L491" s="439"/>
    </row>
    <row r="492" spans="1:12" s="466" customFormat="1" ht="25.5">
      <c r="A492" s="247" t="s">
        <v>6850</v>
      </c>
      <c r="B492" s="247" t="s">
        <v>7106</v>
      </c>
      <c r="C492" s="247" t="s">
        <v>313</v>
      </c>
      <c r="D492" s="247"/>
      <c r="E492" s="248" t="s">
        <v>6775</v>
      </c>
      <c r="F492" s="249" t="s">
        <v>171</v>
      </c>
      <c r="G492" s="234">
        <v>1</v>
      </c>
      <c r="H492" s="330"/>
      <c r="I492" s="433">
        <f t="shared" si="147"/>
        <v>0</v>
      </c>
      <c r="J492" s="236">
        <f t="shared" si="150"/>
        <v>0</v>
      </c>
      <c r="K492" s="212">
        <f t="shared" si="149"/>
        <v>0</v>
      </c>
      <c r="L492" s="439"/>
    </row>
    <row r="493" spans="1:12" s="466" customFormat="1" ht="76.5">
      <c r="A493" s="247" t="s">
        <v>6851</v>
      </c>
      <c r="B493" s="247" t="s">
        <v>7061</v>
      </c>
      <c r="C493" s="247" t="s">
        <v>313</v>
      </c>
      <c r="D493" s="247"/>
      <c r="E493" s="248" t="s">
        <v>6776</v>
      </c>
      <c r="F493" s="249" t="s">
        <v>1273</v>
      </c>
      <c r="G493" s="234">
        <v>1</v>
      </c>
      <c r="H493" s="330"/>
      <c r="I493" s="433">
        <f t="shared" si="147"/>
        <v>0</v>
      </c>
      <c r="J493" s="236">
        <f t="shared" si="150"/>
        <v>0</v>
      </c>
      <c r="K493" s="212">
        <f t="shared" si="149"/>
        <v>0</v>
      </c>
      <c r="L493" s="439"/>
    </row>
    <row r="494" spans="1:12" s="466" customFormat="1" ht="25.5">
      <c r="A494" s="247" t="s">
        <v>6852</v>
      </c>
      <c r="B494" s="247" t="s">
        <v>7092</v>
      </c>
      <c r="C494" s="247" t="s">
        <v>313</v>
      </c>
      <c r="D494" s="247"/>
      <c r="E494" s="248" t="s">
        <v>6761</v>
      </c>
      <c r="F494" s="249" t="s">
        <v>171</v>
      </c>
      <c r="G494" s="234">
        <v>2</v>
      </c>
      <c r="H494" s="330"/>
      <c r="I494" s="433">
        <f t="shared" si="147"/>
        <v>0</v>
      </c>
      <c r="J494" s="236">
        <f t="shared" si="150"/>
        <v>0</v>
      </c>
      <c r="K494" s="212">
        <f t="shared" si="149"/>
        <v>0</v>
      </c>
      <c r="L494" s="439"/>
    </row>
    <row r="495" spans="1:12" s="466" customFormat="1" ht="25.5">
      <c r="A495" s="247" t="s">
        <v>6853</v>
      </c>
      <c r="B495" s="247" t="s">
        <v>7107</v>
      </c>
      <c r="C495" s="247" t="s">
        <v>313</v>
      </c>
      <c r="D495" s="247"/>
      <c r="E495" s="248" t="s">
        <v>6777</v>
      </c>
      <c r="F495" s="249" t="s">
        <v>171</v>
      </c>
      <c r="G495" s="234">
        <v>1</v>
      </c>
      <c r="H495" s="330"/>
      <c r="I495" s="433">
        <f t="shared" si="147"/>
        <v>0</v>
      </c>
      <c r="J495" s="236">
        <f t="shared" si="150"/>
        <v>0</v>
      </c>
      <c r="K495" s="212">
        <f t="shared" si="149"/>
        <v>0</v>
      </c>
      <c r="L495" s="439"/>
    </row>
    <row r="496" spans="1:12" s="466" customFormat="1" ht="25.5">
      <c r="A496" s="247" t="s">
        <v>6854</v>
      </c>
      <c r="B496" s="247"/>
      <c r="C496" s="247" t="s">
        <v>221</v>
      </c>
      <c r="D496" s="247">
        <v>93671</v>
      </c>
      <c r="E496" s="248" t="s">
        <v>6610</v>
      </c>
      <c r="F496" s="249" t="s">
        <v>171</v>
      </c>
      <c r="G496" s="234">
        <v>1</v>
      </c>
      <c r="H496" s="330"/>
      <c r="I496" s="433">
        <f t="shared" si="147"/>
        <v>0</v>
      </c>
      <c r="J496" s="236">
        <f t="shared" si="150"/>
        <v>0</v>
      </c>
      <c r="K496" s="212">
        <f t="shared" si="149"/>
        <v>0</v>
      </c>
      <c r="L496" s="477"/>
    </row>
    <row r="497" spans="1:12" s="466" customFormat="1" ht="25.5">
      <c r="A497" s="247" t="s">
        <v>6855</v>
      </c>
      <c r="B497" s="247"/>
      <c r="C497" s="247" t="s">
        <v>221</v>
      </c>
      <c r="D497" s="247">
        <v>93672</v>
      </c>
      <c r="E497" s="248" t="s">
        <v>6611</v>
      </c>
      <c r="F497" s="249" t="s">
        <v>171</v>
      </c>
      <c r="G497" s="234">
        <v>2</v>
      </c>
      <c r="H497" s="330"/>
      <c r="I497" s="433">
        <f t="shared" si="147"/>
        <v>0</v>
      </c>
      <c r="J497" s="236">
        <f t="shared" si="150"/>
        <v>0</v>
      </c>
      <c r="K497" s="212">
        <f t="shared" si="149"/>
        <v>0</v>
      </c>
      <c r="L497" s="477"/>
    </row>
    <row r="498" spans="1:12" s="466" customFormat="1" ht="25.5">
      <c r="A498" s="247" t="s">
        <v>6856</v>
      </c>
      <c r="B498" s="247"/>
      <c r="C498" s="247" t="s">
        <v>221</v>
      </c>
      <c r="D498" s="247">
        <v>93655</v>
      </c>
      <c r="E498" s="248" t="s">
        <v>6607</v>
      </c>
      <c r="F498" s="249" t="s">
        <v>171</v>
      </c>
      <c r="G498" s="234">
        <v>24</v>
      </c>
      <c r="H498" s="330"/>
      <c r="I498" s="433">
        <f t="shared" si="147"/>
        <v>0</v>
      </c>
      <c r="J498" s="236">
        <f t="shared" si="150"/>
        <v>0</v>
      </c>
      <c r="K498" s="212">
        <f t="shared" si="149"/>
        <v>0</v>
      </c>
      <c r="L498" s="477"/>
    </row>
    <row r="499" spans="1:12" s="466" customFormat="1">
      <c r="A499" s="247" t="s">
        <v>6857</v>
      </c>
      <c r="B499" s="247" t="s">
        <v>7094</v>
      </c>
      <c r="C499" s="247" t="s">
        <v>313</v>
      </c>
      <c r="D499" s="247"/>
      <c r="E499" s="248" t="s">
        <v>7052</v>
      </c>
      <c r="F499" s="249" t="s">
        <v>171</v>
      </c>
      <c r="G499" s="234">
        <v>4</v>
      </c>
      <c r="H499" s="330"/>
      <c r="I499" s="433">
        <f t="shared" si="147"/>
        <v>0</v>
      </c>
      <c r="J499" s="236">
        <f t="shared" si="150"/>
        <v>0</v>
      </c>
      <c r="K499" s="212">
        <f t="shared" si="149"/>
        <v>0</v>
      </c>
      <c r="L499" s="439"/>
    </row>
    <row r="500" spans="1:12" s="466" customFormat="1">
      <c r="A500" s="247" t="s">
        <v>7615</v>
      </c>
      <c r="B500" s="247" t="s">
        <v>7095</v>
      </c>
      <c r="C500" s="247" t="s">
        <v>313</v>
      </c>
      <c r="D500" s="247"/>
      <c r="E500" s="248" t="s">
        <v>7054</v>
      </c>
      <c r="F500" s="249" t="s">
        <v>171</v>
      </c>
      <c r="G500" s="234">
        <v>3</v>
      </c>
      <c r="H500" s="330"/>
      <c r="I500" s="433">
        <f t="shared" si="147"/>
        <v>0</v>
      </c>
      <c r="J500" s="236">
        <f t="shared" si="150"/>
        <v>0</v>
      </c>
      <c r="K500" s="212">
        <f t="shared" si="149"/>
        <v>0</v>
      </c>
      <c r="L500" s="439"/>
    </row>
    <row r="501" spans="1:12" s="466" customFormat="1" ht="25.5">
      <c r="A501" s="247" t="s">
        <v>7616</v>
      </c>
      <c r="B501" s="247" t="s">
        <v>7108</v>
      </c>
      <c r="C501" s="247" t="s">
        <v>313</v>
      </c>
      <c r="D501" s="247"/>
      <c r="E501" s="248" t="s">
        <v>6778</v>
      </c>
      <c r="F501" s="249" t="s">
        <v>171</v>
      </c>
      <c r="G501" s="234">
        <v>2</v>
      </c>
      <c r="H501" s="330"/>
      <c r="I501" s="433">
        <f t="shared" si="147"/>
        <v>0</v>
      </c>
      <c r="J501" s="236">
        <f t="shared" si="150"/>
        <v>0</v>
      </c>
      <c r="K501" s="212">
        <f t="shared" si="149"/>
        <v>0</v>
      </c>
      <c r="L501" s="439"/>
    </row>
    <row r="502" spans="1:12" s="466" customFormat="1">
      <c r="A502" s="247"/>
      <c r="B502" s="247"/>
      <c r="C502" s="247"/>
      <c r="D502" s="247"/>
      <c r="E502" s="248"/>
      <c r="F502" s="249"/>
      <c r="G502" s="234"/>
      <c r="H502" s="330"/>
      <c r="I502" s="329"/>
      <c r="J502" s="329"/>
      <c r="K502" s="407"/>
      <c r="L502" s="419"/>
    </row>
    <row r="503" spans="1:12" s="466" customFormat="1">
      <c r="A503" s="247" t="s">
        <v>3751</v>
      </c>
      <c r="B503" s="247"/>
      <c r="C503" s="247"/>
      <c r="D503" s="247"/>
      <c r="E503" s="248" t="s">
        <v>7617</v>
      </c>
      <c r="F503" s="249"/>
      <c r="G503" s="234"/>
      <c r="H503" s="330"/>
      <c r="I503" s="329"/>
      <c r="J503" s="329"/>
      <c r="K503" s="407"/>
      <c r="L503" s="419"/>
    </row>
    <row r="504" spans="1:12" s="466" customFormat="1" ht="25.5">
      <c r="A504" s="247" t="s">
        <v>6858</v>
      </c>
      <c r="B504" s="247" t="s">
        <v>7102</v>
      </c>
      <c r="C504" s="247" t="s">
        <v>313</v>
      </c>
      <c r="D504" s="247"/>
      <c r="E504" s="248" t="s">
        <v>6771</v>
      </c>
      <c r="F504" s="249" t="s">
        <v>171</v>
      </c>
      <c r="G504" s="234">
        <v>3</v>
      </c>
      <c r="H504" s="330"/>
      <c r="I504" s="433">
        <f t="shared" ref="I504:I516" si="151">$H$3</f>
        <v>0</v>
      </c>
      <c r="J504" s="236">
        <f t="shared" ref="J504" si="152">TRUNC(H504 * (1+I504), 2)</f>
        <v>0</v>
      </c>
      <c r="K504" s="212">
        <f t="shared" ref="K504:K516" si="153">TRUNC(G504*J504,2)</f>
        <v>0</v>
      </c>
      <c r="L504" s="439"/>
    </row>
    <row r="505" spans="1:12" s="466" customFormat="1" ht="25.5">
      <c r="A505" s="247" t="s">
        <v>6859</v>
      </c>
      <c r="B505" s="247" t="s">
        <v>7103</v>
      </c>
      <c r="C505" s="247" t="s">
        <v>313</v>
      </c>
      <c r="D505" s="247"/>
      <c r="E505" s="248" t="s">
        <v>6772</v>
      </c>
      <c r="F505" s="249" t="s">
        <v>171</v>
      </c>
      <c r="G505" s="234">
        <v>1</v>
      </c>
      <c r="H505" s="330"/>
      <c r="I505" s="433">
        <f t="shared" si="151"/>
        <v>0</v>
      </c>
      <c r="J505" s="236">
        <f t="shared" ref="J505:J516" si="154">TRUNC(H505 * (1+I505), 2)</f>
        <v>0</v>
      </c>
      <c r="K505" s="212">
        <f t="shared" si="153"/>
        <v>0</v>
      </c>
      <c r="L505" s="439"/>
    </row>
    <row r="506" spans="1:12" s="466" customFormat="1" ht="25.5">
      <c r="A506" s="247" t="s">
        <v>6860</v>
      </c>
      <c r="B506" s="247" t="s">
        <v>7104</v>
      </c>
      <c r="C506" s="247" t="s">
        <v>313</v>
      </c>
      <c r="D506" s="247"/>
      <c r="E506" s="248" t="s">
        <v>6773</v>
      </c>
      <c r="F506" s="249" t="s">
        <v>171</v>
      </c>
      <c r="G506" s="234">
        <v>3</v>
      </c>
      <c r="H506" s="330"/>
      <c r="I506" s="433">
        <f t="shared" si="151"/>
        <v>0</v>
      </c>
      <c r="J506" s="236">
        <f t="shared" si="154"/>
        <v>0</v>
      </c>
      <c r="K506" s="212">
        <f t="shared" si="153"/>
        <v>0</v>
      </c>
      <c r="L506" s="439"/>
    </row>
    <row r="507" spans="1:12" s="466" customFormat="1" ht="25.5">
      <c r="A507" s="247" t="s">
        <v>6861</v>
      </c>
      <c r="B507" s="247" t="s">
        <v>7105</v>
      </c>
      <c r="C507" s="247" t="s">
        <v>313</v>
      </c>
      <c r="D507" s="247"/>
      <c r="E507" s="248" t="s">
        <v>6774</v>
      </c>
      <c r="F507" s="249" t="s">
        <v>171</v>
      </c>
      <c r="G507" s="234">
        <v>1</v>
      </c>
      <c r="H507" s="330"/>
      <c r="I507" s="433">
        <f t="shared" si="151"/>
        <v>0</v>
      </c>
      <c r="J507" s="236">
        <f t="shared" si="154"/>
        <v>0</v>
      </c>
      <c r="K507" s="212">
        <f t="shared" si="153"/>
        <v>0</v>
      </c>
      <c r="L507" s="439"/>
    </row>
    <row r="508" spans="1:12" s="466" customFormat="1" ht="25.5">
      <c r="A508" s="247" t="s">
        <v>6862</v>
      </c>
      <c r="B508" s="247" t="s">
        <v>7106</v>
      </c>
      <c r="C508" s="247" t="s">
        <v>313</v>
      </c>
      <c r="D508" s="247"/>
      <c r="E508" s="248" t="s">
        <v>6775</v>
      </c>
      <c r="F508" s="249" t="s">
        <v>171</v>
      </c>
      <c r="G508" s="234">
        <v>1</v>
      </c>
      <c r="H508" s="330"/>
      <c r="I508" s="433">
        <f t="shared" si="151"/>
        <v>0</v>
      </c>
      <c r="J508" s="236">
        <f t="shared" si="154"/>
        <v>0</v>
      </c>
      <c r="K508" s="212">
        <f t="shared" si="153"/>
        <v>0</v>
      </c>
      <c r="L508" s="439"/>
    </row>
    <row r="509" spans="1:12" s="466" customFormat="1" ht="76.5">
      <c r="A509" s="247" t="s">
        <v>6863</v>
      </c>
      <c r="B509" s="247" t="s">
        <v>7061</v>
      </c>
      <c r="C509" s="247" t="s">
        <v>313</v>
      </c>
      <c r="D509" s="247"/>
      <c r="E509" s="248" t="s">
        <v>6776</v>
      </c>
      <c r="F509" s="249" t="s">
        <v>1273</v>
      </c>
      <c r="G509" s="234">
        <v>1</v>
      </c>
      <c r="H509" s="330"/>
      <c r="I509" s="433">
        <f t="shared" si="151"/>
        <v>0</v>
      </c>
      <c r="J509" s="236">
        <f t="shared" si="154"/>
        <v>0</v>
      </c>
      <c r="K509" s="212">
        <f t="shared" si="153"/>
        <v>0</v>
      </c>
      <c r="L509" s="439"/>
    </row>
    <row r="510" spans="1:12" s="466" customFormat="1" ht="25.5">
      <c r="A510" s="247" t="s">
        <v>6864</v>
      </c>
      <c r="B510" s="247" t="s">
        <v>7092</v>
      </c>
      <c r="C510" s="247" t="s">
        <v>313</v>
      </c>
      <c r="D510" s="247"/>
      <c r="E510" s="248" t="s">
        <v>6761</v>
      </c>
      <c r="F510" s="249" t="s">
        <v>171</v>
      </c>
      <c r="G510" s="234">
        <v>2</v>
      </c>
      <c r="H510" s="330"/>
      <c r="I510" s="433">
        <f t="shared" si="151"/>
        <v>0</v>
      </c>
      <c r="J510" s="236">
        <f t="shared" si="154"/>
        <v>0</v>
      </c>
      <c r="K510" s="212">
        <f t="shared" si="153"/>
        <v>0</v>
      </c>
      <c r="L510" s="439"/>
    </row>
    <row r="511" spans="1:12" s="466" customFormat="1" ht="25.5">
      <c r="A511" s="247" t="s">
        <v>6865</v>
      </c>
      <c r="B511" s="247" t="s">
        <v>7107</v>
      </c>
      <c r="C511" s="247" t="s">
        <v>313</v>
      </c>
      <c r="D511" s="247"/>
      <c r="E511" s="248" t="s">
        <v>6777</v>
      </c>
      <c r="F511" s="249" t="s">
        <v>171</v>
      </c>
      <c r="G511" s="234">
        <v>1</v>
      </c>
      <c r="H511" s="330"/>
      <c r="I511" s="433">
        <f t="shared" si="151"/>
        <v>0</v>
      </c>
      <c r="J511" s="236">
        <f t="shared" si="154"/>
        <v>0</v>
      </c>
      <c r="K511" s="212">
        <f t="shared" si="153"/>
        <v>0</v>
      </c>
      <c r="L511" s="439"/>
    </row>
    <row r="512" spans="1:12" s="466" customFormat="1" ht="25.5">
      <c r="A512" s="247" t="s">
        <v>6866</v>
      </c>
      <c r="B512" s="247"/>
      <c r="C512" s="247" t="s">
        <v>221</v>
      </c>
      <c r="D512" s="247">
        <v>93671</v>
      </c>
      <c r="E512" s="248" t="s">
        <v>6610</v>
      </c>
      <c r="F512" s="249" t="s">
        <v>171</v>
      </c>
      <c r="G512" s="234">
        <v>1</v>
      </c>
      <c r="H512" s="330"/>
      <c r="I512" s="433">
        <f t="shared" si="151"/>
        <v>0</v>
      </c>
      <c r="J512" s="236">
        <f t="shared" si="154"/>
        <v>0</v>
      </c>
      <c r="K512" s="212">
        <f t="shared" si="153"/>
        <v>0</v>
      </c>
      <c r="L512" s="477"/>
    </row>
    <row r="513" spans="1:12" s="466" customFormat="1" ht="25.5">
      <c r="A513" s="247" t="s">
        <v>6867</v>
      </c>
      <c r="B513" s="247"/>
      <c r="C513" s="247" t="s">
        <v>221</v>
      </c>
      <c r="D513" s="247">
        <v>93672</v>
      </c>
      <c r="E513" s="248" t="s">
        <v>6611</v>
      </c>
      <c r="F513" s="249" t="s">
        <v>171</v>
      </c>
      <c r="G513" s="234">
        <v>2</v>
      </c>
      <c r="H513" s="330"/>
      <c r="I513" s="433">
        <f t="shared" si="151"/>
        <v>0</v>
      </c>
      <c r="J513" s="236">
        <f t="shared" si="154"/>
        <v>0</v>
      </c>
      <c r="K513" s="212">
        <f t="shared" si="153"/>
        <v>0</v>
      </c>
      <c r="L513" s="477"/>
    </row>
    <row r="514" spans="1:12" s="466" customFormat="1" ht="25.5">
      <c r="A514" s="247" t="s">
        <v>6868</v>
      </c>
      <c r="B514" s="247"/>
      <c r="C514" s="247" t="s">
        <v>221</v>
      </c>
      <c r="D514" s="247">
        <v>93655</v>
      </c>
      <c r="E514" s="248" t="s">
        <v>6607</v>
      </c>
      <c r="F514" s="249" t="s">
        <v>171</v>
      </c>
      <c r="G514" s="234">
        <v>25</v>
      </c>
      <c r="H514" s="330"/>
      <c r="I514" s="433">
        <f t="shared" si="151"/>
        <v>0</v>
      </c>
      <c r="J514" s="236">
        <f t="shared" si="154"/>
        <v>0</v>
      </c>
      <c r="K514" s="212">
        <f t="shared" si="153"/>
        <v>0</v>
      </c>
      <c r="L514" s="477"/>
    </row>
    <row r="515" spans="1:12" s="466" customFormat="1">
      <c r="A515" s="247" t="s">
        <v>6869</v>
      </c>
      <c r="B515" s="247" t="s">
        <v>7094</v>
      </c>
      <c r="C515" s="247" t="s">
        <v>313</v>
      </c>
      <c r="D515" s="247"/>
      <c r="E515" s="248" t="s">
        <v>7052</v>
      </c>
      <c r="F515" s="249" t="s">
        <v>171</v>
      </c>
      <c r="G515" s="234">
        <v>4</v>
      </c>
      <c r="H515" s="330"/>
      <c r="I515" s="433">
        <f t="shared" si="151"/>
        <v>0</v>
      </c>
      <c r="J515" s="236">
        <f t="shared" si="154"/>
        <v>0</v>
      </c>
      <c r="K515" s="212">
        <f t="shared" si="153"/>
        <v>0</v>
      </c>
      <c r="L515" s="439"/>
    </row>
    <row r="516" spans="1:12" s="466" customFormat="1">
      <c r="A516" s="247" t="s">
        <v>6870</v>
      </c>
      <c r="B516" s="247" t="s">
        <v>7095</v>
      </c>
      <c r="C516" s="247" t="s">
        <v>313</v>
      </c>
      <c r="D516" s="247"/>
      <c r="E516" s="248" t="s">
        <v>7054</v>
      </c>
      <c r="F516" s="249" t="s">
        <v>171</v>
      </c>
      <c r="G516" s="234">
        <v>3</v>
      </c>
      <c r="H516" s="330"/>
      <c r="I516" s="433">
        <f t="shared" si="151"/>
        <v>0</v>
      </c>
      <c r="J516" s="236">
        <f t="shared" si="154"/>
        <v>0</v>
      </c>
      <c r="K516" s="212">
        <f t="shared" si="153"/>
        <v>0</v>
      </c>
      <c r="L516" s="439"/>
    </row>
    <row r="517" spans="1:12" s="466" customFormat="1">
      <c r="A517" s="247"/>
      <c r="B517" s="247"/>
      <c r="C517" s="247"/>
      <c r="D517" s="247"/>
      <c r="E517" s="248"/>
      <c r="F517" s="249"/>
      <c r="G517" s="234"/>
      <c r="H517" s="330"/>
      <c r="I517" s="329"/>
      <c r="J517" s="329"/>
      <c r="K517" s="407"/>
      <c r="L517" s="419"/>
    </row>
    <row r="518" spans="1:12" s="466" customFormat="1">
      <c r="A518" s="247" t="s">
        <v>3752</v>
      </c>
      <c r="B518" s="247"/>
      <c r="C518" s="247"/>
      <c r="D518" s="247"/>
      <c r="E518" s="248" t="s">
        <v>7618</v>
      </c>
      <c r="F518" s="249"/>
      <c r="G518" s="234"/>
      <c r="H518" s="330"/>
      <c r="I518" s="329"/>
      <c r="J518" s="329"/>
      <c r="K518" s="407"/>
      <c r="L518" s="419"/>
    </row>
    <row r="519" spans="1:12" s="466" customFormat="1" ht="25.5">
      <c r="A519" s="247" t="s">
        <v>6872</v>
      </c>
      <c r="B519" s="247" t="s">
        <v>7102</v>
      </c>
      <c r="C519" s="247" t="s">
        <v>313</v>
      </c>
      <c r="D519" s="247"/>
      <c r="E519" s="248" t="s">
        <v>6771</v>
      </c>
      <c r="F519" s="249" t="s">
        <v>171</v>
      </c>
      <c r="G519" s="234">
        <v>3</v>
      </c>
      <c r="H519" s="330"/>
      <c r="I519" s="433">
        <f t="shared" ref="I519:I532" si="155">$H$3</f>
        <v>0</v>
      </c>
      <c r="J519" s="236">
        <f t="shared" ref="J519" si="156">TRUNC(H519 * (1+I519), 2)</f>
        <v>0</v>
      </c>
      <c r="K519" s="212">
        <f t="shared" ref="K519:K532" si="157">TRUNC(G519*J519,2)</f>
        <v>0</v>
      </c>
      <c r="L519" s="439"/>
    </row>
    <row r="520" spans="1:12" s="466" customFormat="1" ht="25.5">
      <c r="A520" s="247" t="s">
        <v>6873</v>
      </c>
      <c r="B520" s="247" t="s">
        <v>7103</v>
      </c>
      <c r="C520" s="247" t="s">
        <v>313</v>
      </c>
      <c r="D520" s="247"/>
      <c r="E520" s="248" t="s">
        <v>6772</v>
      </c>
      <c r="F520" s="249" t="s">
        <v>171</v>
      </c>
      <c r="G520" s="234">
        <v>1</v>
      </c>
      <c r="H520" s="330"/>
      <c r="I520" s="433">
        <f t="shared" si="155"/>
        <v>0</v>
      </c>
      <c r="J520" s="236">
        <f t="shared" ref="J520:J532" si="158">TRUNC(H520 * (1+I520), 2)</f>
        <v>0</v>
      </c>
      <c r="K520" s="212">
        <f t="shared" si="157"/>
        <v>0</v>
      </c>
      <c r="L520" s="439"/>
    </row>
    <row r="521" spans="1:12" s="466" customFormat="1" ht="25.5">
      <c r="A521" s="247" t="s">
        <v>6874</v>
      </c>
      <c r="B521" s="247" t="s">
        <v>7104</v>
      </c>
      <c r="C521" s="247" t="s">
        <v>313</v>
      </c>
      <c r="D521" s="247"/>
      <c r="E521" s="248" t="s">
        <v>6773</v>
      </c>
      <c r="F521" s="249" t="s">
        <v>171</v>
      </c>
      <c r="G521" s="234">
        <v>3</v>
      </c>
      <c r="H521" s="330"/>
      <c r="I521" s="433">
        <f t="shared" si="155"/>
        <v>0</v>
      </c>
      <c r="J521" s="236">
        <f t="shared" si="158"/>
        <v>0</v>
      </c>
      <c r="K521" s="212">
        <f t="shared" si="157"/>
        <v>0</v>
      </c>
      <c r="L521" s="439"/>
    </row>
    <row r="522" spans="1:12" s="466" customFormat="1" ht="25.5">
      <c r="A522" s="247" t="s">
        <v>6875</v>
      </c>
      <c r="B522" s="247" t="s">
        <v>7105</v>
      </c>
      <c r="C522" s="247" t="s">
        <v>313</v>
      </c>
      <c r="D522" s="247"/>
      <c r="E522" s="248" t="s">
        <v>6774</v>
      </c>
      <c r="F522" s="249" t="s">
        <v>171</v>
      </c>
      <c r="G522" s="234">
        <v>1</v>
      </c>
      <c r="H522" s="330"/>
      <c r="I522" s="433">
        <f t="shared" si="155"/>
        <v>0</v>
      </c>
      <c r="J522" s="236">
        <f t="shared" si="158"/>
        <v>0</v>
      </c>
      <c r="K522" s="212">
        <f t="shared" si="157"/>
        <v>0</v>
      </c>
      <c r="L522" s="439"/>
    </row>
    <row r="523" spans="1:12" s="466" customFormat="1" ht="25.5">
      <c r="A523" s="247" t="s">
        <v>6876</v>
      </c>
      <c r="B523" s="247" t="s">
        <v>7106</v>
      </c>
      <c r="C523" s="247" t="s">
        <v>313</v>
      </c>
      <c r="D523" s="247"/>
      <c r="E523" s="248" t="s">
        <v>6775</v>
      </c>
      <c r="F523" s="249" t="s">
        <v>171</v>
      </c>
      <c r="G523" s="234">
        <v>1</v>
      </c>
      <c r="H523" s="330"/>
      <c r="I523" s="433">
        <f t="shared" si="155"/>
        <v>0</v>
      </c>
      <c r="J523" s="236">
        <f t="shared" si="158"/>
        <v>0</v>
      </c>
      <c r="K523" s="212">
        <f t="shared" si="157"/>
        <v>0</v>
      </c>
      <c r="L523" s="439"/>
    </row>
    <row r="524" spans="1:12" s="466" customFormat="1" ht="76.5">
      <c r="A524" s="247" t="s">
        <v>6877</v>
      </c>
      <c r="B524" s="247" t="s">
        <v>7061</v>
      </c>
      <c r="C524" s="247" t="s">
        <v>313</v>
      </c>
      <c r="D524" s="247"/>
      <c r="E524" s="248" t="s">
        <v>6776</v>
      </c>
      <c r="F524" s="249" t="s">
        <v>1273</v>
      </c>
      <c r="G524" s="234">
        <v>1</v>
      </c>
      <c r="H524" s="330"/>
      <c r="I524" s="433">
        <f t="shared" si="155"/>
        <v>0</v>
      </c>
      <c r="J524" s="236">
        <f t="shared" si="158"/>
        <v>0</v>
      </c>
      <c r="K524" s="212">
        <f t="shared" si="157"/>
        <v>0</v>
      </c>
      <c r="L524" s="439"/>
    </row>
    <row r="525" spans="1:12" s="466" customFormat="1" ht="25.5">
      <c r="A525" s="247" t="s">
        <v>6878</v>
      </c>
      <c r="B525" s="247" t="s">
        <v>7092</v>
      </c>
      <c r="C525" s="247" t="s">
        <v>313</v>
      </c>
      <c r="D525" s="247"/>
      <c r="E525" s="248" t="s">
        <v>6761</v>
      </c>
      <c r="F525" s="249" t="s">
        <v>171</v>
      </c>
      <c r="G525" s="234">
        <v>2</v>
      </c>
      <c r="H525" s="330"/>
      <c r="I525" s="433">
        <f t="shared" si="155"/>
        <v>0</v>
      </c>
      <c r="J525" s="236">
        <f t="shared" si="158"/>
        <v>0</v>
      </c>
      <c r="K525" s="212">
        <f t="shared" si="157"/>
        <v>0</v>
      </c>
      <c r="L525" s="439"/>
    </row>
    <row r="526" spans="1:12" s="466" customFormat="1" ht="25.5">
      <c r="A526" s="247" t="s">
        <v>6879</v>
      </c>
      <c r="B526" s="247" t="s">
        <v>7107</v>
      </c>
      <c r="C526" s="247" t="s">
        <v>313</v>
      </c>
      <c r="D526" s="247"/>
      <c r="E526" s="248" t="s">
        <v>6777</v>
      </c>
      <c r="F526" s="249" t="s">
        <v>171</v>
      </c>
      <c r="G526" s="234">
        <v>1</v>
      </c>
      <c r="H526" s="330"/>
      <c r="I526" s="433">
        <f t="shared" si="155"/>
        <v>0</v>
      </c>
      <c r="J526" s="236">
        <f t="shared" si="158"/>
        <v>0</v>
      </c>
      <c r="K526" s="212">
        <f t="shared" si="157"/>
        <v>0</v>
      </c>
      <c r="L526" s="439"/>
    </row>
    <row r="527" spans="1:12" s="466" customFormat="1" ht="25.5">
      <c r="A527" s="247" t="s">
        <v>6880</v>
      </c>
      <c r="B527" s="247"/>
      <c r="C527" s="247" t="s">
        <v>221</v>
      </c>
      <c r="D527" s="247">
        <v>93671</v>
      </c>
      <c r="E527" s="248" t="s">
        <v>6610</v>
      </c>
      <c r="F527" s="249" t="s">
        <v>171</v>
      </c>
      <c r="G527" s="234">
        <v>1</v>
      </c>
      <c r="H527" s="330"/>
      <c r="I527" s="433">
        <f t="shared" si="155"/>
        <v>0</v>
      </c>
      <c r="J527" s="236">
        <f t="shared" si="158"/>
        <v>0</v>
      </c>
      <c r="K527" s="212">
        <f t="shared" si="157"/>
        <v>0</v>
      </c>
      <c r="L527" s="477"/>
    </row>
    <row r="528" spans="1:12" s="466" customFormat="1" ht="25.5">
      <c r="A528" s="247" t="s">
        <v>6881</v>
      </c>
      <c r="B528" s="247"/>
      <c r="C528" s="247" t="s">
        <v>221</v>
      </c>
      <c r="D528" s="247">
        <v>93672</v>
      </c>
      <c r="E528" s="248" t="s">
        <v>6611</v>
      </c>
      <c r="F528" s="249" t="s">
        <v>171</v>
      </c>
      <c r="G528" s="234">
        <v>2</v>
      </c>
      <c r="H528" s="330"/>
      <c r="I528" s="433">
        <f t="shared" si="155"/>
        <v>0</v>
      </c>
      <c r="J528" s="236">
        <f t="shared" si="158"/>
        <v>0</v>
      </c>
      <c r="K528" s="212">
        <f t="shared" si="157"/>
        <v>0</v>
      </c>
      <c r="L528" s="477"/>
    </row>
    <row r="529" spans="1:12" s="466" customFormat="1" ht="25.5">
      <c r="A529" s="247" t="s">
        <v>6882</v>
      </c>
      <c r="B529" s="247"/>
      <c r="C529" s="247" t="s">
        <v>221</v>
      </c>
      <c r="D529" s="247">
        <v>93655</v>
      </c>
      <c r="E529" s="248" t="s">
        <v>6607</v>
      </c>
      <c r="F529" s="249" t="s">
        <v>171</v>
      </c>
      <c r="G529" s="234">
        <v>24</v>
      </c>
      <c r="H529" s="330"/>
      <c r="I529" s="433">
        <f t="shared" si="155"/>
        <v>0</v>
      </c>
      <c r="J529" s="236">
        <f t="shared" si="158"/>
        <v>0</v>
      </c>
      <c r="K529" s="212">
        <f t="shared" si="157"/>
        <v>0</v>
      </c>
      <c r="L529" s="477"/>
    </row>
    <row r="530" spans="1:12" s="466" customFormat="1">
      <c r="A530" s="247" t="s">
        <v>6883</v>
      </c>
      <c r="B530" s="247" t="s">
        <v>7094</v>
      </c>
      <c r="C530" s="247" t="s">
        <v>313</v>
      </c>
      <c r="D530" s="247"/>
      <c r="E530" s="248" t="s">
        <v>7052</v>
      </c>
      <c r="F530" s="249" t="s">
        <v>171</v>
      </c>
      <c r="G530" s="234">
        <v>4</v>
      </c>
      <c r="H530" s="330"/>
      <c r="I530" s="433">
        <f t="shared" si="155"/>
        <v>0</v>
      </c>
      <c r="J530" s="236">
        <f t="shared" si="158"/>
        <v>0</v>
      </c>
      <c r="K530" s="212">
        <f t="shared" si="157"/>
        <v>0</v>
      </c>
      <c r="L530" s="439"/>
    </row>
    <row r="531" spans="1:12" s="466" customFormat="1">
      <c r="A531" s="247" t="s">
        <v>6884</v>
      </c>
      <c r="B531" s="247" t="s">
        <v>7095</v>
      </c>
      <c r="C531" s="247" t="s">
        <v>313</v>
      </c>
      <c r="D531" s="247"/>
      <c r="E531" s="248" t="s">
        <v>7054</v>
      </c>
      <c r="F531" s="249" t="s">
        <v>171</v>
      </c>
      <c r="G531" s="234">
        <v>3</v>
      </c>
      <c r="H531" s="330"/>
      <c r="I531" s="433">
        <f t="shared" si="155"/>
        <v>0</v>
      </c>
      <c r="J531" s="236">
        <f t="shared" si="158"/>
        <v>0</v>
      </c>
      <c r="K531" s="212">
        <f t="shared" si="157"/>
        <v>0</v>
      </c>
      <c r="L531" s="439"/>
    </row>
    <row r="532" spans="1:12" s="466" customFormat="1" ht="25.5">
      <c r="A532" s="247" t="s">
        <v>6885</v>
      </c>
      <c r="B532" s="247" t="s">
        <v>7108</v>
      </c>
      <c r="C532" s="247" t="s">
        <v>313</v>
      </c>
      <c r="D532" s="247"/>
      <c r="E532" s="248" t="s">
        <v>6778</v>
      </c>
      <c r="F532" s="249" t="s">
        <v>171</v>
      </c>
      <c r="G532" s="234">
        <v>2</v>
      </c>
      <c r="H532" s="330"/>
      <c r="I532" s="433">
        <f t="shared" si="155"/>
        <v>0</v>
      </c>
      <c r="J532" s="236">
        <f t="shared" si="158"/>
        <v>0</v>
      </c>
      <c r="K532" s="212">
        <f t="shared" si="157"/>
        <v>0</v>
      </c>
      <c r="L532" s="439"/>
    </row>
    <row r="533" spans="1:12" s="466" customFormat="1">
      <c r="A533" s="247"/>
      <c r="B533" s="247"/>
      <c r="C533" s="247"/>
      <c r="D533" s="247"/>
      <c r="E533" s="248"/>
      <c r="F533" s="249"/>
      <c r="G533" s="234"/>
      <c r="H533" s="330"/>
      <c r="I533" s="329"/>
      <c r="J533" s="329"/>
      <c r="K533" s="407"/>
      <c r="L533" s="419"/>
    </row>
    <row r="534" spans="1:12" s="466" customFormat="1">
      <c r="A534" s="247" t="s">
        <v>3753</v>
      </c>
      <c r="B534" s="247"/>
      <c r="C534" s="247"/>
      <c r="D534" s="247"/>
      <c r="E534" s="248" t="s">
        <v>7619</v>
      </c>
      <c r="F534" s="249"/>
      <c r="G534" s="234"/>
      <c r="H534" s="330"/>
      <c r="I534" s="329"/>
      <c r="J534" s="329"/>
      <c r="K534" s="407"/>
      <c r="L534" s="419"/>
    </row>
    <row r="535" spans="1:12" s="466" customFormat="1" ht="25.5">
      <c r="A535" s="247" t="s">
        <v>6887</v>
      </c>
      <c r="B535" s="247" t="s">
        <v>7102</v>
      </c>
      <c r="C535" s="247" t="s">
        <v>313</v>
      </c>
      <c r="D535" s="247"/>
      <c r="E535" s="248" t="s">
        <v>6771</v>
      </c>
      <c r="F535" s="249" t="s">
        <v>171</v>
      </c>
      <c r="G535" s="234">
        <v>3</v>
      </c>
      <c r="H535" s="330"/>
      <c r="I535" s="433">
        <f t="shared" ref="I535:I547" si="159">$H$3</f>
        <v>0</v>
      </c>
      <c r="J535" s="236">
        <f t="shared" ref="J535" si="160">TRUNC(H535 * (1+I535), 2)</f>
        <v>0</v>
      </c>
      <c r="K535" s="212">
        <f t="shared" ref="K535:K547" si="161">TRUNC(G535*J535,2)</f>
        <v>0</v>
      </c>
      <c r="L535" s="439"/>
    </row>
    <row r="536" spans="1:12" s="466" customFormat="1" ht="25.5">
      <c r="A536" s="247" t="s">
        <v>6888</v>
      </c>
      <c r="B536" s="247" t="s">
        <v>7103</v>
      </c>
      <c r="C536" s="247" t="s">
        <v>313</v>
      </c>
      <c r="D536" s="247"/>
      <c r="E536" s="248" t="s">
        <v>6772</v>
      </c>
      <c r="F536" s="249" t="s">
        <v>171</v>
      </c>
      <c r="G536" s="234">
        <v>1</v>
      </c>
      <c r="H536" s="330"/>
      <c r="I536" s="433">
        <f t="shared" si="159"/>
        <v>0</v>
      </c>
      <c r="J536" s="236">
        <f t="shared" ref="J536:J547" si="162">TRUNC(H536 * (1+I536), 2)</f>
        <v>0</v>
      </c>
      <c r="K536" s="212">
        <f t="shared" si="161"/>
        <v>0</v>
      </c>
      <c r="L536" s="439"/>
    </row>
    <row r="537" spans="1:12" s="466" customFormat="1" ht="25.5">
      <c r="A537" s="247" t="s">
        <v>6889</v>
      </c>
      <c r="B537" s="247" t="s">
        <v>7104</v>
      </c>
      <c r="C537" s="247" t="s">
        <v>313</v>
      </c>
      <c r="D537" s="247"/>
      <c r="E537" s="248" t="s">
        <v>6773</v>
      </c>
      <c r="F537" s="249" t="s">
        <v>171</v>
      </c>
      <c r="G537" s="234">
        <v>3</v>
      </c>
      <c r="H537" s="330"/>
      <c r="I537" s="433">
        <f t="shared" si="159"/>
        <v>0</v>
      </c>
      <c r="J537" s="236">
        <f t="shared" si="162"/>
        <v>0</v>
      </c>
      <c r="K537" s="212">
        <f t="shared" si="161"/>
        <v>0</v>
      </c>
      <c r="L537" s="439"/>
    </row>
    <row r="538" spans="1:12" s="466" customFormat="1" ht="25.5">
      <c r="A538" s="247" t="s">
        <v>6890</v>
      </c>
      <c r="B538" s="247" t="s">
        <v>7105</v>
      </c>
      <c r="C538" s="247" t="s">
        <v>313</v>
      </c>
      <c r="D538" s="247"/>
      <c r="E538" s="248" t="s">
        <v>6774</v>
      </c>
      <c r="F538" s="249" t="s">
        <v>171</v>
      </c>
      <c r="G538" s="234">
        <v>1</v>
      </c>
      <c r="H538" s="330"/>
      <c r="I538" s="433">
        <f t="shared" si="159"/>
        <v>0</v>
      </c>
      <c r="J538" s="236">
        <f t="shared" si="162"/>
        <v>0</v>
      </c>
      <c r="K538" s="212">
        <f t="shared" si="161"/>
        <v>0</v>
      </c>
      <c r="L538" s="439"/>
    </row>
    <row r="539" spans="1:12" s="466" customFormat="1" ht="25.5">
      <c r="A539" s="247" t="s">
        <v>6891</v>
      </c>
      <c r="B539" s="247" t="s">
        <v>7106</v>
      </c>
      <c r="C539" s="247" t="s">
        <v>313</v>
      </c>
      <c r="D539" s="247"/>
      <c r="E539" s="248" t="s">
        <v>6775</v>
      </c>
      <c r="F539" s="249" t="s">
        <v>171</v>
      </c>
      <c r="G539" s="234">
        <v>1</v>
      </c>
      <c r="H539" s="330"/>
      <c r="I539" s="433">
        <f t="shared" si="159"/>
        <v>0</v>
      </c>
      <c r="J539" s="236">
        <f t="shared" si="162"/>
        <v>0</v>
      </c>
      <c r="K539" s="212">
        <f t="shared" si="161"/>
        <v>0</v>
      </c>
      <c r="L539" s="439"/>
    </row>
    <row r="540" spans="1:12" s="466" customFormat="1" ht="76.5">
      <c r="A540" s="247" t="s">
        <v>6892</v>
      </c>
      <c r="B540" s="247" t="s">
        <v>7061</v>
      </c>
      <c r="C540" s="247" t="s">
        <v>313</v>
      </c>
      <c r="D540" s="247"/>
      <c r="E540" s="248" t="s">
        <v>6776</v>
      </c>
      <c r="F540" s="249" t="s">
        <v>1273</v>
      </c>
      <c r="G540" s="234">
        <v>1</v>
      </c>
      <c r="H540" s="330"/>
      <c r="I540" s="433">
        <f t="shared" si="159"/>
        <v>0</v>
      </c>
      <c r="J540" s="236">
        <f t="shared" si="162"/>
        <v>0</v>
      </c>
      <c r="K540" s="212">
        <f t="shared" si="161"/>
        <v>0</v>
      </c>
      <c r="L540" s="439"/>
    </row>
    <row r="541" spans="1:12" s="466" customFormat="1" ht="25.5">
      <c r="A541" s="247" t="s">
        <v>6893</v>
      </c>
      <c r="B541" s="247" t="s">
        <v>7092</v>
      </c>
      <c r="C541" s="247" t="s">
        <v>313</v>
      </c>
      <c r="D541" s="247"/>
      <c r="E541" s="248" t="s">
        <v>6761</v>
      </c>
      <c r="F541" s="249" t="s">
        <v>171</v>
      </c>
      <c r="G541" s="234">
        <v>2</v>
      </c>
      <c r="H541" s="330"/>
      <c r="I541" s="433">
        <f t="shared" si="159"/>
        <v>0</v>
      </c>
      <c r="J541" s="236">
        <f t="shared" si="162"/>
        <v>0</v>
      </c>
      <c r="K541" s="212">
        <f t="shared" si="161"/>
        <v>0</v>
      </c>
      <c r="L541" s="439"/>
    </row>
    <row r="542" spans="1:12" s="466" customFormat="1" ht="25.5">
      <c r="A542" s="247" t="s">
        <v>6894</v>
      </c>
      <c r="B542" s="247" t="s">
        <v>7107</v>
      </c>
      <c r="C542" s="247" t="s">
        <v>313</v>
      </c>
      <c r="D542" s="247"/>
      <c r="E542" s="248" t="s">
        <v>6777</v>
      </c>
      <c r="F542" s="249" t="s">
        <v>171</v>
      </c>
      <c r="G542" s="234">
        <v>1</v>
      </c>
      <c r="H542" s="330"/>
      <c r="I542" s="433">
        <f t="shared" si="159"/>
        <v>0</v>
      </c>
      <c r="J542" s="236">
        <f t="shared" si="162"/>
        <v>0</v>
      </c>
      <c r="K542" s="212">
        <f t="shared" si="161"/>
        <v>0</v>
      </c>
      <c r="L542" s="439"/>
    </row>
    <row r="543" spans="1:12" s="466" customFormat="1" ht="25.5">
      <c r="A543" s="247" t="s">
        <v>6895</v>
      </c>
      <c r="B543" s="247"/>
      <c r="C543" s="247" t="s">
        <v>221</v>
      </c>
      <c r="D543" s="247">
        <v>93671</v>
      </c>
      <c r="E543" s="248" t="s">
        <v>6610</v>
      </c>
      <c r="F543" s="249" t="s">
        <v>171</v>
      </c>
      <c r="G543" s="234">
        <v>1</v>
      </c>
      <c r="H543" s="330"/>
      <c r="I543" s="433">
        <f t="shared" si="159"/>
        <v>0</v>
      </c>
      <c r="J543" s="236">
        <f t="shared" si="162"/>
        <v>0</v>
      </c>
      <c r="K543" s="212">
        <f t="shared" si="161"/>
        <v>0</v>
      </c>
      <c r="L543" s="477"/>
    </row>
    <row r="544" spans="1:12" s="466" customFormat="1" ht="25.5">
      <c r="A544" s="247" t="s">
        <v>6896</v>
      </c>
      <c r="B544" s="247"/>
      <c r="C544" s="247" t="s">
        <v>221</v>
      </c>
      <c r="D544" s="247">
        <v>93672</v>
      </c>
      <c r="E544" s="248" t="s">
        <v>6611</v>
      </c>
      <c r="F544" s="249" t="s">
        <v>171</v>
      </c>
      <c r="G544" s="234">
        <v>2</v>
      </c>
      <c r="H544" s="330"/>
      <c r="I544" s="433">
        <f t="shared" si="159"/>
        <v>0</v>
      </c>
      <c r="J544" s="236">
        <f t="shared" si="162"/>
        <v>0</v>
      </c>
      <c r="K544" s="212">
        <f t="shared" si="161"/>
        <v>0</v>
      </c>
      <c r="L544" s="477"/>
    </row>
    <row r="545" spans="1:12" s="466" customFormat="1" ht="25.5">
      <c r="A545" s="247" t="s">
        <v>6897</v>
      </c>
      <c r="B545" s="247"/>
      <c r="C545" s="247" t="s">
        <v>221</v>
      </c>
      <c r="D545" s="247">
        <v>93655</v>
      </c>
      <c r="E545" s="248" t="s">
        <v>6607</v>
      </c>
      <c r="F545" s="249" t="s">
        <v>171</v>
      </c>
      <c r="G545" s="234">
        <v>25</v>
      </c>
      <c r="H545" s="330"/>
      <c r="I545" s="433">
        <f t="shared" si="159"/>
        <v>0</v>
      </c>
      <c r="J545" s="236">
        <f t="shared" si="162"/>
        <v>0</v>
      </c>
      <c r="K545" s="212">
        <f t="shared" si="161"/>
        <v>0</v>
      </c>
      <c r="L545" s="477"/>
    </row>
    <row r="546" spans="1:12" s="466" customFormat="1">
      <c r="A546" s="247" t="s">
        <v>6898</v>
      </c>
      <c r="B546" s="247" t="s">
        <v>7094</v>
      </c>
      <c r="C546" s="247" t="s">
        <v>313</v>
      </c>
      <c r="D546" s="247"/>
      <c r="E546" s="248" t="s">
        <v>7052</v>
      </c>
      <c r="F546" s="249" t="s">
        <v>171</v>
      </c>
      <c r="G546" s="234">
        <v>4</v>
      </c>
      <c r="H546" s="330"/>
      <c r="I546" s="433">
        <f t="shared" si="159"/>
        <v>0</v>
      </c>
      <c r="J546" s="236">
        <f t="shared" si="162"/>
        <v>0</v>
      </c>
      <c r="K546" s="212">
        <f t="shared" si="161"/>
        <v>0</v>
      </c>
      <c r="L546" s="439"/>
    </row>
    <row r="547" spans="1:12" s="466" customFormat="1">
      <c r="A547" s="247" t="s">
        <v>6899</v>
      </c>
      <c r="B547" s="247" t="s">
        <v>7095</v>
      </c>
      <c r="C547" s="247" t="s">
        <v>313</v>
      </c>
      <c r="D547" s="247"/>
      <c r="E547" s="248" t="s">
        <v>7054</v>
      </c>
      <c r="F547" s="249" t="s">
        <v>171</v>
      </c>
      <c r="G547" s="234">
        <v>3</v>
      </c>
      <c r="H547" s="330"/>
      <c r="I547" s="433">
        <f t="shared" si="159"/>
        <v>0</v>
      </c>
      <c r="J547" s="236">
        <f t="shared" si="162"/>
        <v>0</v>
      </c>
      <c r="K547" s="212">
        <f t="shared" si="161"/>
        <v>0</v>
      </c>
      <c r="L547" s="439"/>
    </row>
    <row r="548" spans="1:12" s="466" customFormat="1">
      <c r="A548" s="247"/>
      <c r="B548" s="247"/>
      <c r="C548" s="247"/>
      <c r="D548" s="247"/>
      <c r="E548" s="248"/>
      <c r="F548" s="249"/>
      <c r="G548" s="234"/>
      <c r="H548" s="330"/>
      <c r="I548" s="329"/>
      <c r="J548" s="329"/>
      <c r="K548" s="407"/>
      <c r="L548" s="419"/>
    </row>
    <row r="549" spans="1:12" s="466" customFormat="1">
      <c r="A549" s="247" t="s">
        <v>3754</v>
      </c>
      <c r="B549" s="247"/>
      <c r="C549" s="247"/>
      <c r="D549" s="247"/>
      <c r="E549" s="248" t="s">
        <v>7620</v>
      </c>
      <c r="F549" s="249"/>
      <c r="G549" s="234"/>
      <c r="H549" s="330"/>
      <c r="I549" s="329"/>
      <c r="J549" s="329"/>
      <c r="K549" s="407"/>
      <c r="L549" s="419"/>
    </row>
    <row r="550" spans="1:12" s="466" customFormat="1" ht="25.5">
      <c r="A550" s="247" t="s">
        <v>6902</v>
      </c>
      <c r="B550" s="247" t="s">
        <v>7102</v>
      </c>
      <c r="C550" s="247" t="s">
        <v>313</v>
      </c>
      <c r="D550" s="247"/>
      <c r="E550" s="248" t="s">
        <v>6771</v>
      </c>
      <c r="F550" s="249" t="s">
        <v>171</v>
      </c>
      <c r="G550" s="234">
        <v>3</v>
      </c>
      <c r="H550" s="330"/>
      <c r="I550" s="433">
        <f t="shared" ref="I550:I563" si="163">$H$3</f>
        <v>0</v>
      </c>
      <c r="J550" s="236">
        <f t="shared" ref="J550" si="164">TRUNC(H550 * (1+I550), 2)</f>
        <v>0</v>
      </c>
      <c r="K550" s="212">
        <f t="shared" ref="K550:K563" si="165">TRUNC(G550*J550,2)</f>
        <v>0</v>
      </c>
      <c r="L550" s="439"/>
    </row>
    <row r="551" spans="1:12" s="466" customFormat="1" ht="25.5">
      <c r="A551" s="247" t="s">
        <v>6903</v>
      </c>
      <c r="B551" s="247" t="s">
        <v>7103</v>
      </c>
      <c r="C551" s="247" t="s">
        <v>313</v>
      </c>
      <c r="D551" s="247"/>
      <c r="E551" s="248" t="s">
        <v>6772</v>
      </c>
      <c r="F551" s="249" t="s">
        <v>171</v>
      </c>
      <c r="G551" s="234">
        <v>1</v>
      </c>
      <c r="H551" s="330"/>
      <c r="I551" s="433">
        <f t="shared" si="163"/>
        <v>0</v>
      </c>
      <c r="J551" s="236">
        <f t="shared" ref="J551:J563" si="166">TRUNC(H551 * (1+I551), 2)</f>
        <v>0</v>
      </c>
      <c r="K551" s="212">
        <f t="shared" si="165"/>
        <v>0</v>
      </c>
      <c r="L551" s="439"/>
    </row>
    <row r="552" spans="1:12" s="466" customFormat="1" ht="25.5">
      <c r="A552" s="247" t="s">
        <v>6904</v>
      </c>
      <c r="B552" s="247" t="s">
        <v>7104</v>
      </c>
      <c r="C552" s="247" t="s">
        <v>313</v>
      </c>
      <c r="D552" s="247"/>
      <c r="E552" s="248" t="s">
        <v>6773</v>
      </c>
      <c r="F552" s="249" t="s">
        <v>171</v>
      </c>
      <c r="G552" s="234">
        <v>3</v>
      </c>
      <c r="H552" s="330"/>
      <c r="I552" s="433">
        <f t="shared" si="163"/>
        <v>0</v>
      </c>
      <c r="J552" s="236">
        <f t="shared" si="166"/>
        <v>0</v>
      </c>
      <c r="K552" s="212">
        <f t="shared" si="165"/>
        <v>0</v>
      </c>
      <c r="L552" s="439"/>
    </row>
    <row r="553" spans="1:12" s="466" customFormat="1" ht="25.5">
      <c r="A553" s="247" t="s">
        <v>6905</v>
      </c>
      <c r="B553" s="247" t="s">
        <v>7105</v>
      </c>
      <c r="C553" s="247" t="s">
        <v>313</v>
      </c>
      <c r="D553" s="247"/>
      <c r="E553" s="248" t="s">
        <v>6774</v>
      </c>
      <c r="F553" s="249" t="s">
        <v>171</v>
      </c>
      <c r="G553" s="234">
        <v>1</v>
      </c>
      <c r="H553" s="330"/>
      <c r="I553" s="433">
        <f t="shared" si="163"/>
        <v>0</v>
      </c>
      <c r="J553" s="236">
        <f t="shared" si="166"/>
        <v>0</v>
      </c>
      <c r="K553" s="212">
        <f t="shared" si="165"/>
        <v>0</v>
      </c>
      <c r="L553" s="439"/>
    </row>
    <row r="554" spans="1:12" s="466" customFormat="1" ht="25.5">
      <c r="A554" s="247" t="s">
        <v>6906</v>
      </c>
      <c r="B554" s="247" t="s">
        <v>7106</v>
      </c>
      <c r="C554" s="247" t="s">
        <v>313</v>
      </c>
      <c r="D554" s="247"/>
      <c r="E554" s="248" t="s">
        <v>6775</v>
      </c>
      <c r="F554" s="249" t="s">
        <v>171</v>
      </c>
      <c r="G554" s="234">
        <v>1</v>
      </c>
      <c r="H554" s="330"/>
      <c r="I554" s="433">
        <f t="shared" si="163"/>
        <v>0</v>
      </c>
      <c r="J554" s="236">
        <f t="shared" si="166"/>
        <v>0</v>
      </c>
      <c r="K554" s="212">
        <f t="shared" si="165"/>
        <v>0</v>
      </c>
      <c r="L554" s="439"/>
    </row>
    <row r="555" spans="1:12" s="466" customFormat="1" ht="76.5">
      <c r="A555" s="247" t="s">
        <v>6907</v>
      </c>
      <c r="B555" s="247" t="s">
        <v>7061</v>
      </c>
      <c r="C555" s="247" t="s">
        <v>313</v>
      </c>
      <c r="D555" s="247"/>
      <c r="E555" s="248" t="s">
        <v>6776</v>
      </c>
      <c r="F555" s="249" t="s">
        <v>1273</v>
      </c>
      <c r="G555" s="234">
        <v>1</v>
      </c>
      <c r="H555" s="330"/>
      <c r="I555" s="433">
        <f t="shared" si="163"/>
        <v>0</v>
      </c>
      <c r="J555" s="236">
        <f t="shared" si="166"/>
        <v>0</v>
      </c>
      <c r="K555" s="212">
        <f t="shared" si="165"/>
        <v>0</v>
      </c>
      <c r="L555" s="439"/>
    </row>
    <row r="556" spans="1:12" s="466" customFormat="1" ht="25.5">
      <c r="A556" s="247" t="s">
        <v>6908</v>
      </c>
      <c r="B556" s="247" t="s">
        <v>7092</v>
      </c>
      <c r="C556" s="247" t="s">
        <v>313</v>
      </c>
      <c r="D556" s="247"/>
      <c r="E556" s="248" t="s">
        <v>6761</v>
      </c>
      <c r="F556" s="249" t="s">
        <v>171</v>
      </c>
      <c r="G556" s="234">
        <v>2</v>
      </c>
      <c r="H556" s="330"/>
      <c r="I556" s="433">
        <f t="shared" si="163"/>
        <v>0</v>
      </c>
      <c r="J556" s="236">
        <f t="shared" si="166"/>
        <v>0</v>
      </c>
      <c r="K556" s="212">
        <f t="shared" si="165"/>
        <v>0</v>
      </c>
      <c r="L556" s="439"/>
    </row>
    <row r="557" spans="1:12" s="466" customFormat="1" ht="25.5">
      <c r="A557" s="247" t="s">
        <v>6909</v>
      </c>
      <c r="B557" s="247" t="s">
        <v>7107</v>
      </c>
      <c r="C557" s="247" t="s">
        <v>313</v>
      </c>
      <c r="D557" s="247"/>
      <c r="E557" s="248" t="s">
        <v>6777</v>
      </c>
      <c r="F557" s="249" t="s">
        <v>171</v>
      </c>
      <c r="G557" s="234">
        <v>1</v>
      </c>
      <c r="H557" s="330"/>
      <c r="I557" s="433">
        <f t="shared" si="163"/>
        <v>0</v>
      </c>
      <c r="J557" s="236">
        <f t="shared" si="166"/>
        <v>0</v>
      </c>
      <c r="K557" s="212">
        <f t="shared" si="165"/>
        <v>0</v>
      </c>
      <c r="L557" s="439"/>
    </row>
    <row r="558" spans="1:12" s="466" customFormat="1" ht="25.5">
      <c r="A558" s="247" t="s">
        <v>6910</v>
      </c>
      <c r="B558" s="247"/>
      <c r="C558" s="247" t="s">
        <v>221</v>
      </c>
      <c r="D558" s="247">
        <v>93671</v>
      </c>
      <c r="E558" s="248" t="s">
        <v>6610</v>
      </c>
      <c r="F558" s="249" t="s">
        <v>171</v>
      </c>
      <c r="G558" s="234">
        <v>1</v>
      </c>
      <c r="H558" s="330"/>
      <c r="I558" s="433">
        <f t="shared" si="163"/>
        <v>0</v>
      </c>
      <c r="J558" s="236">
        <f t="shared" si="166"/>
        <v>0</v>
      </c>
      <c r="K558" s="212">
        <f t="shared" si="165"/>
        <v>0</v>
      </c>
      <c r="L558" s="477"/>
    </row>
    <row r="559" spans="1:12" s="466" customFormat="1" ht="25.5">
      <c r="A559" s="247" t="s">
        <v>6911</v>
      </c>
      <c r="B559" s="247"/>
      <c r="C559" s="247" t="s">
        <v>221</v>
      </c>
      <c r="D559" s="247">
        <v>93672</v>
      </c>
      <c r="E559" s="248" t="s">
        <v>6611</v>
      </c>
      <c r="F559" s="249" t="s">
        <v>171</v>
      </c>
      <c r="G559" s="234">
        <v>2</v>
      </c>
      <c r="H559" s="330"/>
      <c r="I559" s="433">
        <f t="shared" si="163"/>
        <v>0</v>
      </c>
      <c r="J559" s="236">
        <f t="shared" si="166"/>
        <v>0</v>
      </c>
      <c r="K559" s="212">
        <f t="shared" si="165"/>
        <v>0</v>
      </c>
      <c r="L559" s="477"/>
    </row>
    <row r="560" spans="1:12" s="466" customFormat="1" ht="25.5">
      <c r="A560" s="247" t="s">
        <v>6912</v>
      </c>
      <c r="B560" s="247"/>
      <c r="C560" s="247" t="s">
        <v>221</v>
      </c>
      <c r="D560" s="247">
        <v>93655</v>
      </c>
      <c r="E560" s="248" t="s">
        <v>6607</v>
      </c>
      <c r="F560" s="249" t="s">
        <v>171</v>
      </c>
      <c r="G560" s="234">
        <v>24</v>
      </c>
      <c r="H560" s="330"/>
      <c r="I560" s="433">
        <f t="shared" si="163"/>
        <v>0</v>
      </c>
      <c r="J560" s="236">
        <f t="shared" si="166"/>
        <v>0</v>
      </c>
      <c r="K560" s="212">
        <f t="shared" si="165"/>
        <v>0</v>
      </c>
      <c r="L560" s="477"/>
    </row>
    <row r="561" spans="1:12" s="466" customFormat="1">
      <c r="A561" s="247" t="s">
        <v>6913</v>
      </c>
      <c r="B561" s="247" t="s">
        <v>7094</v>
      </c>
      <c r="C561" s="247" t="s">
        <v>313</v>
      </c>
      <c r="D561" s="247"/>
      <c r="E561" s="248" t="s">
        <v>7052</v>
      </c>
      <c r="F561" s="249" t="s">
        <v>171</v>
      </c>
      <c r="G561" s="234">
        <v>4</v>
      </c>
      <c r="H561" s="330"/>
      <c r="I561" s="433">
        <f t="shared" si="163"/>
        <v>0</v>
      </c>
      <c r="J561" s="236">
        <f t="shared" si="166"/>
        <v>0</v>
      </c>
      <c r="K561" s="212">
        <f t="shared" si="165"/>
        <v>0</v>
      </c>
      <c r="L561" s="439"/>
    </row>
    <row r="562" spans="1:12" s="466" customFormat="1">
      <c r="A562" s="247" t="s">
        <v>6914</v>
      </c>
      <c r="B562" s="247" t="s">
        <v>7095</v>
      </c>
      <c r="C562" s="247" t="s">
        <v>313</v>
      </c>
      <c r="D562" s="247"/>
      <c r="E562" s="248" t="s">
        <v>7054</v>
      </c>
      <c r="F562" s="249" t="s">
        <v>171</v>
      </c>
      <c r="G562" s="234">
        <v>3</v>
      </c>
      <c r="H562" s="330"/>
      <c r="I562" s="433">
        <f t="shared" si="163"/>
        <v>0</v>
      </c>
      <c r="J562" s="236">
        <f t="shared" si="166"/>
        <v>0</v>
      </c>
      <c r="K562" s="212">
        <f t="shared" si="165"/>
        <v>0</v>
      </c>
      <c r="L562" s="439"/>
    </row>
    <row r="563" spans="1:12" s="466" customFormat="1" ht="25.5">
      <c r="A563" s="247" t="s">
        <v>6915</v>
      </c>
      <c r="B563" s="247" t="s">
        <v>7108</v>
      </c>
      <c r="C563" s="247" t="s">
        <v>313</v>
      </c>
      <c r="D563" s="247"/>
      <c r="E563" s="248" t="s">
        <v>6778</v>
      </c>
      <c r="F563" s="249" t="s">
        <v>171</v>
      </c>
      <c r="G563" s="234">
        <v>2</v>
      </c>
      <c r="H563" s="330"/>
      <c r="I563" s="433">
        <f t="shared" si="163"/>
        <v>0</v>
      </c>
      <c r="J563" s="236">
        <f t="shared" si="166"/>
        <v>0</v>
      </c>
      <c r="K563" s="212">
        <f t="shared" si="165"/>
        <v>0</v>
      </c>
      <c r="L563" s="439"/>
    </row>
    <row r="564" spans="1:12" s="466" customFormat="1">
      <c r="A564" s="247"/>
      <c r="B564" s="247"/>
      <c r="C564" s="247"/>
      <c r="D564" s="247"/>
      <c r="E564" s="248"/>
      <c r="F564" s="249"/>
      <c r="G564" s="234"/>
      <c r="H564" s="330"/>
      <c r="I564" s="329"/>
      <c r="J564" s="329"/>
      <c r="K564" s="407"/>
      <c r="L564" s="419"/>
    </row>
    <row r="565" spans="1:12" s="466" customFormat="1">
      <c r="A565" s="247" t="s">
        <v>3755</v>
      </c>
      <c r="B565" s="247"/>
      <c r="C565" s="247"/>
      <c r="D565" s="247"/>
      <c r="E565" s="248" t="s">
        <v>7621</v>
      </c>
      <c r="F565" s="249"/>
      <c r="G565" s="234"/>
      <c r="H565" s="330"/>
      <c r="I565" s="329"/>
      <c r="J565" s="329"/>
      <c r="K565" s="407"/>
      <c r="L565" s="419"/>
    </row>
    <row r="566" spans="1:12" s="466" customFormat="1" ht="63.75">
      <c r="A566" s="247" t="s">
        <v>6916</v>
      </c>
      <c r="B566" s="247" t="s">
        <v>7062</v>
      </c>
      <c r="C566" s="247" t="s">
        <v>313</v>
      </c>
      <c r="D566" s="247"/>
      <c r="E566" s="248" t="s">
        <v>6786</v>
      </c>
      <c r="F566" s="249" t="s">
        <v>1273</v>
      </c>
      <c r="G566" s="234">
        <v>1</v>
      </c>
      <c r="H566" s="330"/>
      <c r="I566" s="433">
        <f t="shared" ref="I566:I573" si="167">$H$3</f>
        <v>0</v>
      </c>
      <c r="J566" s="236">
        <f t="shared" ref="J566" si="168">TRUNC(H566 * (1+I566), 2)</f>
        <v>0</v>
      </c>
      <c r="K566" s="212">
        <f t="shared" ref="K566:K573" si="169">TRUNC(G566*J566,2)</f>
        <v>0</v>
      </c>
      <c r="L566" s="439"/>
    </row>
    <row r="567" spans="1:12" s="466" customFormat="1" ht="25.5">
      <c r="A567" s="247" t="s">
        <v>6917</v>
      </c>
      <c r="B567" s="247" t="s">
        <v>7092</v>
      </c>
      <c r="C567" s="247" t="s">
        <v>313</v>
      </c>
      <c r="D567" s="247"/>
      <c r="E567" s="248" t="s">
        <v>6761</v>
      </c>
      <c r="F567" s="249" t="s">
        <v>171</v>
      </c>
      <c r="G567" s="234">
        <v>2</v>
      </c>
      <c r="H567" s="330"/>
      <c r="I567" s="433">
        <f t="shared" si="167"/>
        <v>0</v>
      </c>
      <c r="J567" s="236">
        <f t="shared" ref="J567:J573" si="170">TRUNC(H567 * (1+I567), 2)</f>
        <v>0</v>
      </c>
      <c r="K567" s="212">
        <f t="shared" si="169"/>
        <v>0</v>
      </c>
      <c r="L567" s="439"/>
    </row>
    <row r="568" spans="1:12" s="466" customFormat="1" ht="25.5">
      <c r="A568" s="247" t="s">
        <v>6918</v>
      </c>
      <c r="B568" s="247" t="s">
        <v>7414</v>
      </c>
      <c r="C568" s="247" t="s">
        <v>313</v>
      </c>
      <c r="D568" s="247"/>
      <c r="E568" s="248" t="s">
        <v>7622</v>
      </c>
      <c r="F568" s="249" t="s">
        <v>171</v>
      </c>
      <c r="G568" s="234">
        <v>1</v>
      </c>
      <c r="H568" s="330"/>
      <c r="I568" s="433">
        <f t="shared" si="167"/>
        <v>0</v>
      </c>
      <c r="J568" s="236">
        <f t="shared" si="170"/>
        <v>0</v>
      </c>
      <c r="K568" s="212">
        <f t="shared" si="169"/>
        <v>0</v>
      </c>
      <c r="L568" s="439"/>
    </row>
    <row r="569" spans="1:12" s="466" customFormat="1" ht="25.5">
      <c r="A569" s="247" t="s">
        <v>6919</v>
      </c>
      <c r="B569" s="247"/>
      <c r="C569" s="247" t="s">
        <v>221</v>
      </c>
      <c r="D569" s="247">
        <v>93671</v>
      </c>
      <c r="E569" s="248" t="s">
        <v>6610</v>
      </c>
      <c r="F569" s="249" t="s">
        <v>171</v>
      </c>
      <c r="G569" s="234">
        <v>3</v>
      </c>
      <c r="H569" s="330"/>
      <c r="I569" s="433">
        <f t="shared" si="167"/>
        <v>0</v>
      </c>
      <c r="J569" s="236">
        <f t="shared" si="170"/>
        <v>0</v>
      </c>
      <c r="K569" s="212">
        <f t="shared" si="169"/>
        <v>0</v>
      </c>
      <c r="L569" s="477"/>
    </row>
    <row r="570" spans="1:12" s="466" customFormat="1" ht="25.5">
      <c r="A570" s="247" t="s">
        <v>6920</v>
      </c>
      <c r="B570" s="247"/>
      <c r="C570" s="247" t="s">
        <v>221</v>
      </c>
      <c r="D570" s="247">
        <v>93672</v>
      </c>
      <c r="E570" s="248" t="s">
        <v>6611</v>
      </c>
      <c r="F570" s="249" t="s">
        <v>171</v>
      </c>
      <c r="G570" s="234">
        <v>3</v>
      </c>
      <c r="H570" s="330"/>
      <c r="I570" s="433">
        <f t="shared" si="167"/>
        <v>0</v>
      </c>
      <c r="J570" s="236">
        <f t="shared" si="170"/>
        <v>0</v>
      </c>
      <c r="K570" s="212">
        <f t="shared" si="169"/>
        <v>0</v>
      </c>
      <c r="L570" s="477"/>
    </row>
    <row r="571" spans="1:12" s="466" customFormat="1" ht="25.5">
      <c r="A571" s="247" t="s">
        <v>6921</v>
      </c>
      <c r="B571" s="247" t="s">
        <v>7109</v>
      </c>
      <c r="C571" s="247" t="s">
        <v>313</v>
      </c>
      <c r="D571" s="247"/>
      <c r="E571" s="248" t="s">
        <v>6787</v>
      </c>
      <c r="F571" s="249" t="s">
        <v>171</v>
      </c>
      <c r="G571" s="234">
        <v>3</v>
      </c>
      <c r="H571" s="330"/>
      <c r="I571" s="433">
        <f t="shared" si="167"/>
        <v>0</v>
      </c>
      <c r="J571" s="236">
        <f t="shared" si="170"/>
        <v>0</v>
      </c>
      <c r="K571" s="212">
        <f t="shared" si="169"/>
        <v>0</v>
      </c>
      <c r="L571" s="439"/>
    </row>
    <row r="572" spans="1:12" s="466" customFormat="1">
      <c r="A572" s="247" t="s">
        <v>6922</v>
      </c>
      <c r="B572" s="247" t="s">
        <v>7094</v>
      </c>
      <c r="C572" s="247" t="s">
        <v>313</v>
      </c>
      <c r="D572" s="247"/>
      <c r="E572" s="248" t="s">
        <v>7052</v>
      </c>
      <c r="F572" s="249" t="s">
        <v>171</v>
      </c>
      <c r="G572" s="234">
        <v>4</v>
      </c>
      <c r="H572" s="330"/>
      <c r="I572" s="433">
        <f t="shared" si="167"/>
        <v>0</v>
      </c>
      <c r="J572" s="236">
        <f t="shared" si="170"/>
        <v>0</v>
      </c>
      <c r="K572" s="212">
        <f t="shared" si="169"/>
        <v>0</v>
      </c>
      <c r="L572" s="439"/>
    </row>
    <row r="573" spans="1:12" s="466" customFormat="1">
      <c r="A573" s="247" t="s">
        <v>6923</v>
      </c>
      <c r="B573" s="247" t="s">
        <v>7095</v>
      </c>
      <c r="C573" s="247" t="s">
        <v>313</v>
      </c>
      <c r="D573" s="247"/>
      <c r="E573" s="248" t="s">
        <v>7054</v>
      </c>
      <c r="F573" s="249" t="s">
        <v>171</v>
      </c>
      <c r="G573" s="234">
        <v>3</v>
      </c>
      <c r="H573" s="330"/>
      <c r="I573" s="433">
        <f t="shared" si="167"/>
        <v>0</v>
      </c>
      <c r="J573" s="236">
        <f t="shared" si="170"/>
        <v>0</v>
      </c>
      <c r="K573" s="212">
        <f t="shared" si="169"/>
        <v>0</v>
      </c>
      <c r="L573" s="439"/>
    </row>
    <row r="574" spans="1:12" s="466" customFormat="1">
      <c r="A574" s="247"/>
      <c r="B574" s="247"/>
      <c r="C574" s="247"/>
      <c r="D574" s="247"/>
      <c r="E574" s="248"/>
      <c r="F574" s="249"/>
      <c r="G574" s="234"/>
      <c r="H574" s="330"/>
      <c r="I574" s="329"/>
      <c r="J574" s="329"/>
      <c r="K574" s="407"/>
      <c r="L574" s="419"/>
    </row>
    <row r="575" spans="1:12" s="466" customFormat="1">
      <c r="A575" s="461" t="s">
        <v>3770</v>
      </c>
      <c r="B575" s="461"/>
      <c r="C575" s="461"/>
      <c r="D575" s="461"/>
      <c r="E575" s="462" t="s">
        <v>3777</v>
      </c>
      <c r="F575" s="465"/>
      <c r="G575" s="299"/>
      <c r="H575" s="490"/>
      <c r="I575" s="471"/>
      <c r="J575" s="471"/>
      <c r="K575" s="472"/>
      <c r="L575" s="419"/>
    </row>
    <row r="576" spans="1:12" s="466" customFormat="1" ht="25.5">
      <c r="A576" s="247" t="s">
        <v>3771</v>
      </c>
      <c r="B576" s="247"/>
      <c r="C576" s="247" t="s">
        <v>221</v>
      </c>
      <c r="D576" s="247">
        <v>91931</v>
      </c>
      <c r="E576" s="248" t="s">
        <v>6593</v>
      </c>
      <c r="F576" s="249" t="s">
        <v>164</v>
      </c>
      <c r="G576" s="234">
        <v>10</v>
      </c>
      <c r="H576" s="330"/>
      <c r="I576" s="433">
        <f t="shared" ref="I576:I579" si="171">$H$3</f>
        <v>0</v>
      </c>
      <c r="J576" s="236">
        <f t="shared" ref="J576" si="172">TRUNC(H576 * (1+I576), 2)</f>
        <v>0</v>
      </c>
      <c r="K576" s="212">
        <f>TRUNC(G576*J576,2)</f>
        <v>0</v>
      </c>
      <c r="L576" s="474"/>
    </row>
    <row r="577" spans="1:12" s="466" customFormat="1" ht="25.5">
      <c r="A577" s="247" t="s">
        <v>3772</v>
      </c>
      <c r="B577" s="247"/>
      <c r="C577" s="247" t="s">
        <v>221</v>
      </c>
      <c r="D577" s="247">
        <v>91931</v>
      </c>
      <c r="E577" s="248" t="s">
        <v>6593</v>
      </c>
      <c r="F577" s="249" t="s">
        <v>164</v>
      </c>
      <c r="G577" s="234">
        <v>10</v>
      </c>
      <c r="H577" s="330"/>
      <c r="I577" s="433">
        <f t="shared" si="171"/>
        <v>0</v>
      </c>
      <c r="J577" s="236">
        <f t="shared" ref="J577:J579" si="173">TRUNC(H577 * (1+I577), 2)</f>
        <v>0</v>
      </c>
      <c r="K577" s="212">
        <f>TRUNC(G577*J577,2)</f>
        <v>0</v>
      </c>
      <c r="L577" s="474"/>
    </row>
    <row r="578" spans="1:12" s="466" customFormat="1" ht="25.5">
      <c r="A578" s="247" t="s">
        <v>3773</v>
      </c>
      <c r="B578" s="247"/>
      <c r="C578" s="247" t="s">
        <v>221</v>
      </c>
      <c r="D578" s="247">
        <v>92980</v>
      </c>
      <c r="E578" s="248" t="s">
        <v>6597</v>
      </c>
      <c r="F578" s="249" t="s">
        <v>164</v>
      </c>
      <c r="G578" s="234">
        <v>14</v>
      </c>
      <c r="H578" s="330"/>
      <c r="I578" s="433">
        <f t="shared" si="171"/>
        <v>0</v>
      </c>
      <c r="J578" s="236">
        <f t="shared" si="173"/>
        <v>0</v>
      </c>
      <c r="K578" s="212">
        <f>TRUNC(G578*J578,2)</f>
        <v>0</v>
      </c>
      <c r="L578" s="474"/>
    </row>
    <row r="579" spans="1:12" s="466" customFormat="1" ht="25.5">
      <c r="A579" s="247" t="s">
        <v>3774</v>
      </c>
      <c r="B579" s="247"/>
      <c r="C579" s="247" t="s">
        <v>221</v>
      </c>
      <c r="D579" s="247">
        <v>92980</v>
      </c>
      <c r="E579" s="248" t="s">
        <v>6597</v>
      </c>
      <c r="F579" s="249" t="s">
        <v>164</v>
      </c>
      <c r="G579" s="234">
        <v>14</v>
      </c>
      <c r="H579" s="330"/>
      <c r="I579" s="433">
        <f t="shared" si="171"/>
        <v>0</v>
      </c>
      <c r="J579" s="236">
        <f t="shared" si="173"/>
        <v>0</v>
      </c>
      <c r="K579" s="212">
        <f>TRUNC(G579*J579,2)</f>
        <v>0</v>
      </c>
      <c r="L579" s="474"/>
    </row>
    <row r="580" spans="1:12" s="466" customFormat="1">
      <c r="A580" s="247"/>
      <c r="B580" s="247"/>
      <c r="C580" s="247"/>
      <c r="D580" s="247"/>
      <c r="E580" s="248"/>
      <c r="F580" s="249"/>
      <c r="G580" s="251"/>
      <c r="H580" s="487"/>
      <c r="I580" s="435"/>
      <c r="J580" s="435"/>
      <c r="K580" s="436"/>
      <c r="L580" s="419"/>
    </row>
    <row r="581" spans="1:12" s="466" customFormat="1">
      <c r="A581" s="461" t="s">
        <v>4047</v>
      </c>
      <c r="B581" s="461"/>
      <c r="C581" s="461"/>
      <c r="D581" s="461"/>
      <c r="E581" s="462" t="s">
        <v>7623</v>
      </c>
      <c r="F581" s="465"/>
      <c r="G581" s="299"/>
      <c r="H581" s="490"/>
      <c r="I581" s="471"/>
      <c r="J581" s="471"/>
      <c r="K581" s="472"/>
      <c r="L581" s="419"/>
    </row>
    <row r="582" spans="1:12" s="466" customFormat="1" ht="25.5">
      <c r="A582" s="247" t="s">
        <v>4048</v>
      </c>
      <c r="B582" s="247"/>
      <c r="C582" s="247" t="s">
        <v>221</v>
      </c>
      <c r="D582" s="247">
        <v>91933</v>
      </c>
      <c r="E582" s="248" t="s">
        <v>6594</v>
      </c>
      <c r="F582" s="249" t="s">
        <v>164</v>
      </c>
      <c r="G582" s="234">
        <v>219</v>
      </c>
      <c r="H582" s="330"/>
      <c r="I582" s="433">
        <f t="shared" ref="I582:I594" si="174">$H$3</f>
        <v>0</v>
      </c>
      <c r="J582" s="236">
        <f t="shared" ref="J582" si="175">TRUNC(H582 * (1+I582), 2)</f>
        <v>0</v>
      </c>
      <c r="K582" s="212">
        <f t="shared" ref="K582:K594" si="176">TRUNC(G582*J582,2)</f>
        <v>0</v>
      </c>
      <c r="L582" s="474"/>
    </row>
    <row r="583" spans="1:12" s="466" customFormat="1" ht="25.5">
      <c r="A583" s="247" t="s">
        <v>4049</v>
      </c>
      <c r="B583" s="247"/>
      <c r="C583" s="247" t="s">
        <v>221</v>
      </c>
      <c r="D583" s="247">
        <v>91933</v>
      </c>
      <c r="E583" s="248" t="s">
        <v>6594</v>
      </c>
      <c r="F583" s="249" t="s">
        <v>164</v>
      </c>
      <c r="G583" s="234">
        <v>73</v>
      </c>
      <c r="H583" s="330"/>
      <c r="I583" s="433">
        <f t="shared" si="174"/>
        <v>0</v>
      </c>
      <c r="J583" s="236">
        <f t="shared" ref="J583:J594" si="177">TRUNC(H583 * (1+I583), 2)</f>
        <v>0</v>
      </c>
      <c r="K583" s="212">
        <f t="shared" si="176"/>
        <v>0</v>
      </c>
      <c r="L583" s="474"/>
    </row>
    <row r="584" spans="1:12" s="466" customFormat="1" ht="25.5">
      <c r="A584" s="247" t="s">
        <v>4050</v>
      </c>
      <c r="B584" s="247"/>
      <c r="C584" s="247" t="s">
        <v>221</v>
      </c>
      <c r="D584" s="247">
        <v>91933</v>
      </c>
      <c r="E584" s="248" t="s">
        <v>6594</v>
      </c>
      <c r="F584" s="249" t="s">
        <v>164</v>
      </c>
      <c r="G584" s="234">
        <v>73</v>
      </c>
      <c r="H584" s="330"/>
      <c r="I584" s="433">
        <f t="shared" si="174"/>
        <v>0</v>
      </c>
      <c r="J584" s="236">
        <f t="shared" si="177"/>
        <v>0</v>
      </c>
      <c r="K584" s="212">
        <f t="shared" si="176"/>
        <v>0</v>
      </c>
      <c r="L584" s="474"/>
    </row>
    <row r="585" spans="1:12" s="466" customFormat="1">
      <c r="A585" s="247" t="s">
        <v>4051</v>
      </c>
      <c r="B585" s="247" t="s">
        <v>5568</v>
      </c>
      <c r="C585" s="247" t="s">
        <v>313</v>
      </c>
      <c r="D585" s="247"/>
      <c r="E585" s="248" t="s">
        <v>3813</v>
      </c>
      <c r="F585" s="249" t="s">
        <v>171</v>
      </c>
      <c r="G585" s="234">
        <v>10</v>
      </c>
      <c r="H585" s="330"/>
      <c r="I585" s="433">
        <f t="shared" si="174"/>
        <v>0</v>
      </c>
      <c r="J585" s="236">
        <f t="shared" si="177"/>
        <v>0</v>
      </c>
      <c r="K585" s="212">
        <f t="shared" si="176"/>
        <v>0</v>
      </c>
      <c r="L585" s="439"/>
    </row>
    <row r="586" spans="1:12" s="466" customFormat="1" ht="25.5">
      <c r="A586" s="247" t="s">
        <v>4052</v>
      </c>
      <c r="B586" s="247" t="s">
        <v>5548</v>
      </c>
      <c r="C586" s="247" t="s">
        <v>313</v>
      </c>
      <c r="D586" s="247"/>
      <c r="E586" s="248" t="s">
        <v>3789</v>
      </c>
      <c r="F586" s="249" t="s">
        <v>1273</v>
      </c>
      <c r="G586" s="234">
        <v>2</v>
      </c>
      <c r="H586" s="330"/>
      <c r="I586" s="433">
        <f t="shared" si="174"/>
        <v>0</v>
      </c>
      <c r="J586" s="236">
        <f t="shared" si="177"/>
        <v>0</v>
      </c>
      <c r="K586" s="212">
        <f t="shared" si="176"/>
        <v>0</v>
      </c>
      <c r="L586" s="439"/>
    </row>
    <row r="587" spans="1:12" s="466" customFormat="1" ht="25.5">
      <c r="A587" s="247" t="s">
        <v>4053</v>
      </c>
      <c r="B587" s="247"/>
      <c r="C587" s="247" t="s">
        <v>221</v>
      </c>
      <c r="D587" s="247">
        <v>95751</v>
      </c>
      <c r="E587" s="248" t="s">
        <v>6590</v>
      </c>
      <c r="F587" s="249" t="s">
        <v>164</v>
      </c>
      <c r="G587" s="234">
        <v>21</v>
      </c>
      <c r="H587" s="330"/>
      <c r="I587" s="433">
        <f t="shared" si="174"/>
        <v>0</v>
      </c>
      <c r="J587" s="236">
        <f t="shared" si="177"/>
        <v>0</v>
      </c>
      <c r="K587" s="212">
        <f t="shared" si="176"/>
        <v>0</v>
      </c>
      <c r="L587" s="419"/>
    </row>
    <row r="588" spans="1:12" s="466" customFormat="1" ht="25.5">
      <c r="A588" s="247" t="s">
        <v>4054</v>
      </c>
      <c r="B588" s="247" t="s">
        <v>5550</v>
      </c>
      <c r="C588" s="247" t="s">
        <v>313</v>
      </c>
      <c r="D588" s="247"/>
      <c r="E588" s="248" t="s">
        <v>3791</v>
      </c>
      <c r="F588" s="249" t="s">
        <v>171</v>
      </c>
      <c r="G588" s="234">
        <v>14</v>
      </c>
      <c r="H588" s="330"/>
      <c r="I588" s="433">
        <f t="shared" si="174"/>
        <v>0</v>
      </c>
      <c r="J588" s="236">
        <f t="shared" si="177"/>
        <v>0</v>
      </c>
      <c r="K588" s="212">
        <f t="shared" si="176"/>
        <v>0</v>
      </c>
      <c r="L588" s="439"/>
    </row>
    <row r="589" spans="1:12" s="466" customFormat="1" ht="25.5">
      <c r="A589" s="247" t="s">
        <v>4055</v>
      </c>
      <c r="B589" s="247" t="s">
        <v>5508</v>
      </c>
      <c r="C589" s="247" t="s">
        <v>313</v>
      </c>
      <c r="D589" s="247"/>
      <c r="E589" s="248" t="s">
        <v>3792</v>
      </c>
      <c r="F589" s="249" t="s">
        <v>171</v>
      </c>
      <c r="G589" s="234">
        <v>14</v>
      </c>
      <c r="H589" s="330"/>
      <c r="I589" s="433">
        <f t="shared" si="174"/>
        <v>0</v>
      </c>
      <c r="J589" s="236">
        <f t="shared" si="177"/>
        <v>0</v>
      </c>
      <c r="K589" s="212">
        <f t="shared" si="176"/>
        <v>0</v>
      </c>
      <c r="L589" s="439"/>
    </row>
    <row r="590" spans="1:12" s="466" customFormat="1" ht="25.5">
      <c r="A590" s="247" t="s">
        <v>4056</v>
      </c>
      <c r="B590" s="247" t="s">
        <v>5552</v>
      </c>
      <c r="C590" s="247" t="s">
        <v>313</v>
      </c>
      <c r="D590" s="247"/>
      <c r="E590" s="248" t="s">
        <v>3793</v>
      </c>
      <c r="F590" s="249" t="s">
        <v>1273</v>
      </c>
      <c r="G590" s="234">
        <v>42</v>
      </c>
      <c r="H590" s="330"/>
      <c r="I590" s="433">
        <f t="shared" si="174"/>
        <v>0</v>
      </c>
      <c r="J590" s="236">
        <f t="shared" si="177"/>
        <v>0</v>
      </c>
      <c r="K590" s="212">
        <f t="shared" si="176"/>
        <v>0</v>
      </c>
      <c r="L590" s="439"/>
    </row>
    <row r="591" spans="1:12" s="466" customFormat="1" ht="25.5">
      <c r="A591" s="247" t="s">
        <v>4057</v>
      </c>
      <c r="B591" s="247" t="s">
        <v>5553</v>
      </c>
      <c r="C591" s="247" t="s">
        <v>313</v>
      </c>
      <c r="D591" s="247"/>
      <c r="E591" s="248" t="s">
        <v>3794</v>
      </c>
      <c r="F591" s="249" t="s">
        <v>171</v>
      </c>
      <c r="G591" s="234">
        <v>2</v>
      </c>
      <c r="H591" s="330"/>
      <c r="I591" s="433">
        <f t="shared" si="174"/>
        <v>0</v>
      </c>
      <c r="J591" s="236">
        <f t="shared" si="177"/>
        <v>0</v>
      </c>
      <c r="K591" s="212">
        <f t="shared" si="176"/>
        <v>0</v>
      </c>
      <c r="L591" s="439"/>
    </row>
    <row r="592" spans="1:12" s="466" customFormat="1" ht="25.5">
      <c r="A592" s="247" t="s">
        <v>4058</v>
      </c>
      <c r="B592" s="247"/>
      <c r="C592" s="247" t="s">
        <v>221</v>
      </c>
      <c r="D592" s="247">
        <v>95803</v>
      </c>
      <c r="E592" s="248" t="s">
        <v>6606</v>
      </c>
      <c r="F592" s="249" t="s">
        <v>171</v>
      </c>
      <c r="G592" s="234">
        <v>2</v>
      </c>
      <c r="H592" s="330"/>
      <c r="I592" s="433">
        <f t="shared" si="174"/>
        <v>0</v>
      </c>
      <c r="J592" s="236">
        <f t="shared" si="177"/>
        <v>0</v>
      </c>
      <c r="K592" s="212">
        <f t="shared" si="176"/>
        <v>0</v>
      </c>
      <c r="L592" s="474"/>
    </row>
    <row r="593" spans="1:12" s="466" customFormat="1" ht="38.25">
      <c r="A593" s="247" t="s">
        <v>4059</v>
      </c>
      <c r="B593" s="247" t="s">
        <v>5496</v>
      </c>
      <c r="C593" s="247" t="s">
        <v>313</v>
      </c>
      <c r="D593" s="247"/>
      <c r="E593" s="248" t="s">
        <v>3640</v>
      </c>
      <c r="F593" s="249" t="s">
        <v>171</v>
      </c>
      <c r="G593" s="234">
        <v>4</v>
      </c>
      <c r="H593" s="330"/>
      <c r="I593" s="433">
        <f t="shared" si="174"/>
        <v>0</v>
      </c>
      <c r="J593" s="236">
        <f t="shared" si="177"/>
        <v>0</v>
      </c>
      <c r="K593" s="212">
        <f t="shared" si="176"/>
        <v>0</v>
      </c>
      <c r="L593" s="439"/>
    </row>
    <row r="594" spans="1:12" s="466" customFormat="1" ht="25.5">
      <c r="A594" s="247" t="s">
        <v>4060</v>
      </c>
      <c r="B594" s="247" t="s">
        <v>5574</v>
      </c>
      <c r="C594" s="247" t="s">
        <v>313</v>
      </c>
      <c r="D594" s="247"/>
      <c r="E594" s="248" t="s">
        <v>3823</v>
      </c>
      <c r="F594" s="249" t="s">
        <v>171</v>
      </c>
      <c r="G594" s="234">
        <v>4</v>
      </c>
      <c r="H594" s="330"/>
      <c r="I594" s="433">
        <f t="shared" si="174"/>
        <v>0</v>
      </c>
      <c r="J594" s="236">
        <f t="shared" si="177"/>
        <v>0</v>
      </c>
      <c r="K594" s="212">
        <f t="shared" si="176"/>
        <v>0</v>
      </c>
      <c r="L594" s="439"/>
    </row>
    <row r="595" spans="1:12" s="466" customFormat="1">
      <c r="A595" s="247"/>
      <c r="B595" s="247"/>
      <c r="C595" s="247"/>
      <c r="D595" s="247"/>
      <c r="E595" s="248"/>
      <c r="F595" s="249"/>
      <c r="G595" s="251"/>
      <c r="H595" s="487"/>
      <c r="I595" s="435"/>
      <c r="J595" s="435"/>
      <c r="K595" s="436"/>
      <c r="L595" s="419"/>
    </row>
    <row r="596" spans="1:12" s="466" customFormat="1">
      <c r="A596" s="461" t="s">
        <v>4061</v>
      </c>
      <c r="B596" s="461"/>
      <c r="C596" s="461"/>
      <c r="D596" s="461"/>
      <c r="E596" s="462" t="s">
        <v>7624</v>
      </c>
      <c r="F596" s="465"/>
      <c r="G596" s="299"/>
      <c r="H596" s="490"/>
      <c r="I596" s="471"/>
      <c r="J596" s="471"/>
      <c r="K596" s="472"/>
      <c r="L596" s="419"/>
    </row>
    <row r="597" spans="1:12" s="466" customFormat="1" ht="25.5">
      <c r="A597" s="247" t="s">
        <v>4062</v>
      </c>
      <c r="B597" s="247"/>
      <c r="C597" s="247" t="s">
        <v>221</v>
      </c>
      <c r="D597" s="247">
        <v>92984</v>
      </c>
      <c r="E597" s="248" t="s">
        <v>6599</v>
      </c>
      <c r="F597" s="249" t="s">
        <v>164</v>
      </c>
      <c r="G597" s="234">
        <v>198</v>
      </c>
      <c r="H597" s="330"/>
      <c r="I597" s="433">
        <f t="shared" ref="I597:I610" si="178">$H$3</f>
        <v>0</v>
      </c>
      <c r="J597" s="236">
        <f t="shared" ref="J597" si="179">TRUNC(H597 * (1+I597), 2)</f>
        <v>0</v>
      </c>
      <c r="K597" s="212">
        <f t="shared" ref="K597:K610" si="180">TRUNC(G597*J597,2)</f>
        <v>0</v>
      </c>
      <c r="L597" s="474"/>
    </row>
    <row r="598" spans="1:12" s="466" customFormat="1" ht="25.5">
      <c r="A598" s="247" t="s">
        <v>4063</v>
      </c>
      <c r="B598" s="247"/>
      <c r="C598" s="247" t="s">
        <v>221</v>
      </c>
      <c r="D598" s="247">
        <v>92984</v>
      </c>
      <c r="E598" s="248" t="s">
        <v>6599</v>
      </c>
      <c r="F598" s="249" t="s">
        <v>164</v>
      </c>
      <c r="G598" s="234">
        <v>66</v>
      </c>
      <c r="H598" s="330"/>
      <c r="I598" s="433">
        <f t="shared" si="178"/>
        <v>0</v>
      </c>
      <c r="J598" s="236">
        <f t="shared" ref="J598:J610" si="181">TRUNC(H598 * (1+I598), 2)</f>
        <v>0</v>
      </c>
      <c r="K598" s="212">
        <f t="shared" si="180"/>
        <v>0</v>
      </c>
      <c r="L598" s="474"/>
    </row>
    <row r="599" spans="1:12" s="466" customFormat="1" ht="25.5">
      <c r="A599" s="247" t="s">
        <v>4064</v>
      </c>
      <c r="B599" s="247"/>
      <c r="C599" s="247" t="s">
        <v>221</v>
      </c>
      <c r="D599" s="247">
        <v>91935</v>
      </c>
      <c r="E599" s="248" t="s">
        <v>6596</v>
      </c>
      <c r="F599" s="249" t="s">
        <v>164</v>
      </c>
      <c r="G599" s="234">
        <v>66</v>
      </c>
      <c r="H599" s="330"/>
      <c r="I599" s="433">
        <f t="shared" si="178"/>
        <v>0</v>
      </c>
      <c r="J599" s="236">
        <f t="shared" si="181"/>
        <v>0</v>
      </c>
      <c r="K599" s="212">
        <f t="shared" si="180"/>
        <v>0</v>
      </c>
      <c r="L599" s="474"/>
    </row>
    <row r="600" spans="1:12" s="466" customFormat="1">
      <c r="A600" s="247" t="s">
        <v>4065</v>
      </c>
      <c r="B600" s="247" t="s">
        <v>5547</v>
      </c>
      <c r="C600" s="247" t="s">
        <v>313</v>
      </c>
      <c r="D600" s="247"/>
      <c r="E600" s="248" t="s">
        <v>3788</v>
      </c>
      <c r="F600" s="249" t="s">
        <v>171</v>
      </c>
      <c r="G600" s="234">
        <v>2</v>
      </c>
      <c r="H600" s="330"/>
      <c r="I600" s="433">
        <f t="shared" si="178"/>
        <v>0</v>
      </c>
      <c r="J600" s="236">
        <f t="shared" si="181"/>
        <v>0</v>
      </c>
      <c r="K600" s="212">
        <f t="shared" si="180"/>
        <v>0</v>
      </c>
      <c r="L600" s="439"/>
    </row>
    <row r="601" spans="1:12" s="466" customFormat="1">
      <c r="A601" s="247" t="s">
        <v>4066</v>
      </c>
      <c r="B601" s="247" t="s">
        <v>5557</v>
      </c>
      <c r="C601" s="247" t="s">
        <v>313</v>
      </c>
      <c r="D601" s="247"/>
      <c r="E601" s="248" t="s">
        <v>3810</v>
      </c>
      <c r="F601" s="249" t="s">
        <v>171</v>
      </c>
      <c r="G601" s="234">
        <v>8</v>
      </c>
      <c r="H601" s="330"/>
      <c r="I601" s="433">
        <f t="shared" si="178"/>
        <v>0</v>
      </c>
      <c r="J601" s="236">
        <f t="shared" si="181"/>
        <v>0</v>
      </c>
      <c r="K601" s="212">
        <f t="shared" si="180"/>
        <v>0</v>
      </c>
      <c r="L601" s="439"/>
    </row>
    <row r="602" spans="1:12" s="466" customFormat="1" ht="25.5">
      <c r="A602" s="247" t="s">
        <v>4067</v>
      </c>
      <c r="B602" s="247" t="s">
        <v>5559</v>
      </c>
      <c r="C602" s="247" t="s">
        <v>313</v>
      </c>
      <c r="D602" s="247"/>
      <c r="E602" s="248" t="s">
        <v>3801</v>
      </c>
      <c r="F602" s="249" t="s">
        <v>1273</v>
      </c>
      <c r="G602" s="234">
        <v>2</v>
      </c>
      <c r="H602" s="330"/>
      <c r="I602" s="433">
        <f t="shared" si="178"/>
        <v>0</v>
      </c>
      <c r="J602" s="236">
        <f t="shared" si="181"/>
        <v>0</v>
      </c>
      <c r="K602" s="212">
        <f t="shared" si="180"/>
        <v>0</v>
      </c>
      <c r="L602" s="439"/>
    </row>
    <row r="603" spans="1:12" s="466" customFormat="1" ht="25.5">
      <c r="A603" s="247" t="s">
        <v>4068</v>
      </c>
      <c r="B603" s="247"/>
      <c r="C603" s="247" t="s">
        <v>221</v>
      </c>
      <c r="D603" s="247">
        <v>95752</v>
      </c>
      <c r="E603" s="248" t="s">
        <v>7175</v>
      </c>
      <c r="F603" s="249" t="s">
        <v>164</v>
      </c>
      <c r="G603" s="234">
        <v>9</v>
      </c>
      <c r="H603" s="330"/>
      <c r="I603" s="433">
        <f t="shared" si="178"/>
        <v>0</v>
      </c>
      <c r="J603" s="236">
        <f t="shared" si="181"/>
        <v>0</v>
      </c>
      <c r="K603" s="212">
        <f t="shared" si="180"/>
        <v>0</v>
      </c>
      <c r="L603" s="419"/>
    </row>
    <row r="604" spans="1:12" s="466" customFormat="1" ht="25.5">
      <c r="A604" s="247" t="s">
        <v>4069</v>
      </c>
      <c r="B604" s="247" t="s">
        <v>5561</v>
      </c>
      <c r="C604" s="247" t="s">
        <v>313</v>
      </c>
      <c r="D604" s="247"/>
      <c r="E604" s="248" t="s">
        <v>3803</v>
      </c>
      <c r="F604" s="249" t="s">
        <v>171</v>
      </c>
      <c r="G604" s="234">
        <v>6</v>
      </c>
      <c r="H604" s="330"/>
      <c r="I604" s="433">
        <f t="shared" si="178"/>
        <v>0</v>
      </c>
      <c r="J604" s="236">
        <f t="shared" si="181"/>
        <v>0</v>
      </c>
      <c r="K604" s="212">
        <f t="shared" si="180"/>
        <v>0</v>
      </c>
      <c r="L604" s="439"/>
    </row>
    <row r="605" spans="1:12" s="466" customFormat="1" ht="25.5">
      <c r="A605" s="247" t="s">
        <v>4070</v>
      </c>
      <c r="B605" s="247" t="s">
        <v>5508</v>
      </c>
      <c r="C605" s="247" t="s">
        <v>313</v>
      </c>
      <c r="D605" s="247"/>
      <c r="E605" s="248" t="s">
        <v>3792</v>
      </c>
      <c r="F605" s="249" t="s">
        <v>171</v>
      </c>
      <c r="G605" s="234">
        <v>6</v>
      </c>
      <c r="H605" s="330"/>
      <c r="I605" s="433">
        <f t="shared" si="178"/>
        <v>0</v>
      </c>
      <c r="J605" s="236">
        <f t="shared" si="181"/>
        <v>0</v>
      </c>
      <c r="K605" s="212">
        <f t="shared" si="180"/>
        <v>0</v>
      </c>
      <c r="L605" s="439"/>
    </row>
    <row r="606" spans="1:12" s="466" customFormat="1" ht="25.5">
      <c r="A606" s="247" t="s">
        <v>4071</v>
      </c>
      <c r="B606" s="247" t="s">
        <v>5552</v>
      </c>
      <c r="C606" s="247" t="s">
        <v>313</v>
      </c>
      <c r="D606" s="247"/>
      <c r="E606" s="248" t="s">
        <v>3793</v>
      </c>
      <c r="F606" s="249" t="s">
        <v>1273</v>
      </c>
      <c r="G606" s="234">
        <v>18</v>
      </c>
      <c r="H606" s="330"/>
      <c r="I606" s="433">
        <f t="shared" si="178"/>
        <v>0</v>
      </c>
      <c r="J606" s="236">
        <f t="shared" si="181"/>
        <v>0</v>
      </c>
      <c r="K606" s="212">
        <f t="shared" si="180"/>
        <v>0</v>
      </c>
      <c r="L606" s="439"/>
    </row>
    <row r="607" spans="1:12" s="466" customFormat="1" ht="25.5">
      <c r="A607" s="247" t="s">
        <v>7625</v>
      </c>
      <c r="B607" s="247" t="s">
        <v>5553</v>
      </c>
      <c r="C607" s="247" t="s">
        <v>313</v>
      </c>
      <c r="D607" s="247"/>
      <c r="E607" s="248" t="s">
        <v>3794</v>
      </c>
      <c r="F607" s="249" t="s">
        <v>171</v>
      </c>
      <c r="G607" s="234">
        <v>1</v>
      </c>
      <c r="H607" s="330"/>
      <c r="I607" s="433">
        <f t="shared" si="178"/>
        <v>0</v>
      </c>
      <c r="J607" s="236">
        <f t="shared" si="181"/>
        <v>0</v>
      </c>
      <c r="K607" s="212">
        <f t="shared" si="180"/>
        <v>0</v>
      </c>
      <c r="L607" s="439"/>
    </row>
    <row r="608" spans="1:12" s="466" customFormat="1" ht="63.75">
      <c r="A608" s="247" t="s">
        <v>7626</v>
      </c>
      <c r="B608" s="247" t="s">
        <v>5562</v>
      </c>
      <c r="C608" s="247" t="s">
        <v>313</v>
      </c>
      <c r="D608" s="247"/>
      <c r="E608" s="248" t="s">
        <v>3804</v>
      </c>
      <c r="F608" s="249" t="s">
        <v>171</v>
      </c>
      <c r="G608" s="234">
        <v>1</v>
      </c>
      <c r="H608" s="330"/>
      <c r="I608" s="433">
        <f t="shared" si="178"/>
        <v>0</v>
      </c>
      <c r="J608" s="236">
        <f t="shared" si="181"/>
        <v>0</v>
      </c>
      <c r="K608" s="212">
        <f t="shared" si="180"/>
        <v>0</v>
      </c>
      <c r="L608" s="439"/>
    </row>
    <row r="609" spans="1:12" s="466" customFormat="1" ht="38.25">
      <c r="A609" s="247" t="s">
        <v>7627</v>
      </c>
      <c r="B609" s="247" t="s">
        <v>5563</v>
      </c>
      <c r="C609" s="247" t="s">
        <v>313</v>
      </c>
      <c r="D609" s="247"/>
      <c r="E609" s="248" t="s">
        <v>6315</v>
      </c>
      <c r="F609" s="249" t="s">
        <v>171</v>
      </c>
      <c r="G609" s="234">
        <v>2</v>
      </c>
      <c r="H609" s="330"/>
      <c r="I609" s="433">
        <f t="shared" si="178"/>
        <v>0</v>
      </c>
      <c r="J609" s="236">
        <f t="shared" si="181"/>
        <v>0</v>
      </c>
      <c r="K609" s="212">
        <f t="shared" si="180"/>
        <v>0</v>
      </c>
      <c r="L609" s="439"/>
    </row>
    <row r="610" spans="1:12" s="466" customFormat="1" ht="25.5">
      <c r="A610" s="247" t="s">
        <v>7628</v>
      </c>
      <c r="B610" s="247" t="s">
        <v>5564</v>
      </c>
      <c r="C610" s="247" t="s">
        <v>313</v>
      </c>
      <c r="D610" s="247"/>
      <c r="E610" s="248" t="s">
        <v>3806</v>
      </c>
      <c r="F610" s="249" t="s">
        <v>171</v>
      </c>
      <c r="G610" s="234">
        <v>2</v>
      </c>
      <c r="H610" s="330"/>
      <c r="I610" s="433">
        <f t="shared" si="178"/>
        <v>0</v>
      </c>
      <c r="J610" s="236">
        <f t="shared" si="181"/>
        <v>0</v>
      </c>
      <c r="K610" s="212">
        <f t="shared" si="180"/>
        <v>0</v>
      </c>
      <c r="L610" s="439"/>
    </row>
    <row r="611" spans="1:12" s="466" customFormat="1">
      <c r="A611" s="247"/>
      <c r="B611" s="247"/>
      <c r="C611" s="247"/>
      <c r="D611" s="247"/>
      <c r="E611" s="248"/>
      <c r="F611" s="249"/>
      <c r="G611" s="251"/>
      <c r="H611" s="487"/>
      <c r="I611" s="435"/>
      <c r="J611" s="435"/>
      <c r="K611" s="436"/>
      <c r="L611" s="419"/>
    </row>
    <row r="612" spans="1:12" s="466" customFormat="1">
      <c r="A612" s="461" t="s">
        <v>4072</v>
      </c>
      <c r="B612" s="461"/>
      <c r="C612" s="461"/>
      <c r="D612" s="461"/>
      <c r="E612" s="462" t="s">
        <v>7629</v>
      </c>
      <c r="F612" s="465"/>
      <c r="G612" s="299"/>
      <c r="H612" s="490"/>
      <c r="I612" s="471"/>
      <c r="J612" s="471"/>
      <c r="K612" s="472"/>
      <c r="L612" s="419"/>
    </row>
    <row r="613" spans="1:12" s="466" customFormat="1" ht="25.5">
      <c r="A613" s="247" t="s">
        <v>4073</v>
      </c>
      <c r="B613" s="247"/>
      <c r="C613" s="247" t="s">
        <v>221</v>
      </c>
      <c r="D613" s="247">
        <v>92984</v>
      </c>
      <c r="E613" s="248" t="s">
        <v>6599</v>
      </c>
      <c r="F613" s="249" t="s">
        <v>164</v>
      </c>
      <c r="G613" s="234">
        <v>171</v>
      </c>
      <c r="H613" s="330"/>
      <c r="I613" s="433">
        <f t="shared" ref="I613:I626" si="182">$H$3</f>
        <v>0</v>
      </c>
      <c r="J613" s="236">
        <f t="shared" ref="J613" si="183">TRUNC(H613 * (1+I613), 2)</f>
        <v>0</v>
      </c>
      <c r="K613" s="212">
        <f t="shared" ref="K613:K626" si="184">TRUNC(G613*J613,2)</f>
        <v>0</v>
      </c>
      <c r="L613" s="474"/>
    </row>
    <row r="614" spans="1:12" s="466" customFormat="1" ht="25.5">
      <c r="A614" s="247" t="s">
        <v>4074</v>
      </c>
      <c r="B614" s="247"/>
      <c r="C614" s="247" t="s">
        <v>221</v>
      </c>
      <c r="D614" s="247">
        <v>92984</v>
      </c>
      <c r="E614" s="248" t="s">
        <v>6599</v>
      </c>
      <c r="F614" s="249" t="s">
        <v>164</v>
      </c>
      <c r="G614" s="234">
        <v>57</v>
      </c>
      <c r="H614" s="330"/>
      <c r="I614" s="433">
        <f t="shared" si="182"/>
        <v>0</v>
      </c>
      <c r="J614" s="236">
        <f t="shared" ref="J614:J626" si="185">TRUNC(H614 * (1+I614), 2)</f>
        <v>0</v>
      </c>
      <c r="K614" s="212">
        <f t="shared" si="184"/>
        <v>0</v>
      </c>
      <c r="L614" s="474"/>
    </row>
    <row r="615" spans="1:12" s="466" customFormat="1" ht="25.5">
      <c r="A615" s="247" t="s">
        <v>4075</v>
      </c>
      <c r="B615" s="247"/>
      <c r="C615" s="247" t="s">
        <v>221</v>
      </c>
      <c r="D615" s="247">
        <v>91935</v>
      </c>
      <c r="E615" s="248" t="s">
        <v>6596</v>
      </c>
      <c r="F615" s="249" t="s">
        <v>164</v>
      </c>
      <c r="G615" s="234">
        <v>57</v>
      </c>
      <c r="H615" s="330"/>
      <c r="I615" s="433">
        <f t="shared" si="182"/>
        <v>0</v>
      </c>
      <c r="J615" s="236">
        <f t="shared" si="185"/>
        <v>0</v>
      </c>
      <c r="K615" s="212">
        <f t="shared" si="184"/>
        <v>0</v>
      </c>
      <c r="L615" s="474"/>
    </row>
    <row r="616" spans="1:12" s="466" customFormat="1">
      <c r="A616" s="247" t="s">
        <v>4076</v>
      </c>
      <c r="B616" s="247" t="s">
        <v>5547</v>
      </c>
      <c r="C616" s="247" t="s">
        <v>313</v>
      </c>
      <c r="D616" s="247"/>
      <c r="E616" s="248" t="s">
        <v>3788</v>
      </c>
      <c r="F616" s="249" t="s">
        <v>171</v>
      </c>
      <c r="G616" s="234">
        <v>2</v>
      </c>
      <c r="H616" s="330"/>
      <c r="I616" s="433">
        <f t="shared" si="182"/>
        <v>0</v>
      </c>
      <c r="J616" s="236">
        <f t="shared" si="185"/>
        <v>0</v>
      </c>
      <c r="K616" s="212">
        <f t="shared" si="184"/>
        <v>0</v>
      </c>
      <c r="L616" s="439"/>
    </row>
    <row r="617" spans="1:12" s="466" customFormat="1">
      <c r="A617" s="247" t="s">
        <v>4077</v>
      </c>
      <c r="B617" s="247" t="s">
        <v>5557</v>
      </c>
      <c r="C617" s="247" t="s">
        <v>313</v>
      </c>
      <c r="D617" s="247"/>
      <c r="E617" s="248" t="s">
        <v>3810</v>
      </c>
      <c r="F617" s="249" t="s">
        <v>171</v>
      </c>
      <c r="G617" s="234">
        <v>8</v>
      </c>
      <c r="H617" s="330"/>
      <c r="I617" s="433">
        <f t="shared" si="182"/>
        <v>0</v>
      </c>
      <c r="J617" s="236">
        <f t="shared" si="185"/>
        <v>0</v>
      </c>
      <c r="K617" s="212">
        <f t="shared" si="184"/>
        <v>0</v>
      </c>
      <c r="L617" s="439"/>
    </row>
    <row r="618" spans="1:12" s="466" customFormat="1" ht="25.5">
      <c r="A618" s="247" t="s">
        <v>4078</v>
      </c>
      <c r="B618" s="247" t="s">
        <v>5559</v>
      </c>
      <c r="C618" s="247" t="s">
        <v>313</v>
      </c>
      <c r="D618" s="247"/>
      <c r="E618" s="248" t="s">
        <v>3801</v>
      </c>
      <c r="F618" s="249" t="s">
        <v>1273</v>
      </c>
      <c r="G618" s="234">
        <v>2</v>
      </c>
      <c r="H618" s="330"/>
      <c r="I618" s="433">
        <f t="shared" si="182"/>
        <v>0</v>
      </c>
      <c r="J618" s="236">
        <f t="shared" si="185"/>
        <v>0</v>
      </c>
      <c r="K618" s="212">
        <f t="shared" si="184"/>
        <v>0</v>
      </c>
      <c r="L618" s="439"/>
    </row>
    <row r="619" spans="1:12" s="466" customFormat="1" ht="25.5">
      <c r="A619" s="247" t="s">
        <v>4079</v>
      </c>
      <c r="B619" s="247"/>
      <c r="C619" s="247" t="s">
        <v>221</v>
      </c>
      <c r="D619" s="247">
        <v>95752</v>
      </c>
      <c r="E619" s="248" t="s">
        <v>7175</v>
      </c>
      <c r="F619" s="249" t="s">
        <v>164</v>
      </c>
      <c r="G619" s="234">
        <v>9</v>
      </c>
      <c r="H619" s="330"/>
      <c r="I619" s="433">
        <f t="shared" si="182"/>
        <v>0</v>
      </c>
      <c r="J619" s="236">
        <f t="shared" si="185"/>
        <v>0</v>
      </c>
      <c r="K619" s="212">
        <f t="shared" si="184"/>
        <v>0</v>
      </c>
      <c r="L619" s="419"/>
    </row>
    <row r="620" spans="1:12" s="466" customFormat="1" ht="25.5">
      <c r="A620" s="247" t="s">
        <v>4080</v>
      </c>
      <c r="B620" s="247" t="s">
        <v>5561</v>
      </c>
      <c r="C620" s="247" t="s">
        <v>313</v>
      </c>
      <c r="D620" s="247"/>
      <c r="E620" s="248" t="s">
        <v>3803</v>
      </c>
      <c r="F620" s="249" t="s">
        <v>171</v>
      </c>
      <c r="G620" s="234">
        <v>6</v>
      </c>
      <c r="H620" s="330"/>
      <c r="I620" s="433">
        <f t="shared" si="182"/>
        <v>0</v>
      </c>
      <c r="J620" s="236">
        <f t="shared" si="185"/>
        <v>0</v>
      </c>
      <c r="K620" s="212">
        <f t="shared" si="184"/>
        <v>0</v>
      </c>
      <c r="L620" s="439"/>
    </row>
    <row r="621" spans="1:12" s="466" customFormat="1" ht="25.5">
      <c r="A621" s="247" t="s">
        <v>4081</v>
      </c>
      <c r="B621" s="247" t="s">
        <v>5508</v>
      </c>
      <c r="C621" s="247" t="s">
        <v>313</v>
      </c>
      <c r="D621" s="247"/>
      <c r="E621" s="248" t="s">
        <v>3792</v>
      </c>
      <c r="F621" s="249" t="s">
        <v>171</v>
      </c>
      <c r="G621" s="234">
        <v>6</v>
      </c>
      <c r="H621" s="330"/>
      <c r="I621" s="433">
        <f t="shared" si="182"/>
        <v>0</v>
      </c>
      <c r="J621" s="236">
        <f t="shared" si="185"/>
        <v>0</v>
      </c>
      <c r="K621" s="212">
        <f t="shared" si="184"/>
        <v>0</v>
      </c>
      <c r="L621" s="439"/>
    </row>
    <row r="622" spans="1:12" s="466" customFormat="1" ht="25.5">
      <c r="A622" s="247" t="s">
        <v>4082</v>
      </c>
      <c r="B622" s="247" t="s">
        <v>5552</v>
      </c>
      <c r="C622" s="247" t="s">
        <v>313</v>
      </c>
      <c r="D622" s="247"/>
      <c r="E622" s="248" t="s">
        <v>3793</v>
      </c>
      <c r="F622" s="249" t="s">
        <v>1273</v>
      </c>
      <c r="G622" s="234">
        <v>18</v>
      </c>
      <c r="H622" s="330"/>
      <c r="I622" s="433">
        <f t="shared" si="182"/>
        <v>0</v>
      </c>
      <c r="J622" s="236">
        <f t="shared" si="185"/>
        <v>0</v>
      </c>
      <c r="K622" s="212">
        <f t="shared" si="184"/>
        <v>0</v>
      </c>
      <c r="L622" s="439"/>
    </row>
    <row r="623" spans="1:12" s="466" customFormat="1" ht="25.5">
      <c r="A623" s="247" t="s">
        <v>7630</v>
      </c>
      <c r="B623" s="247" t="s">
        <v>5553</v>
      </c>
      <c r="C623" s="247" t="s">
        <v>313</v>
      </c>
      <c r="D623" s="247"/>
      <c r="E623" s="248" t="s">
        <v>3794</v>
      </c>
      <c r="F623" s="249" t="s">
        <v>171</v>
      </c>
      <c r="G623" s="234">
        <v>1</v>
      </c>
      <c r="H623" s="330"/>
      <c r="I623" s="433">
        <f t="shared" si="182"/>
        <v>0</v>
      </c>
      <c r="J623" s="236">
        <f t="shared" si="185"/>
        <v>0</v>
      </c>
      <c r="K623" s="212">
        <f t="shared" si="184"/>
        <v>0</v>
      </c>
      <c r="L623" s="439"/>
    </row>
    <row r="624" spans="1:12" s="466" customFormat="1" ht="63.75">
      <c r="A624" s="247" t="s">
        <v>7631</v>
      </c>
      <c r="B624" s="247" t="s">
        <v>5562</v>
      </c>
      <c r="C624" s="247" t="s">
        <v>313</v>
      </c>
      <c r="D624" s="247"/>
      <c r="E624" s="248" t="s">
        <v>3804</v>
      </c>
      <c r="F624" s="249" t="s">
        <v>171</v>
      </c>
      <c r="G624" s="234">
        <v>1</v>
      </c>
      <c r="H624" s="330"/>
      <c r="I624" s="433">
        <f t="shared" si="182"/>
        <v>0</v>
      </c>
      <c r="J624" s="236">
        <f t="shared" si="185"/>
        <v>0</v>
      </c>
      <c r="K624" s="212">
        <f t="shared" si="184"/>
        <v>0</v>
      </c>
      <c r="L624" s="439"/>
    </row>
    <row r="625" spans="1:12" s="466" customFormat="1" ht="38.25">
      <c r="A625" s="247" t="s">
        <v>7632</v>
      </c>
      <c r="B625" s="247" t="s">
        <v>5563</v>
      </c>
      <c r="C625" s="247" t="s">
        <v>313</v>
      </c>
      <c r="D625" s="247"/>
      <c r="E625" s="248" t="s">
        <v>6315</v>
      </c>
      <c r="F625" s="249" t="s">
        <v>171</v>
      </c>
      <c r="G625" s="234">
        <v>2</v>
      </c>
      <c r="H625" s="330"/>
      <c r="I625" s="433">
        <f t="shared" si="182"/>
        <v>0</v>
      </c>
      <c r="J625" s="236">
        <f t="shared" si="185"/>
        <v>0</v>
      </c>
      <c r="K625" s="212">
        <f t="shared" si="184"/>
        <v>0</v>
      </c>
      <c r="L625" s="439"/>
    </row>
    <row r="626" spans="1:12" s="466" customFormat="1" ht="25.5">
      <c r="A626" s="247" t="s">
        <v>7633</v>
      </c>
      <c r="B626" s="247" t="s">
        <v>5564</v>
      </c>
      <c r="C626" s="247" t="s">
        <v>313</v>
      </c>
      <c r="D626" s="247"/>
      <c r="E626" s="248" t="s">
        <v>3806</v>
      </c>
      <c r="F626" s="249" t="s">
        <v>171</v>
      </c>
      <c r="G626" s="234">
        <v>2</v>
      </c>
      <c r="H626" s="330"/>
      <c r="I626" s="433">
        <f t="shared" si="182"/>
        <v>0</v>
      </c>
      <c r="J626" s="236">
        <f t="shared" si="185"/>
        <v>0</v>
      </c>
      <c r="K626" s="212">
        <f t="shared" si="184"/>
        <v>0</v>
      </c>
      <c r="L626" s="439"/>
    </row>
    <row r="627" spans="1:12" s="466" customFormat="1">
      <c r="A627" s="247"/>
      <c r="B627" s="247"/>
      <c r="C627" s="247"/>
      <c r="D627" s="247"/>
      <c r="E627" s="248"/>
      <c r="F627" s="249"/>
      <c r="G627" s="251"/>
      <c r="H627" s="487"/>
      <c r="I627" s="435"/>
      <c r="J627" s="435"/>
      <c r="K627" s="436"/>
      <c r="L627" s="419"/>
    </row>
    <row r="628" spans="1:12" s="466" customFormat="1">
      <c r="A628" s="461" t="s">
        <v>4083</v>
      </c>
      <c r="B628" s="461"/>
      <c r="C628" s="461"/>
      <c r="D628" s="461"/>
      <c r="E628" s="462" t="s">
        <v>7634</v>
      </c>
      <c r="F628" s="465"/>
      <c r="G628" s="299"/>
      <c r="H628" s="490"/>
      <c r="I628" s="471"/>
      <c r="J628" s="471"/>
      <c r="K628" s="472"/>
      <c r="L628" s="419"/>
    </row>
    <row r="629" spans="1:12" s="466" customFormat="1" ht="25.5">
      <c r="A629" s="247" t="s">
        <v>4084</v>
      </c>
      <c r="B629" s="247"/>
      <c r="C629" s="247" t="s">
        <v>221</v>
      </c>
      <c r="D629" s="247">
        <v>92984</v>
      </c>
      <c r="E629" s="248" t="s">
        <v>6599</v>
      </c>
      <c r="F629" s="249" t="s">
        <v>164</v>
      </c>
      <c r="G629" s="234">
        <v>213</v>
      </c>
      <c r="H629" s="330"/>
      <c r="I629" s="433">
        <f t="shared" ref="I629:I642" si="186">$H$3</f>
        <v>0</v>
      </c>
      <c r="J629" s="236">
        <f t="shared" ref="J629" si="187">TRUNC(H629 * (1+I629), 2)</f>
        <v>0</v>
      </c>
      <c r="K629" s="212">
        <f t="shared" ref="K629:K642" si="188">TRUNC(G629*J629,2)</f>
        <v>0</v>
      </c>
      <c r="L629" s="474"/>
    </row>
    <row r="630" spans="1:12" s="466" customFormat="1" ht="25.5">
      <c r="A630" s="247" t="s">
        <v>4085</v>
      </c>
      <c r="B630" s="247"/>
      <c r="C630" s="247" t="s">
        <v>221</v>
      </c>
      <c r="D630" s="247">
        <v>92984</v>
      </c>
      <c r="E630" s="248" t="s">
        <v>6599</v>
      </c>
      <c r="F630" s="249" t="s">
        <v>164</v>
      </c>
      <c r="G630" s="234">
        <v>71</v>
      </c>
      <c r="H630" s="330"/>
      <c r="I630" s="433">
        <f t="shared" si="186"/>
        <v>0</v>
      </c>
      <c r="J630" s="236">
        <f t="shared" ref="J630:J642" si="189">TRUNC(H630 * (1+I630), 2)</f>
        <v>0</v>
      </c>
      <c r="K630" s="212">
        <f t="shared" si="188"/>
        <v>0</v>
      </c>
      <c r="L630" s="474"/>
    </row>
    <row r="631" spans="1:12" s="466" customFormat="1" ht="25.5">
      <c r="A631" s="247" t="s">
        <v>4086</v>
      </c>
      <c r="B631" s="247"/>
      <c r="C631" s="247" t="s">
        <v>221</v>
      </c>
      <c r="D631" s="247">
        <v>91935</v>
      </c>
      <c r="E631" s="248" t="s">
        <v>6596</v>
      </c>
      <c r="F631" s="249" t="s">
        <v>164</v>
      </c>
      <c r="G631" s="234">
        <v>71</v>
      </c>
      <c r="H631" s="330"/>
      <c r="I631" s="433">
        <f t="shared" si="186"/>
        <v>0</v>
      </c>
      <c r="J631" s="236">
        <f t="shared" si="189"/>
        <v>0</v>
      </c>
      <c r="K631" s="212">
        <f t="shared" si="188"/>
        <v>0</v>
      </c>
      <c r="L631" s="474"/>
    </row>
    <row r="632" spans="1:12" s="466" customFormat="1">
      <c r="A632" s="247" t="s">
        <v>4087</v>
      </c>
      <c r="B632" s="247" t="s">
        <v>5568</v>
      </c>
      <c r="C632" s="247" t="s">
        <v>313</v>
      </c>
      <c r="D632" s="247"/>
      <c r="E632" s="248" t="s">
        <v>3813</v>
      </c>
      <c r="F632" s="249" t="s">
        <v>171</v>
      </c>
      <c r="G632" s="234">
        <v>2</v>
      </c>
      <c r="H632" s="330"/>
      <c r="I632" s="433">
        <f t="shared" si="186"/>
        <v>0</v>
      </c>
      <c r="J632" s="236">
        <f t="shared" si="189"/>
        <v>0</v>
      </c>
      <c r="K632" s="212">
        <f t="shared" si="188"/>
        <v>0</v>
      </c>
      <c r="L632" s="439"/>
    </row>
    <row r="633" spans="1:12" s="466" customFormat="1">
      <c r="A633" s="247" t="s">
        <v>4088</v>
      </c>
      <c r="B633" s="247" t="s">
        <v>5557</v>
      </c>
      <c r="C633" s="247" t="s">
        <v>313</v>
      </c>
      <c r="D633" s="247"/>
      <c r="E633" s="248" t="s">
        <v>3810</v>
      </c>
      <c r="F633" s="249" t="s">
        <v>171</v>
      </c>
      <c r="G633" s="234">
        <v>8</v>
      </c>
      <c r="H633" s="330"/>
      <c r="I633" s="433">
        <f t="shared" si="186"/>
        <v>0</v>
      </c>
      <c r="J633" s="236">
        <f t="shared" si="189"/>
        <v>0</v>
      </c>
      <c r="K633" s="212">
        <f t="shared" si="188"/>
        <v>0</v>
      </c>
      <c r="L633" s="439"/>
    </row>
    <row r="634" spans="1:12" s="466" customFormat="1" ht="25.5">
      <c r="A634" s="247" t="s">
        <v>4089</v>
      </c>
      <c r="B634" s="247" t="s">
        <v>5559</v>
      </c>
      <c r="C634" s="247" t="s">
        <v>313</v>
      </c>
      <c r="D634" s="247"/>
      <c r="E634" s="248" t="s">
        <v>3801</v>
      </c>
      <c r="F634" s="249" t="s">
        <v>1273</v>
      </c>
      <c r="G634" s="234">
        <v>2</v>
      </c>
      <c r="H634" s="330"/>
      <c r="I634" s="433">
        <f t="shared" si="186"/>
        <v>0</v>
      </c>
      <c r="J634" s="236">
        <f t="shared" si="189"/>
        <v>0</v>
      </c>
      <c r="K634" s="212">
        <f t="shared" si="188"/>
        <v>0</v>
      </c>
      <c r="L634" s="439"/>
    </row>
    <row r="635" spans="1:12" s="466" customFormat="1" ht="25.5">
      <c r="A635" s="247" t="s">
        <v>4090</v>
      </c>
      <c r="B635" s="247"/>
      <c r="C635" s="247" t="s">
        <v>221</v>
      </c>
      <c r="D635" s="247">
        <v>95752</v>
      </c>
      <c r="E635" s="248" t="s">
        <v>7175</v>
      </c>
      <c r="F635" s="249" t="s">
        <v>164</v>
      </c>
      <c r="G635" s="234">
        <v>9</v>
      </c>
      <c r="H635" s="330"/>
      <c r="I635" s="433">
        <f t="shared" si="186"/>
        <v>0</v>
      </c>
      <c r="J635" s="236">
        <f t="shared" si="189"/>
        <v>0</v>
      </c>
      <c r="K635" s="212">
        <f t="shared" si="188"/>
        <v>0</v>
      </c>
      <c r="L635" s="419"/>
    </row>
    <row r="636" spans="1:12" s="466" customFormat="1" ht="25.5">
      <c r="A636" s="247" t="s">
        <v>4091</v>
      </c>
      <c r="B636" s="247" t="s">
        <v>5561</v>
      </c>
      <c r="C636" s="247" t="s">
        <v>313</v>
      </c>
      <c r="D636" s="247"/>
      <c r="E636" s="248" t="s">
        <v>3803</v>
      </c>
      <c r="F636" s="249" t="s">
        <v>171</v>
      </c>
      <c r="G636" s="234">
        <v>6</v>
      </c>
      <c r="H636" s="330"/>
      <c r="I636" s="433">
        <f t="shared" si="186"/>
        <v>0</v>
      </c>
      <c r="J636" s="236">
        <f t="shared" si="189"/>
        <v>0</v>
      </c>
      <c r="K636" s="212">
        <f t="shared" si="188"/>
        <v>0</v>
      </c>
      <c r="L636" s="439"/>
    </row>
    <row r="637" spans="1:12" s="466" customFormat="1" ht="25.5">
      <c r="A637" s="247" t="s">
        <v>4092</v>
      </c>
      <c r="B637" s="247" t="s">
        <v>5508</v>
      </c>
      <c r="C637" s="247" t="s">
        <v>313</v>
      </c>
      <c r="D637" s="247"/>
      <c r="E637" s="248" t="s">
        <v>3792</v>
      </c>
      <c r="F637" s="249" t="s">
        <v>171</v>
      </c>
      <c r="G637" s="234">
        <v>6</v>
      </c>
      <c r="H637" s="330"/>
      <c r="I637" s="433">
        <f t="shared" si="186"/>
        <v>0</v>
      </c>
      <c r="J637" s="236">
        <f t="shared" si="189"/>
        <v>0</v>
      </c>
      <c r="K637" s="212">
        <f t="shared" si="188"/>
        <v>0</v>
      </c>
      <c r="L637" s="439"/>
    </row>
    <row r="638" spans="1:12" s="466" customFormat="1" ht="25.5">
      <c r="A638" s="247" t="s">
        <v>4093</v>
      </c>
      <c r="B638" s="247" t="s">
        <v>5552</v>
      </c>
      <c r="C638" s="247" t="s">
        <v>313</v>
      </c>
      <c r="D638" s="247"/>
      <c r="E638" s="248" t="s">
        <v>3793</v>
      </c>
      <c r="F638" s="249" t="s">
        <v>1273</v>
      </c>
      <c r="G638" s="234">
        <v>18</v>
      </c>
      <c r="H638" s="330"/>
      <c r="I638" s="433">
        <f t="shared" si="186"/>
        <v>0</v>
      </c>
      <c r="J638" s="236">
        <f t="shared" si="189"/>
        <v>0</v>
      </c>
      <c r="K638" s="212">
        <f t="shared" si="188"/>
        <v>0</v>
      </c>
      <c r="L638" s="439"/>
    </row>
    <row r="639" spans="1:12" s="466" customFormat="1" ht="25.5">
      <c r="A639" s="247" t="s">
        <v>7635</v>
      </c>
      <c r="B639" s="247" t="s">
        <v>5553</v>
      </c>
      <c r="C639" s="247" t="s">
        <v>313</v>
      </c>
      <c r="D639" s="247"/>
      <c r="E639" s="248" t="s">
        <v>3794</v>
      </c>
      <c r="F639" s="249" t="s">
        <v>171</v>
      </c>
      <c r="G639" s="234">
        <v>1</v>
      </c>
      <c r="H639" s="330"/>
      <c r="I639" s="433">
        <f t="shared" si="186"/>
        <v>0</v>
      </c>
      <c r="J639" s="236">
        <f t="shared" si="189"/>
        <v>0</v>
      </c>
      <c r="K639" s="212">
        <f t="shared" si="188"/>
        <v>0</v>
      </c>
      <c r="L639" s="439"/>
    </row>
    <row r="640" spans="1:12" s="466" customFormat="1" ht="63.75">
      <c r="A640" s="247" t="s">
        <v>7636</v>
      </c>
      <c r="B640" s="247" t="s">
        <v>5562</v>
      </c>
      <c r="C640" s="247" t="s">
        <v>313</v>
      </c>
      <c r="D640" s="247"/>
      <c r="E640" s="248" t="s">
        <v>3804</v>
      </c>
      <c r="F640" s="249" t="s">
        <v>171</v>
      </c>
      <c r="G640" s="234">
        <v>1</v>
      </c>
      <c r="H640" s="330"/>
      <c r="I640" s="433">
        <f t="shared" si="186"/>
        <v>0</v>
      </c>
      <c r="J640" s="236">
        <f t="shared" si="189"/>
        <v>0</v>
      </c>
      <c r="K640" s="212">
        <f t="shared" si="188"/>
        <v>0</v>
      </c>
      <c r="L640" s="439"/>
    </row>
    <row r="641" spans="1:12" s="466" customFormat="1" ht="38.25">
      <c r="A641" s="247" t="s">
        <v>7637</v>
      </c>
      <c r="B641" s="247" t="s">
        <v>5563</v>
      </c>
      <c r="C641" s="247" t="s">
        <v>313</v>
      </c>
      <c r="D641" s="247"/>
      <c r="E641" s="248" t="s">
        <v>6315</v>
      </c>
      <c r="F641" s="249" t="s">
        <v>171</v>
      </c>
      <c r="G641" s="234">
        <v>2</v>
      </c>
      <c r="H641" s="330"/>
      <c r="I641" s="433">
        <f t="shared" si="186"/>
        <v>0</v>
      </c>
      <c r="J641" s="236">
        <f t="shared" si="189"/>
        <v>0</v>
      </c>
      <c r="K641" s="212">
        <f t="shared" si="188"/>
        <v>0</v>
      </c>
      <c r="L641" s="439"/>
    </row>
    <row r="642" spans="1:12" s="466" customFormat="1" ht="25.5">
      <c r="A642" s="247" t="s">
        <v>7638</v>
      </c>
      <c r="B642" s="247" t="s">
        <v>5564</v>
      </c>
      <c r="C642" s="247" t="s">
        <v>313</v>
      </c>
      <c r="D642" s="247"/>
      <c r="E642" s="248" t="s">
        <v>3806</v>
      </c>
      <c r="F642" s="249" t="s">
        <v>171</v>
      </c>
      <c r="G642" s="234">
        <v>2</v>
      </c>
      <c r="H642" s="330"/>
      <c r="I642" s="433">
        <f t="shared" si="186"/>
        <v>0</v>
      </c>
      <c r="J642" s="236">
        <f t="shared" si="189"/>
        <v>0</v>
      </c>
      <c r="K642" s="212">
        <f t="shared" si="188"/>
        <v>0</v>
      </c>
      <c r="L642" s="439"/>
    </row>
    <row r="643" spans="1:12" s="466" customFormat="1">
      <c r="A643" s="247"/>
      <c r="B643" s="247"/>
      <c r="C643" s="247"/>
      <c r="D643" s="247"/>
      <c r="E643" s="248"/>
      <c r="F643" s="249"/>
      <c r="G643" s="251"/>
      <c r="H643" s="487"/>
      <c r="I643" s="435"/>
      <c r="J643" s="435"/>
      <c r="K643" s="436"/>
      <c r="L643" s="419"/>
    </row>
    <row r="644" spans="1:12" s="466" customFormat="1">
      <c r="A644" s="461" t="s">
        <v>4094</v>
      </c>
      <c r="B644" s="461"/>
      <c r="C644" s="461"/>
      <c r="D644" s="461"/>
      <c r="E644" s="462" t="s">
        <v>7639</v>
      </c>
      <c r="F644" s="465"/>
      <c r="G644" s="299"/>
      <c r="H644" s="490"/>
      <c r="I644" s="471"/>
      <c r="J644" s="471"/>
      <c r="K644" s="472"/>
      <c r="L644" s="419"/>
    </row>
    <row r="645" spans="1:12" s="466" customFormat="1" ht="25.5">
      <c r="A645" s="247" t="s">
        <v>4095</v>
      </c>
      <c r="B645" s="247"/>
      <c r="C645" s="247" t="s">
        <v>221</v>
      </c>
      <c r="D645" s="247">
        <v>92984</v>
      </c>
      <c r="E645" s="248" t="s">
        <v>6599</v>
      </c>
      <c r="F645" s="249" t="s">
        <v>164</v>
      </c>
      <c r="G645" s="234">
        <v>183</v>
      </c>
      <c r="H645" s="330"/>
      <c r="I645" s="433">
        <f t="shared" ref="I645:I658" si="190">$H$3</f>
        <v>0</v>
      </c>
      <c r="J645" s="236">
        <f t="shared" ref="J645" si="191">TRUNC(H645 * (1+I645), 2)</f>
        <v>0</v>
      </c>
      <c r="K645" s="212">
        <f t="shared" ref="K645:K658" si="192">TRUNC(G645*J645,2)</f>
        <v>0</v>
      </c>
      <c r="L645" s="474"/>
    </row>
    <row r="646" spans="1:12" s="466" customFormat="1" ht="25.5">
      <c r="A646" s="247" t="s">
        <v>4096</v>
      </c>
      <c r="B646" s="247"/>
      <c r="C646" s="247" t="s">
        <v>221</v>
      </c>
      <c r="D646" s="247">
        <v>92984</v>
      </c>
      <c r="E646" s="248" t="s">
        <v>6599</v>
      </c>
      <c r="F646" s="249" t="s">
        <v>164</v>
      </c>
      <c r="G646" s="234">
        <v>61</v>
      </c>
      <c r="H646" s="330"/>
      <c r="I646" s="433">
        <f t="shared" si="190"/>
        <v>0</v>
      </c>
      <c r="J646" s="236">
        <f t="shared" ref="J646:J658" si="193">TRUNC(H646 * (1+I646), 2)</f>
        <v>0</v>
      </c>
      <c r="K646" s="212">
        <f t="shared" si="192"/>
        <v>0</v>
      </c>
      <c r="L646" s="474"/>
    </row>
    <row r="647" spans="1:12" s="466" customFormat="1" ht="25.5">
      <c r="A647" s="247" t="s">
        <v>4097</v>
      </c>
      <c r="B647" s="247"/>
      <c r="C647" s="247" t="s">
        <v>221</v>
      </c>
      <c r="D647" s="247">
        <v>91935</v>
      </c>
      <c r="E647" s="248" t="s">
        <v>6596</v>
      </c>
      <c r="F647" s="249" t="s">
        <v>164</v>
      </c>
      <c r="G647" s="234">
        <v>61</v>
      </c>
      <c r="H647" s="330"/>
      <c r="I647" s="433">
        <f t="shared" si="190"/>
        <v>0</v>
      </c>
      <c r="J647" s="236">
        <f t="shared" si="193"/>
        <v>0</v>
      </c>
      <c r="K647" s="212">
        <f t="shared" si="192"/>
        <v>0</v>
      </c>
      <c r="L647" s="474"/>
    </row>
    <row r="648" spans="1:12" s="466" customFormat="1">
      <c r="A648" s="247" t="s">
        <v>4098</v>
      </c>
      <c r="B648" s="247" t="s">
        <v>5568</v>
      </c>
      <c r="C648" s="247" t="s">
        <v>313</v>
      </c>
      <c r="D648" s="247"/>
      <c r="E648" s="248" t="s">
        <v>3813</v>
      </c>
      <c r="F648" s="249" t="s">
        <v>171</v>
      </c>
      <c r="G648" s="234">
        <v>2</v>
      </c>
      <c r="H648" s="330"/>
      <c r="I648" s="433">
        <f t="shared" si="190"/>
        <v>0</v>
      </c>
      <c r="J648" s="236">
        <f t="shared" si="193"/>
        <v>0</v>
      </c>
      <c r="K648" s="212">
        <f t="shared" si="192"/>
        <v>0</v>
      </c>
      <c r="L648" s="439"/>
    </row>
    <row r="649" spans="1:12" s="466" customFormat="1">
      <c r="A649" s="247" t="s">
        <v>4099</v>
      </c>
      <c r="B649" s="247" t="s">
        <v>5557</v>
      </c>
      <c r="C649" s="247" t="s">
        <v>313</v>
      </c>
      <c r="D649" s="247"/>
      <c r="E649" s="248" t="s">
        <v>3810</v>
      </c>
      <c r="F649" s="249" t="s">
        <v>171</v>
      </c>
      <c r="G649" s="234">
        <v>8</v>
      </c>
      <c r="H649" s="330"/>
      <c r="I649" s="433">
        <f t="shared" si="190"/>
        <v>0</v>
      </c>
      <c r="J649" s="236">
        <f t="shared" si="193"/>
        <v>0</v>
      </c>
      <c r="K649" s="212">
        <f t="shared" si="192"/>
        <v>0</v>
      </c>
      <c r="L649" s="439"/>
    </row>
    <row r="650" spans="1:12" s="466" customFormat="1" ht="25.5">
      <c r="A650" s="247" t="s">
        <v>4100</v>
      </c>
      <c r="B650" s="247" t="s">
        <v>5559</v>
      </c>
      <c r="C650" s="247" t="s">
        <v>313</v>
      </c>
      <c r="D650" s="247"/>
      <c r="E650" s="248" t="s">
        <v>3801</v>
      </c>
      <c r="F650" s="249" t="s">
        <v>1273</v>
      </c>
      <c r="G650" s="234">
        <v>2</v>
      </c>
      <c r="H650" s="330"/>
      <c r="I650" s="433">
        <f t="shared" si="190"/>
        <v>0</v>
      </c>
      <c r="J650" s="236">
        <f t="shared" si="193"/>
        <v>0</v>
      </c>
      <c r="K650" s="212">
        <f t="shared" si="192"/>
        <v>0</v>
      </c>
      <c r="L650" s="439"/>
    </row>
    <row r="651" spans="1:12" s="466" customFormat="1" ht="25.5">
      <c r="A651" s="247" t="s">
        <v>4101</v>
      </c>
      <c r="B651" s="247"/>
      <c r="C651" s="247" t="s">
        <v>221</v>
      </c>
      <c r="D651" s="247">
        <v>95752</v>
      </c>
      <c r="E651" s="248" t="s">
        <v>7175</v>
      </c>
      <c r="F651" s="249" t="s">
        <v>164</v>
      </c>
      <c r="G651" s="234">
        <v>9</v>
      </c>
      <c r="H651" s="330"/>
      <c r="I651" s="433">
        <f t="shared" si="190"/>
        <v>0</v>
      </c>
      <c r="J651" s="236">
        <f t="shared" si="193"/>
        <v>0</v>
      </c>
      <c r="K651" s="212">
        <f t="shared" si="192"/>
        <v>0</v>
      </c>
      <c r="L651" s="419"/>
    </row>
    <row r="652" spans="1:12" s="466" customFormat="1" ht="25.5">
      <c r="A652" s="247" t="s">
        <v>4102</v>
      </c>
      <c r="B652" s="247" t="s">
        <v>5561</v>
      </c>
      <c r="C652" s="247" t="s">
        <v>313</v>
      </c>
      <c r="D652" s="247"/>
      <c r="E652" s="248" t="s">
        <v>3803</v>
      </c>
      <c r="F652" s="249" t="s">
        <v>171</v>
      </c>
      <c r="G652" s="234">
        <v>6</v>
      </c>
      <c r="H652" s="330"/>
      <c r="I652" s="433">
        <f t="shared" si="190"/>
        <v>0</v>
      </c>
      <c r="J652" s="236">
        <f t="shared" si="193"/>
        <v>0</v>
      </c>
      <c r="K652" s="212">
        <f t="shared" si="192"/>
        <v>0</v>
      </c>
      <c r="L652" s="439"/>
    </row>
    <row r="653" spans="1:12" s="466" customFormat="1" ht="25.5">
      <c r="A653" s="247" t="s">
        <v>4103</v>
      </c>
      <c r="B653" s="247" t="s">
        <v>5508</v>
      </c>
      <c r="C653" s="247" t="s">
        <v>313</v>
      </c>
      <c r="D653" s="247"/>
      <c r="E653" s="248" t="s">
        <v>3792</v>
      </c>
      <c r="F653" s="249" t="s">
        <v>171</v>
      </c>
      <c r="G653" s="234">
        <v>6</v>
      </c>
      <c r="H653" s="330"/>
      <c r="I653" s="433">
        <f t="shared" si="190"/>
        <v>0</v>
      </c>
      <c r="J653" s="236">
        <f t="shared" si="193"/>
        <v>0</v>
      </c>
      <c r="K653" s="212">
        <f t="shared" si="192"/>
        <v>0</v>
      </c>
      <c r="L653" s="439"/>
    </row>
    <row r="654" spans="1:12" s="466" customFormat="1" ht="25.5">
      <c r="A654" s="247" t="s">
        <v>4104</v>
      </c>
      <c r="B654" s="247" t="s">
        <v>5552</v>
      </c>
      <c r="C654" s="247" t="s">
        <v>313</v>
      </c>
      <c r="D654" s="247"/>
      <c r="E654" s="248" t="s">
        <v>3793</v>
      </c>
      <c r="F654" s="249" t="s">
        <v>1273</v>
      </c>
      <c r="G654" s="234">
        <v>18</v>
      </c>
      <c r="H654" s="330"/>
      <c r="I654" s="433">
        <f t="shared" si="190"/>
        <v>0</v>
      </c>
      <c r="J654" s="236">
        <f t="shared" si="193"/>
        <v>0</v>
      </c>
      <c r="K654" s="212">
        <f t="shared" si="192"/>
        <v>0</v>
      </c>
      <c r="L654" s="439"/>
    </row>
    <row r="655" spans="1:12" s="466" customFormat="1" ht="25.5">
      <c r="A655" s="247" t="s">
        <v>7640</v>
      </c>
      <c r="B655" s="247" t="s">
        <v>5553</v>
      </c>
      <c r="C655" s="247" t="s">
        <v>313</v>
      </c>
      <c r="D655" s="247"/>
      <c r="E655" s="248" t="s">
        <v>3794</v>
      </c>
      <c r="F655" s="249" t="s">
        <v>171</v>
      </c>
      <c r="G655" s="234">
        <v>1</v>
      </c>
      <c r="H655" s="330"/>
      <c r="I655" s="433">
        <f t="shared" si="190"/>
        <v>0</v>
      </c>
      <c r="J655" s="236">
        <f t="shared" si="193"/>
        <v>0</v>
      </c>
      <c r="K655" s="212">
        <f t="shared" si="192"/>
        <v>0</v>
      </c>
      <c r="L655" s="439"/>
    </row>
    <row r="656" spans="1:12" s="466" customFormat="1" ht="63.75">
      <c r="A656" s="247" t="s">
        <v>7641</v>
      </c>
      <c r="B656" s="247" t="s">
        <v>5562</v>
      </c>
      <c r="C656" s="247" t="s">
        <v>313</v>
      </c>
      <c r="D656" s="247"/>
      <c r="E656" s="248" t="s">
        <v>3804</v>
      </c>
      <c r="F656" s="249" t="s">
        <v>171</v>
      </c>
      <c r="G656" s="234">
        <v>1</v>
      </c>
      <c r="H656" s="330"/>
      <c r="I656" s="433">
        <f t="shared" si="190"/>
        <v>0</v>
      </c>
      <c r="J656" s="236">
        <f t="shared" si="193"/>
        <v>0</v>
      </c>
      <c r="K656" s="212">
        <f t="shared" si="192"/>
        <v>0</v>
      </c>
      <c r="L656" s="439"/>
    </row>
    <row r="657" spans="1:12" s="466" customFormat="1" ht="38.25">
      <c r="A657" s="247" t="s">
        <v>7642</v>
      </c>
      <c r="B657" s="247" t="s">
        <v>5563</v>
      </c>
      <c r="C657" s="247" t="s">
        <v>313</v>
      </c>
      <c r="D657" s="247"/>
      <c r="E657" s="248" t="s">
        <v>6315</v>
      </c>
      <c r="F657" s="249" t="s">
        <v>171</v>
      </c>
      <c r="G657" s="234">
        <v>2</v>
      </c>
      <c r="H657" s="330"/>
      <c r="I657" s="433">
        <f t="shared" si="190"/>
        <v>0</v>
      </c>
      <c r="J657" s="236">
        <f t="shared" si="193"/>
        <v>0</v>
      </c>
      <c r="K657" s="212">
        <f t="shared" si="192"/>
        <v>0</v>
      </c>
      <c r="L657" s="439"/>
    </row>
    <row r="658" spans="1:12" s="466" customFormat="1" ht="25.5">
      <c r="A658" s="247" t="s">
        <v>7643</v>
      </c>
      <c r="B658" s="247" t="s">
        <v>5564</v>
      </c>
      <c r="C658" s="247" t="s">
        <v>313</v>
      </c>
      <c r="D658" s="247"/>
      <c r="E658" s="248" t="s">
        <v>3806</v>
      </c>
      <c r="F658" s="249" t="s">
        <v>171</v>
      </c>
      <c r="G658" s="234">
        <v>2</v>
      </c>
      <c r="H658" s="330"/>
      <c r="I658" s="433">
        <f t="shared" si="190"/>
        <v>0</v>
      </c>
      <c r="J658" s="236">
        <f t="shared" si="193"/>
        <v>0</v>
      </c>
      <c r="K658" s="212">
        <f t="shared" si="192"/>
        <v>0</v>
      </c>
      <c r="L658" s="439"/>
    </row>
    <row r="659" spans="1:12" s="466" customFormat="1">
      <c r="A659" s="247"/>
      <c r="B659" s="247"/>
      <c r="C659" s="247"/>
      <c r="D659" s="247"/>
      <c r="E659" s="248"/>
      <c r="F659" s="249"/>
      <c r="G659" s="251"/>
      <c r="H659" s="487"/>
      <c r="I659" s="435"/>
      <c r="J659" s="435"/>
      <c r="K659" s="436"/>
      <c r="L659" s="419"/>
    </row>
    <row r="660" spans="1:12" s="466" customFormat="1">
      <c r="A660" s="461" t="s">
        <v>7644</v>
      </c>
      <c r="B660" s="461"/>
      <c r="C660" s="461"/>
      <c r="D660" s="461"/>
      <c r="E660" s="462" t="s">
        <v>7645</v>
      </c>
      <c r="F660" s="465"/>
      <c r="G660" s="299"/>
      <c r="H660" s="490"/>
      <c r="I660" s="471"/>
      <c r="J660" s="471"/>
      <c r="K660" s="472"/>
      <c r="L660" s="419"/>
    </row>
    <row r="661" spans="1:12" s="466" customFormat="1" ht="25.5">
      <c r="A661" s="247" t="s">
        <v>7646</v>
      </c>
      <c r="B661" s="247"/>
      <c r="C661" s="247" t="s">
        <v>221</v>
      </c>
      <c r="D661" s="247">
        <v>92984</v>
      </c>
      <c r="E661" s="248" t="s">
        <v>6599</v>
      </c>
      <c r="F661" s="249" t="s">
        <v>164</v>
      </c>
      <c r="G661" s="234">
        <v>225</v>
      </c>
      <c r="H661" s="330"/>
      <c r="I661" s="433">
        <f t="shared" ref="I661:I674" si="194">$H$3</f>
        <v>0</v>
      </c>
      <c r="J661" s="236">
        <f t="shared" ref="J661" si="195">TRUNC(H661 * (1+I661), 2)</f>
        <v>0</v>
      </c>
      <c r="K661" s="212">
        <f t="shared" ref="K661:K674" si="196">TRUNC(G661*J661,2)</f>
        <v>0</v>
      </c>
      <c r="L661" s="474"/>
    </row>
    <row r="662" spans="1:12" s="466" customFormat="1" ht="25.5">
      <c r="A662" s="247" t="s">
        <v>7647</v>
      </c>
      <c r="B662" s="247"/>
      <c r="C662" s="247" t="s">
        <v>221</v>
      </c>
      <c r="D662" s="247">
        <v>92984</v>
      </c>
      <c r="E662" s="248" t="s">
        <v>6599</v>
      </c>
      <c r="F662" s="249" t="s">
        <v>164</v>
      </c>
      <c r="G662" s="234">
        <v>75</v>
      </c>
      <c r="H662" s="330"/>
      <c r="I662" s="433">
        <f t="shared" si="194"/>
        <v>0</v>
      </c>
      <c r="J662" s="236">
        <f t="shared" ref="J662:J674" si="197">TRUNC(H662 * (1+I662), 2)</f>
        <v>0</v>
      </c>
      <c r="K662" s="212">
        <f t="shared" si="196"/>
        <v>0</v>
      </c>
      <c r="L662" s="474"/>
    </row>
    <row r="663" spans="1:12" s="466" customFormat="1" ht="25.5">
      <c r="A663" s="247" t="s">
        <v>7648</v>
      </c>
      <c r="B663" s="247"/>
      <c r="C663" s="247" t="s">
        <v>221</v>
      </c>
      <c r="D663" s="247">
        <v>91935</v>
      </c>
      <c r="E663" s="248" t="s">
        <v>6596</v>
      </c>
      <c r="F663" s="249" t="s">
        <v>164</v>
      </c>
      <c r="G663" s="234">
        <v>75</v>
      </c>
      <c r="H663" s="330"/>
      <c r="I663" s="433">
        <f t="shared" si="194"/>
        <v>0</v>
      </c>
      <c r="J663" s="236">
        <f t="shared" si="197"/>
        <v>0</v>
      </c>
      <c r="K663" s="212">
        <f t="shared" si="196"/>
        <v>0</v>
      </c>
      <c r="L663" s="474"/>
    </row>
    <row r="664" spans="1:12" s="466" customFormat="1">
      <c r="A664" s="247" t="s">
        <v>7649</v>
      </c>
      <c r="B664" s="247" t="s">
        <v>5568</v>
      </c>
      <c r="C664" s="247" t="s">
        <v>313</v>
      </c>
      <c r="D664" s="247"/>
      <c r="E664" s="248" t="s">
        <v>3813</v>
      </c>
      <c r="F664" s="249" t="s">
        <v>171</v>
      </c>
      <c r="G664" s="234">
        <v>2</v>
      </c>
      <c r="H664" s="330"/>
      <c r="I664" s="433">
        <f t="shared" si="194"/>
        <v>0</v>
      </c>
      <c r="J664" s="236">
        <f t="shared" si="197"/>
        <v>0</v>
      </c>
      <c r="K664" s="212">
        <f t="shared" si="196"/>
        <v>0</v>
      </c>
      <c r="L664" s="439"/>
    </row>
    <row r="665" spans="1:12" s="466" customFormat="1">
      <c r="A665" s="247" t="s">
        <v>7650</v>
      </c>
      <c r="B665" s="247" t="s">
        <v>5557</v>
      </c>
      <c r="C665" s="247" t="s">
        <v>313</v>
      </c>
      <c r="D665" s="247"/>
      <c r="E665" s="248" t="s">
        <v>3810</v>
      </c>
      <c r="F665" s="249" t="s">
        <v>171</v>
      </c>
      <c r="G665" s="234">
        <v>8</v>
      </c>
      <c r="H665" s="330"/>
      <c r="I665" s="433">
        <f t="shared" si="194"/>
        <v>0</v>
      </c>
      <c r="J665" s="236">
        <f t="shared" si="197"/>
        <v>0</v>
      </c>
      <c r="K665" s="212">
        <f t="shared" si="196"/>
        <v>0</v>
      </c>
      <c r="L665" s="439"/>
    </row>
    <row r="666" spans="1:12" s="466" customFormat="1" ht="25.5">
      <c r="A666" s="247" t="s">
        <v>7651</v>
      </c>
      <c r="B666" s="247" t="s">
        <v>5559</v>
      </c>
      <c r="C666" s="247" t="s">
        <v>313</v>
      </c>
      <c r="D666" s="247"/>
      <c r="E666" s="248" t="s">
        <v>3801</v>
      </c>
      <c r="F666" s="249" t="s">
        <v>1273</v>
      </c>
      <c r="G666" s="234">
        <v>2</v>
      </c>
      <c r="H666" s="330"/>
      <c r="I666" s="433">
        <f t="shared" si="194"/>
        <v>0</v>
      </c>
      <c r="J666" s="236">
        <f t="shared" si="197"/>
        <v>0</v>
      </c>
      <c r="K666" s="212">
        <f t="shared" si="196"/>
        <v>0</v>
      </c>
      <c r="L666" s="439"/>
    </row>
    <row r="667" spans="1:12" s="466" customFormat="1" ht="25.5">
      <c r="A667" s="247" t="s">
        <v>7652</v>
      </c>
      <c r="B667" s="247"/>
      <c r="C667" s="247" t="s">
        <v>221</v>
      </c>
      <c r="D667" s="247">
        <v>95752</v>
      </c>
      <c r="E667" s="248" t="s">
        <v>7175</v>
      </c>
      <c r="F667" s="249" t="s">
        <v>164</v>
      </c>
      <c r="G667" s="234">
        <v>9</v>
      </c>
      <c r="H667" s="330"/>
      <c r="I667" s="433">
        <f t="shared" si="194"/>
        <v>0</v>
      </c>
      <c r="J667" s="236">
        <f t="shared" si="197"/>
        <v>0</v>
      </c>
      <c r="K667" s="212">
        <f t="shared" si="196"/>
        <v>0</v>
      </c>
      <c r="L667" s="419"/>
    </row>
    <row r="668" spans="1:12" s="466" customFormat="1" ht="25.5">
      <c r="A668" s="247" t="s">
        <v>7653</v>
      </c>
      <c r="B668" s="247" t="s">
        <v>5561</v>
      </c>
      <c r="C668" s="247" t="s">
        <v>313</v>
      </c>
      <c r="D668" s="247"/>
      <c r="E668" s="248" t="s">
        <v>3803</v>
      </c>
      <c r="F668" s="249" t="s">
        <v>171</v>
      </c>
      <c r="G668" s="234">
        <v>6</v>
      </c>
      <c r="H668" s="330"/>
      <c r="I668" s="433">
        <f t="shared" si="194"/>
        <v>0</v>
      </c>
      <c r="J668" s="236">
        <f t="shared" si="197"/>
        <v>0</v>
      </c>
      <c r="K668" s="212">
        <f t="shared" si="196"/>
        <v>0</v>
      </c>
      <c r="L668" s="439"/>
    </row>
    <row r="669" spans="1:12" s="466" customFormat="1" ht="25.5">
      <c r="A669" s="247" t="s">
        <v>7654</v>
      </c>
      <c r="B669" s="247" t="s">
        <v>5508</v>
      </c>
      <c r="C669" s="247" t="s">
        <v>313</v>
      </c>
      <c r="D669" s="247"/>
      <c r="E669" s="248" t="s">
        <v>3792</v>
      </c>
      <c r="F669" s="249" t="s">
        <v>171</v>
      </c>
      <c r="G669" s="234">
        <v>6</v>
      </c>
      <c r="H669" s="330"/>
      <c r="I669" s="433">
        <f t="shared" si="194"/>
        <v>0</v>
      </c>
      <c r="J669" s="236">
        <f t="shared" si="197"/>
        <v>0</v>
      </c>
      <c r="K669" s="212">
        <f t="shared" si="196"/>
        <v>0</v>
      </c>
      <c r="L669" s="439"/>
    </row>
    <row r="670" spans="1:12" s="466" customFormat="1" ht="25.5">
      <c r="A670" s="247" t="s">
        <v>7655</v>
      </c>
      <c r="B670" s="247" t="s">
        <v>5552</v>
      </c>
      <c r="C670" s="247" t="s">
        <v>313</v>
      </c>
      <c r="D670" s="247"/>
      <c r="E670" s="248" t="s">
        <v>3793</v>
      </c>
      <c r="F670" s="249" t="s">
        <v>1273</v>
      </c>
      <c r="G670" s="234">
        <v>18</v>
      </c>
      <c r="H670" s="330"/>
      <c r="I670" s="433">
        <f t="shared" si="194"/>
        <v>0</v>
      </c>
      <c r="J670" s="236">
        <f t="shared" si="197"/>
        <v>0</v>
      </c>
      <c r="K670" s="212">
        <f t="shared" si="196"/>
        <v>0</v>
      </c>
      <c r="L670" s="439"/>
    </row>
    <row r="671" spans="1:12" s="466" customFormat="1" ht="25.5">
      <c r="A671" s="247" t="s">
        <v>7656</v>
      </c>
      <c r="B671" s="247" t="s">
        <v>5553</v>
      </c>
      <c r="C671" s="247" t="s">
        <v>313</v>
      </c>
      <c r="D671" s="247"/>
      <c r="E671" s="248" t="s">
        <v>3794</v>
      </c>
      <c r="F671" s="249" t="s">
        <v>171</v>
      </c>
      <c r="G671" s="234">
        <v>1</v>
      </c>
      <c r="H671" s="330"/>
      <c r="I671" s="433">
        <f t="shared" si="194"/>
        <v>0</v>
      </c>
      <c r="J671" s="236">
        <f t="shared" si="197"/>
        <v>0</v>
      </c>
      <c r="K671" s="212">
        <f t="shared" si="196"/>
        <v>0</v>
      </c>
      <c r="L671" s="439"/>
    </row>
    <row r="672" spans="1:12" s="466" customFormat="1" ht="63.75">
      <c r="A672" s="247" t="s">
        <v>7657</v>
      </c>
      <c r="B672" s="247" t="s">
        <v>5562</v>
      </c>
      <c r="C672" s="247" t="s">
        <v>313</v>
      </c>
      <c r="D672" s="247"/>
      <c r="E672" s="248" t="s">
        <v>3804</v>
      </c>
      <c r="F672" s="249" t="s">
        <v>171</v>
      </c>
      <c r="G672" s="234">
        <v>1</v>
      </c>
      <c r="H672" s="330"/>
      <c r="I672" s="433">
        <f t="shared" si="194"/>
        <v>0</v>
      </c>
      <c r="J672" s="236">
        <f t="shared" si="197"/>
        <v>0</v>
      </c>
      <c r="K672" s="212">
        <f t="shared" si="196"/>
        <v>0</v>
      </c>
      <c r="L672" s="439"/>
    </row>
    <row r="673" spans="1:12" s="466" customFormat="1" ht="38.25">
      <c r="A673" s="247" t="s">
        <v>7658</v>
      </c>
      <c r="B673" s="247" t="s">
        <v>5563</v>
      </c>
      <c r="C673" s="247" t="s">
        <v>313</v>
      </c>
      <c r="D673" s="247"/>
      <c r="E673" s="248" t="s">
        <v>6315</v>
      </c>
      <c r="F673" s="249" t="s">
        <v>171</v>
      </c>
      <c r="G673" s="234">
        <v>2</v>
      </c>
      <c r="H673" s="330"/>
      <c r="I673" s="433">
        <f t="shared" si="194"/>
        <v>0</v>
      </c>
      <c r="J673" s="236">
        <f t="shared" si="197"/>
        <v>0</v>
      </c>
      <c r="K673" s="212">
        <f t="shared" si="196"/>
        <v>0</v>
      </c>
      <c r="L673" s="439"/>
    </row>
    <row r="674" spans="1:12" s="466" customFormat="1" ht="25.5">
      <c r="A674" s="247" t="s">
        <v>7659</v>
      </c>
      <c r="B674" s="247" t="s">
        <v>5564</v>
      </c>
      <c r="C674" s="247" t="s">
        <v>313</v>
      </c>
      <c r="D674" s="247"/>
      <c r="E674" s="248" t="s">
        <v>3806</v>
      </c>
      <c r="F674" s="249" t="s">
        <v>171</v>
      </c>
      <c r="G674" s="234">
        <v>2</v>
      </c>
      <c r="H674" s="330"/>
      <c r="I674" s="433">
        <f t="shared" si="194"/>
        <v>0</v>
      </c>
      <c r="J674" s="236">
        <f t="shared" si="197"/>
        <v>0</v>
      </c>
      <c r="K674" s="212">
        <f t="shared" si="196"/>
        <v>0</v>
      </c>
      <c r="L674" s="439"/>
    </row>
    <row r="675" spans="1:12" s="466" customFormat="1">
      <c r="A675" s="247"/>
      <c r="B675" s="247"/>
      <c r="C675" s="247"/>
      <c r="D675" s="247"/>
      <c r="E675" s="248"/>
      <c r="F675" s="249"/>
      <c r="G675" s="251"/>
      <c r="H675" s="487"/>
      <c r="I675" s="435"/>
      <c r="J675" s="435"/>
      <c r="K675" s="436"/>
      <c r="L675" s="419"/>
    </row>
    <row r="676" spans="1:12" s="466" customFormat="1">
      <c r="A676" s="461" t="s">
        <v>7660</v>
      </c>
      <c r="B676" s="461"/>
      <c r="C676" s="461"/>
      <c r="D676" s="461"/>
      <c r="E676" s="462" t="s">
        <v>7661</v>
      </c>
      <c r="F676" s="465"/>
      <c r="G676" s="299"/>
      <c r="H676" s="490"/>
      <c r="I676" s="471"/>
      <c r="J676" s="471"/>
      <c r="K676" s="472"/>
      <c r="L676" s="419"/>
    </row>
    <row r="677" spans="1:12" s="466" customFormat="1" ht="25.5">
      <c r="A677" s="247" t="s">
        <v>7662</v>
      </c>
      <c r="B677" s="247"/>
      <c r="C677" s="247" t="s">
        <v>221</v>
      </c>
      <c r="D677" s="247">
        <v>92984</v>
      </c>
      <c r="E677" s="248" t="s">
        <v>6599</v>
      </c>
      <c r="F677" s="249" t="s">
        <v>164</v>
      </c>
      <c r="G677" s="234">
        <v>195</v>
      </c>
      <c r="H677" s="330"/>
      <c r="I677" s="433">
        <f t="shared" ref="I677:I690" si="198">$H$3</f>
        <v>0</v>
      </c>
      <c r="J677" s="236">
        <f t="shared" ref="J677" si="199">TRUNC(H677 * (1+I677), 2)</f>
        <v>0</v>
      </c>
      <c r="K677" s="212">
        <f t="shared" ref="K677:K690" si="200">TRUNC(G677*J677,2)</f>
        <v>0</v>
      </c>
      <c r="L677" s="474"/>
    </row>
    <row r="678" spans="1:12" s="466" customFormat="1" ht="25.5">
      <c r="A678" s="247" t="s">
        <v>7663</v>
      </c>
      <c r="B678" s="247"/>
      <c r="C678" s="247" t="s">
        <v>221</v>
      </c>
      <c r="D678" s="247">
        <v>92984</v>
      </c>
      <c r="E678" s="248" t="s">
        <v>6599</v>
      </c>
      <c r="F678" s="249" t="s">
        <v>164</v>
      </c>
      <c r="G678" s="234">
        <v>65</v>
      </c>
      <c r="H678" s="330"/>
      <c r="I678" s="433">
        <f t="shared" si="198"/>
        <v>0</v>
      </c>
      <c r="J678" s="236">
        <f t="shared" ref="J678:J690" si="201">TRUNC(H678 * (1+I678), 2)</f>
        <v>0</v>
      </c>
      <c r="K678" s="212">
        <f t="shared" si="200"/>
        <v>0</v>
      </c>
      <c r="L678" s="474"/>
    </row>
    <row r="679" spans="1:12" s="466" customFormat="1" ht="25.5">
      <c r="A679" s="247" t="s">
        <v>7664</v>
      </c>
      <c r="B679" s="247"/>
      <c r="C679" s="247" t="s">
        <v>221</v>
      </c>
      <c r="D679" s="247">
        <v>91935</v>
      </c>
      <c r="E679" s="248" t="s">
        <v>6596</v>
      </c>
      <c r="F679" s="249" t="s">
        <v>164</v>
      </c>
      <c r="G679" s="234">
        <v>65</v>
      </c>
      <c r="H679" s="330"/>
      <c r="I679" s="433">
        <f t="shared" si="198"/>
        <v>0</v>
      </c>
      <c r="J679" s="236">
        <f t="shared" si="201"/>
        <v>0</v>
      </c>
      <c r="K679" s="212">
        <f t="shared" si="200"/>
        <v>0</v>
      </c>
      <c r="L679" s="474"/>
    </row>
    <row r="680" spans="1:12" s="466" customFormat="1">
      <c r="A680" s="247" t="s">
        <v>7665</v>
      </c>
      <c r="B680" s="247" t="s">
        <v>5568</v>
      </c>
      <c r="C680" s="247" t="s">
        <v>313</v>
      </c>
      <c r="D680" s="247"/>
      <c r="E680" s="248" t="s">
        <v>3813</v>
      </c>
      <c r="F680" s="249" t="s">
        <v>171</v>
      </c>
      <c r="G680" s="234">
        <v>2</v>
      </c>
      <c r="H680" s="330"/>
      <c r="I680" s="433">
        <f t="shared" si="198"/>
        <v>0</v>
      </c>
      <c r="J680" s="236">
        <f t="shared" si="201"/>
        <v>0</v>
      </c>
      <c r="K680" s="212">
        <f t="shared" si="200"/>
        <v>0</v>
      </c>
      <c r="L680" s="439"/>
    </row>
    <row r="681" spans="1:12" s="466" customFormat="1">
      <c r="A681" s="247" t="s">
        <v>7666</v>
      </c>
      <c r="B681" s="247" t="s">
        <v>5557</v>
      </c>
      <c r="C681" s="247" t="s">
        <v>313</v>
      </c>
      <c r="D681" s="247"/>
      <c r="E681" s="248" t="s">
        <v>3810</v>
      </c>
      <c r="F681" s="249" t="s">
        <v>171</v>
      </c>
      <c r="G681" s="234">
        <v>8</v>
      </c>
      <c r="H681" s="330"/>
      <c r="I681" s="433">
        <f t="shared" si="198"/>
        <v>0</v>
      </c>
      <c r="J681" s="236">
        <f t="shared" si="201"/>
        <v>0</v>
      </c>
      <c r="K681" s="212">
        <f t="shared" si="200"/>
        <v>0</v>
      </c>
      <c r="L681" s="439"/>
    </row>
    <row r="682" spans="1:12" s="466" customFormat="1" ht="25.5">
      <c r="A682" s="247" t="s">
        <v>7667</v>
      </c>
      <c r="B682" s="247" t="s">
        <v>5559</v>
      </c>
      <c r="C682" s="247" t="s">
        <v>313</v>
      </c>
      <c r="D682" s="247"/>
      <c r="E682" s="248" t="s">
        <v>3801</v>
      </c>
      <c r="F682" s="249" t="s">
        <v>1273</v>
      </c>
      <c r="G682" s="234">
        <v>2</v>
      </c>
      <c r="H682" s="330"/>
      <c r="I682" s="433">
        <f t="shared" si="198"/>
        <v>0</v>
      </c>
      <c r="J682" s="236">
        <f t="shared" si="201"/>
        <v>0</v>
      </c>
      <c r="K682" s="212">
        <f t="shared" si="200"/>
        <v>0</v>
      </c>
      <c r="L682" s="439"/>
    </row>
    <row r="683" spans="1:12" s="466" customFormat="1" ht="25.5">
      <c r="A683" s="247" t="s">
        <v>7668</v>
      </c>
      <c r="B683" s="247"/>
      <c r="C683" s="247" t="s">
        <v>221</v>
      </c>
      <c r="D683" s="247">
        <v>95752</v>
      </c>
      <c r="E683" s="248" t="s">
        <v>7175</v>
      </c>
      <c r="F683" s="249" t="s">
        <v>164</v>
      </c>
      <c r="G683" s="234">
        <v>9</v>
      </c>
      <c r="H683" s="330"/>
      <c r="I683" s="433">
        <f t="shared" si="198"/>
        <v>0</v>
      </c>
      <c r="J683" s="236">
        <f t="shared" si="201"/>
        <v>0</v>
      </c>
      <c r="K683" s="212">
        <f t="shared" si="200"/>
        <v>0</v>
      </c>
      <c r="L683" s="419"/>
    </row>
    <row r="684" spans="1:12" s="466" customFormat="1" ht="25.5">
      <c r="A684" s="247" t="s">
        <v>7669</v>
      </c>
      <c r="B684" s="247" t="s">
        <v>5561</v>
      </c>
      <c r="C684" s="247" t="s">
        <v>313</v>
      </c>
      <c r="D684" s="247"/>
      <c r="E684" s="248" t="s">
        <v>3803</v>
      </c>
      <c r="F684" s="249" t="s">
        <v>171</v>
      </c>
      <c r="G684" s="234">
        <v>6</v>
      </c>
      <c r="H684" s="330"/>
      <c r="I684" s="433">
        <f t="shared" si="198"/>
        <v>0</v>
      </c>
      <c r="J684" s="236">
        <f t="shared" si="201"/>
        <v>0</v>
      </c>
      <c r="K684" s="212">
        <f t="shared" si="200"/>
        <v>0</v>
      </c>
      <c r="L684" s="439"/>
    </row>
    <row r="685" spans="1:12" s="466" customFormat="1" ht="25.5">
      <c r="A685" s="247" t="s">
        <v>7670</v>
      </c>
      <c r="B685" s="247" t="s">
        <v>5508</v>
      </c>
      <c r="C685" s="247" t="s">
        <v>313</v>
      </c>
      <c r="D685" s="247"/>
      <c r="E685" s="248" t="s">
        <v>3792</v>
      </c>
      <c r="F685" s="249" t="s">
        <v>171</v>
      </c>
      <c r="G685" s="234">
        <v>6</v>
      </c>
      <c r="H685" s="330"/>
      <c r="I685" s="433">
        <f t="shared" si="198"/>
        <v>0</v>
      </c>
      <c r="J685" s="236">
        <f t="shared" si="201"/>
        <v>0</v>
      </c>
      <c r="K685" s="212">
        <f t="shared" si="200"/>
        <v>0</v>
      </c>
      <c r="L685" s="439"/>
    </row>
    <row r="686" spans="1:12" s="466" customFormat="1" ht="25.5">
      <c r="A686" s="247" t="s">
        <v>7671</v>
      </c>
      <c r="B686" s="247" t="s">
        <v>5552</v>
      </c>
      <c r="C686" s="247" t="s">
        <v>313</v>
      </c>
      <c r="D686" s="247"/>
      <c r="E686" s="248" t="s">
        <v>3793</v>
      </c>
      <c r="F686" s="249" t="s">
        <v>1273</v>
      </c>
      <c r="G686" s="234">
        <v>18</v>
      </c>
      <c r="H686" s="330"/>
      <c r="I686" s="433">
        <f t="shared" si="198"/>
        <v>0</v>
      </c>
      <c r="J686" s="236">
        <f t="shared" si="201"/>
        <v>0</v>
      </c>
      <c r="K686" s="212">
        <f t="shared" si="200"/>
        <v>0</v>
      </c>
      <c r="L686" s="439"/>
    </row>
    <row r="687" spans="1:12" s="466" customFormat="1" ht="25.5">
      <c r="A687" s="247" t="s">
        <v>7672</v>
      </c>
      <c r="B687" s="247" t="s">
        <v>5553</v>
      </c>
      <c r="C687" s="247" t="s">
        <v>313</v>
      </c>
      <c r="D687" s="247"/>
      <c r="E687" s="248" t="s">
        <v>3794</v>
      </c>
      <c r="F687" s="249" t="s">
        <v>171</v>
      </c>
      <c r="G687" s="234">
        <v>1</v>
      </c>
      <c r="H687" s="330"/>
      <c r="I687" s="433">
        <f t="shared" si="198"/>
        <v>0</v>
      </c>
      <c r="J687" s="236">
        <f t="shared" si="201"/>
        <v>0</v>
      </c>
      <c r="K687" s="212">
        <f t="shared" si="200"/>
        <v>0</v>
      </c>
      <c r="L687" s="439"/>
    </row>
    <row r="688" spans="1:12" s="466" customFormat="1" ht="63.75">
      <c r="A688" s="247" t="s">
        <v>7673</v>
      </c>
      <c r="B688" s="247" t="s">
        <v>5562</v>
      </c>
      <c r="C688" s="247" t="s">
        <v>313</v>
      </c>
      <c r="D688" s="247"/>
      <c r="E688" s="248" t="s">
        <v>3804</v>
      </c>
      <c r="F688" s="249" t="s">
        <v>171</v>
      </c>
      <c r="G688" s="234">
        <v>1</v>
      </c>
      <c r="H688" s="330"/>
      <c r="I688" s="433">
        <f t="shared" si="198"/>
        <v>0</v>
      </c>
      <c r="J688" s="236">
        <f t="shared" si="201"/>
        <v>0</v>
      </c>
      <c r="K688" s="212">
        <f t="shared" si="200"/>
        <v>0</v>
      </c>
      <c r="L688" s="439"/>
    </row>
    <row r="689" spans="1:12" s="466" customFormat="1" ht="38.25">
      <c r="A689" s="247" t="s">
        <v>7674</v>
      </c>
      <c r="B689" s="247" t="s">
        <v>5563</v>
      </c>
      <c r="C689" s="247" t="s">
        <v>313</v>
      </c>
      <c r="D689" s="247"/>
      <c r="E689" s="248" t="s">
        <v>6315</v>
      </c>
      <c r="F689" s="249" t="s">
        <v>171</v>
      </c>
      <c r="G689" s="234">
        <v>2</v>
      </c>
      <c r="H689" s="330"/>
      <c r="I689" s="433">
        <f t="shared" si="198"/>
        <v>0</v>
      </c>
      <c r="J689" s="236">
        <f t="shared" si="201"/>
        <v>0</v>
      </c>
      <c r="K689" s="212">
        <f t="shared" si="200"/>
        <v>0</v>
      </c>
      <c r="L689" s="439"/>
    </row>
    <row r="690" spans="1:12" s="466" customFormat="1" ht="25.5">
      <c r="A690" s="247" t="s">
        <v>7675</v>
      </c>
      <c r="B690" s="247" t="s">
        <v>5564</v>
      </c>
      <c r="C690" s="247" t="s">
        <v>313</v>
      </c>
      <c r="D690" s="247"/>
      <c r="E690" s="248" t="s">
        <v>3806</v>
      </c>
      <c r="F690" s="249" t="s">
        <v>171</v>
      </c>
      <c r="G690" s="234">
        <v>2</v>
      </c>
      <c r="H690" s="330"/>
      <c r="I690" s="433">
        <f t="shared" si="198"/>
        <v>0</v>
      </c>
      <c r="J690" s="236">
        <f t="shared" si="201"/>
        <v>0</v>
      </c>
      <c r="K690" s="212">
        <f t="shared" si="200"/>
        <v>0</v>
      </c>
      <c r="L690" s="439"/>
    </row>
    <row r="691" spans="1:12" s="466" customFormat="1">
      <c r="A691" s="247"/>
      <c r="B691" s="247"/>
      <c r="C691" s="247"/>
      <c r="D691" s="247"/>
      <c r="E691" s="248"/>
      <c r="F691" s="249"/>
      <c r="G691" s="251"/>
      <c r="H691" s="487"/>
      <c r="I691" s="435"/>
      <c r="J691" s="435"/>
      <c r="K691" s="436"/>
      <c r="L691" s="419"/>
    </row>
    <row r="692" spans="1:12" s="466" customFormat="1">
      <c r="A692" s="461" t="s">
        <v>7676</v>
      </c>
      <c r="B692" s="461"/>
      <c r="C692" s="461"/>
      <c r="D692" s="461"/>
      <c r="E692" s="462" t="s">
        <v>7677</v>
      </c>
      <c r="F692" s="465"/>
      <c r="G692" s="299"/>
      <c r="H692" s="490"/>
      <c r="I692" s="471"/>
      <c r="J692" s="471"/>
      <c r="K692" s="472"/>
      <c r="L692" s="419"/>
    </row>
    <row r="693" spans="1:12" s="466" customFormat="1" ht="25.5">
      <c r="A693" s="247" t="s">
        <v>4105</v>
      </c>
      <c r="B693" s="247"/>
      <c r="C693" s="247" t="s">
        <v>221</v>
      </c>
      <c r="D693" s="247">
        <v>93000</v>
      </c>
      <c r="E693" s="248" t="s">
        <v>6603</v>
      </c>
      <c r="F693" s="249" t="s">
        <v>164</v>
      </c>
      <c r="G693" s="234">
        <v>216</v>
      </c>
      <c r="H693" s="330"/>
      <c r="I693" s="433">
        <f t="shared" ref="I693:I706" si="202">$H$3</f>
        <v>0</v>
      </c>
      <c r="J693" s="236">
        <f t="shared" ref="J693" si="203">TRUNC(H693 * (1+I693), 2)</f>
        <v>0</v>
      </c>
      <c r="K693" s="212">
        <f t="shared" ref="K693:K706" si="204">TRUNC(G693*J693,2)</f>
        <v>0</v>
      </c>
      <c r="L693" s="474"/>
    </row>
    <row r="694" spans="1:12" s="466" customFormat="1" ht="25.5">
      <c r="A694" s="247" t="s">
        <v>4106</v>
      </c>
      <c r="B694" s="247"/>
      <c r="C694" s="247" t="s">
        <v>221</v>
      </c>
      <c r="D694" s="247">
        <v>93000</v>
      </c>
      <c r="E694" s="248" t="s">
        <v>6603</v>
      </c>
      <c r="F694" s="249" t="s">
        <v>164</v>
      </c>
      <c r="G694" s="234">
        <v>72</v>
      </c>
      <c r="H694" s="330"/>
      <c r="I694" s="433">
        <f t="shared" si="202"/>
        <v>0</v>
      </c>
      <c r="J694" s="236">
        <f t="shared" ref="J694:J706" si="205">TRUNC(H694 * (1+I694), 2)</f>
        <v>0</v>
      </c>
      <c r="K694" s="212">
        <f t="shared" si="204"/>
        <v>0</v>
      </c>
      <c r="L694" s="474"/>
    </row>
    <row r="695" spans="1:12" s="466" customFormat="1" ht="25.5">
      <c r="A695" s="247" t="s">
        <v>4107</v>
      </c>
      <c r="B695" s="247"/>
      <c r="C695" s="247" t="s">
        <v>221</v>
      </c>
      <c r="D695" s="247">
        <v>92994</v>
      </c>
      <c r="E695" s="248" t="s">
        <v>6602</v>
      </c>
      <c r="F695" s="249" t="s">
        <v>164</v>
      </c>
      <c r="G695" s="234">
        <v>72</v>
      </c>
      <c r="H695" s="330"/>
      <c r="I695" s="433">
        <f t="shared" si="202"/>
        <v>0</v>
      </c>
      <c r="J695" s="236">
        <f t="shared" si="205"/>
        <v>0</v>
      </c>
      <c r="K695" s="212">
        <f t="shared" si="204"/>
        <v>0</v>
      </c>
      <c r="L695" s="474"/>
    </row>
    <row r="696" spans="1:12" s="466" customFormat="1">
      <c r="A696" s="247" t="s">
        <v>7678</v>
      </c>
      <c r="B696" s="247" t="s">
        <v>5579</v>
      </c>
      <c r="C696" s="247" t="s">
        <v>313</v>
      </c>
      <c r="D696" s="247"/>
      <c r="E696" s="248" t="s">
        <v>3829</v>
      </c>
      <c r="F696" s="249" t="s">
        <v>171</v>
      </c>
      <c r="G696" s="234">
        <v>2</v>
      </c>
      <c r="H696" s="330"/>
      <c r="I696" s="433">
        <f t="shared" si="202"/>
        <v>0</v>
      </c>
      <c r="J696" s="236">
        <f t="shared" si="205"/>
        <v>0</v>
      </c>
      <c r="K696" s="212">
        <f t="shared" si="204"/>
        <v>0</v>
      </c>
      <c r="L696" s="439"/>
    </row>
    <row r="697" spans="1:12" s="466" customFormat="1">
      <c r="A697" s="247" t="s">
        <v>4108</v>
      </c>
      <c r="B697" s="247" t="s">
        <v>7111</v>
      </c>
      <c r="C697" s="247" t="s">
        <v>313</v>
      </c>
      <c r="D697" s="247"/>
      <c r="E697" s="248" t="s">
        <v>3847</v>
      </c>
      <c r="F697" s="249" t="s">
        <v>171</v>
      </c>
      <c r="G697" s="234">
        <v>8</v>
      </c>
      <c r="H697" s="330"/>
      <c r="I697" s="433">
        <f t="shared" si="202"/>
        <v>0</v>
      </c>
      <c r="J697" s="236">
        <f t="shared" si="205"/>
        <v>0</v>
      </c>
      <c r="K697" s="212">
        <f t="shared" si="204"/>
        <v>0</v>
      </c>
      <c r="L697" s="439"/>
    </row>
    <row r="698" spans="1:12" s="466" customFormat="1" ht="25.5">
      <c r="A698" s="247" t="s">
        <v>7679</v>
      </c>
      <c r="B698" s="247" t="s">
        <v>5580</v>
      </c>
      <c r="C698" s="247" t="s">
        <v>313</v>
      </c>
      <c r="D698" s="247"/>
      <c r="E698" s="248" t="s">
        <v>3830</v>
      </c>
      <c r="F698" s="249" t="s">
        <v>1273</v>
      </c>
      <c r="G698" s="234">
        <v>2</v>
      </c>
      <c r="H698" s="330"/>
      <c r="I698" s="433">
        <f t="shared" si="202"/>
        <v>0</v>
      </c>
      <c r="J698" s="236">
        <f t="shared" si="205"/>
        <v>0</v>
      </c>
      <c r="K698" s="212">
        <f t="shared" si="204"/>
        <v>0</v>
      </c>
      <c r="L698" s="439"/>
    </row>
    <row r="699" spans="1:12" s="466" customFormat="1" ht="25.5">
      <c r="A699" s="247" t="s">
        <v>4109</v>
      </c>
      <c r="B699" s="247" t="s">
        <v>5761</v>
      </c>
      <c r="C699" s="247" t="s">
        <v>313</v>
      </c>
      <c r="D699" s="247"/>
      <c r="E699" s="248" t="s">
        <v>7039</v>
      </c>
      <c r="F699" s="249" t="s">
        <v>164</v>
      </c>
      <c r="G699" s="234">
        <v>6</v>
      </c>
      <c r="H699" s="330"/>
      <c r="I699" s="433">
        <f t="shared" si="202"/>
        <v>0</v>
      </c>
      <c r="J699" s="236">
        <f t="shared" si="205"/>
        <v>0</v>
      </c>
      <c r="K699" s="212">
        <f t="shared" si="204"/>
        <v>0</v>
      </c>
      <c r="L699" s="439"/>
    </row>
    <row r="700" spans="1:12" s="466" customFormat="1" ht="25.5">
      <c r="A700" s="247" t="s">
        <v>7680</v>
      </c>
      <c r="B700" s="247" t="s">
        <v>5561</v>
      </c>
      <c r="C700" s="247" t="s">
        <v>313</v>
      </c>
      <c r="D700" s="247"/>
      <c r="E700" s="248" t="s">
        <v>3803</v>
      </c>
      <c r="F700" s="249" t="s">
        <v>171</v>
      </c>
      <c r="G700" s="234">
        <v>4</v>
      </c>
      <c r="H700" s="330"/>
      <c r="I700" s="433">
        <f t="shared" si="202"/>
        <v>0</v>
      </c>
      <c r="J700" s="236">
        <f t="shared" si="205"/>
        <v>0</v>
      </c>
      <c r="K700" s="212">
        <f t="shared" si="204"/>
        <v>0</v>
      </c>
      <c r="L700" s="439"/>
    </row>
    <row r="701" spans="1:12" s="466" customFormat="1" ht="25.5">
      <c r="A701" s="247" t="s">
        <v>7681</v>
      </c>
      <c r="B701" s="247" t="s">
        <v>5508</v>
      </c>
      <c r="C701" s="247" t="s">
        <v>313</v>
      </c>
      <c r="D701" s="247"/>
      <c r="E701" s="248" t="s">
        <v>3792</v>
      </c>
      <c r="F701" s="249" t="s">
        <v>171</v>
      </c>
      <c r="G701" s="234">
        <v>4</v>
      </c>
      <c r="H701" s="330"/>
      <c r="I701" s="433">
        <f t="shared" si="202"/>
        <v>0</v>
      </c>
      <c r="J701" s="236">
        <f t="shared" si="205"/>
        <v>0</v>
      </c>
      <c r="K701" s="212">
        <f t="shared" si="204"/>
        <v>0</v>
      </c>
      <c r="L701" s="439"/>
    </row>
    <row r="702" spans="1:12" s="466" customFormat="1" ht="25.5">
      <c r="A702" s="247" t="s">
        <v>7682</v>
      </c>
      <c r="B702" s="247" t="s">
        <v>5552</v>
      </c>
      <c r="C702" s="247" t="s">
        <v>313</v>
      </c>
      <c r="D702" s="247"/>
      <c r="E702" s="248" t="s">
        <v>3793</v>
      </c>
      <c r="F702" s="249" t="s">
        <v>1273</v>
      </c>
      <c r="G702" s="234">
        <v>8</v>
      </c>
      <c r="H702" s="330"/>
      <c r="I702" s="433">
        <f t="shared" si="202"/>
        <v>0</v>
      </c>
      <c r="J702" s="236">
        <f t="shared" si="205"/>
        <v>0</v>
      </c>
      <c r="K702" s="212">
        <f t="shared" si="204"/>
        <v>0</v>
      </c>
      <c r="L702" s="439"/>
    </row>
    <row r="703" spans="1:12" s="466" customFormat="1" ht="25.5">
      <c r="A703" s="247" t="s">
        <v>7683</v>
      </c>
      <c r="B703" s="247" t="s">
        <v>5553</v>
      </c>
      <c r="C703" s="247" t="s">
        <v>313</v>
      </c>
      <c r="D703" s="247"/>
      <c r="E703" s="248" t="s">
        <v>3794</v>
      </c>
      <c r="F703" s="249" t="s">
        <v>171</v>
      </c>
      <c r="G703" s="234">
        <v>1</v>
      </c>
      <c r="H703" s="330"/>
      <c r="I703" s="433">
        <f t="shared" si="202"/>
        <v>0</v>
      </c>
      <c r="J703" s="236">
        <f t="shared" si="205"/>
        <v>0</v>
      </c>
      <c r="K703" s="212">
        <f t="shared" si="204"/>
        <v>0</v>
      </c>
      <c r="L703" s="439"/>
    </row>
    <row r="704" spans="1:12" s="466" customFormat="1" ht="63.75">
      <c r="A704" s="247" t="s">
        <v>4110</v>
      </c>
      <c r="B704" s="247" t="s">
        <v>5767</v>
      </c>
      <c r="C704" s="247" t="s">
        <v>313</v>
      </c>
      <c r="D704" s="247"/>
      <c r="E704" s="248" t="s">
        <v>3849</v>
      </c>
      <c r="F704" s="249" t="s">
        <v>171</v>
      </c>
      <c r="G704" s="234">
        <v>1</v>
      </c>
      <c r="H704" s="330"/>
      <c r="I704" s="433">
        <f t="shared" si="202"/>
        <v>0</v>
      </c>
      <c r="J704" s="236">
        <f t="shared" si="205"/>
        <v>0</v>
      </c>
      <c r="K704" s="212">
        <f t="shared" si="204"/>
        <v>0</v>
      </c>
      <c r="L704" s="439"/>
    </row>
    <row r="705" spans="1:12" s="466" customFormat="1" ht="38.25">
      <c r="A705" s="247" t="s">
        <v>4111</v>
      </c>
      <c r="B705" s="247" t="s">
        <v>5598</v>
      </c>
      <c r="C705" s="247" t="s">
        <v>313</v>
      </c>
      <c r="D705" s="247"/>
      <c r="E705" s="248" t="s">
        <v>6314</v>
      </c>
      <c r="F705" s="249" t="s">
        <v>171</v>
      </c>
      <c r="G705" s="234">
        <v>2</v>
      </c>
      <c r="H705" s="330"/>
      <c r="I705" s="433">
        <f t="shared" si="202"/>
        <v>0</v>
      </c>
      <c r="J705" s="236">
        <f t="shared" si="205"/>
        <v>0</v>
      </c>
      <c r="K705" s="212">
        <f t="shared" si="204"/>
        <v>0</v>
      </c>
      <c r="L705" s="439"/>
    </row>
    <row r="706" spans="1:12" s="466" customFormat="1" ht="25.5">
      <c r="A706" s="247" t="s">
        <v>4112</v>
      </c>
      <c r="B706" s="247" t="s">
        <v>5599</v>
      </c>
      <c r="C706" s="247" t="s">
        <v>313</v>
      </c>
      <c r="D706" s="247"/>
      <c r="E706" s="248" t="s">
        <v>3851</v>
      </c>
      <c r="F706" s="249" t="s">
        <v>171</v>
      </c>
      <c r="G706" s="234">
        <v>2</v>
      </c>
      <c r="H706" s="330"/>
      <c r="I706" s="433">
        <f t="shared" si="202"/>
        <v>0</v>
      </c>
      <c r="J706" s="236">
        <f t="shared" si="205"/>
        <v>0</v>
      </c>
      <c r="K706" s="212">
        <f t="shared" si="204"/>
        <v>0</v>
      </c>
      <c r="L706" s="439"/>
    </row>
    <row r="707" spans="1:12" s="466" customFormat="1">
      <c r="A707" s="247"/>
      <c r="B707" s="247"/>
      <c r="C707" s="247"/>
      <c r="D707" s="247"/>
      <c r="E707" s="248"/>
      <c r="F707" s="249"/>
      <c r="G707" s="251"/>
      <c r="H707" s="487"/>
      <c r="I707" s="435"/>
      <c r="J707" s="435"/>
      <c r="K707" s="436"/>
      <c r="L707" s="419"/>
    </row>
    <row r="708" spans="1:12" s="466" customFormat="1">
      <c r="A708" s="461" t="s">
        <v>4113</v>
      </c>
      <c r="B708" s="461"/>
      <c r="C708" s="461"/>
      <c r="D708" s="461"/>
      <c r="E708" s="462" t="s">
        <v>3852</v>
      </c>
      <c r="F708" s="465"/>
      <c r="G708" s="299"/>
      <c r="H708" s="490"/>
      <c r="I708" s="471"/>
      <c r="J708" s="471"/>
      <c r="K708" s="472"/>
      <c r="L708" s="419"/>
    </row>
    <row r="709" spans="1:12" s="466" customFormat="1" ht="25.5">
      <c r="A709" s="247" t="s">
        <v>4114</v>
      </c>
      <c r="B709" s="247"/>
      <c r="C709" s="247" t="s">
        <v>221</v>
      </c>
      <c r="D709" s="247">
        <v>91931</v>
      </c>
      <c r="E709" s="248" t="s">
        <v>6593</v>
      </c>
      <c r="F709" s="249" t="s">
        <v>164</v>
      </c>
      <c r="G709" s="234">
        <v>234</v>
      </c>
      <c r="H709" s="330"/>
      <c r="I709" s="433">
        <f t="shared" ref="I709:I723" si="206">$H$3</f>
        <v>0</v>
      </c>
      <c r="J709" s="236">
        <f t="shared" ref="J709" si="207">TRUNC(H709 * (1+I709), 2)</f>
        <v>0</v>
      </c>
      <c r="K709" s="212">
        <f t="shared" ref="K709:K723" si="208">TRUNC(G709*J709,2)</f>
        <v>0</v>
      </c>
      <c r="L709" s="474"/>
    </row>
    <row r="710" spans="1:12" s="466" customFormat="1" ht="25.5">
      <c r="A710" s="247" t="s">
        <v>4115</v>
      </c>
      <c r="B710" s="247"/>
      <c r="C710" s="247" t="s">
        <v>221</v>
      </c>
      <c r="D710" s="247">
        <v>91931</v>
      </c>
      <c r="E710" s="248" t="s">
        <v>6593</v>
      </c>
      <c r="F710" s="249" t="s">
        <v>164</v>
      </c>
      <c r="G710" s="234">
        <v>78</v>
      </c>
      <c r="H710" s="330"/>
      <c r="I710" s="433">
        <f t="shared" si="206"/>
        <v>0</v>
      </c>
      <c r="J710" s="236">
        <f t="shared" ref="J710:J723" si="209">TRUNC(H710 * (1+I710), 2)</f>
        <v>0</v>
      </c>
      <c r="K710" s="212">
        <f t="shared" si="208"/>
        <v>0</v>
      </c>
      <c r="L710" s="474"/>
    </row>
    <row r="711" spans="1:12" s="466" customFormat="1" ht="25.5">
      <c r="A711" s="247" t="s">
        <v>4116</v>
      </c>
      <c r="B711" s="247"/>
      <c r="C711" s="247" t="s">
        <v>221</v>
      </c>
      <c r="D711" s="247">
        <v>91933</v>
      </c>
      <c r="E711" s="248" t="s">
        <v>6594</v>
      </c>
      <c r="F711" s="249" t="s">
        <v>164</v>
      </c>
      <c r="G711" s="234">
        <v>216</v>
      </c>
      <c r="H711" s="330"/>
      <c r="I711" s="433">
        <f t="shared" si="206"/>
        <v>0</v>
      </c>
      <c r="J711" s="236">
        <f t="shared" si="209"/>
        <v>0</v>
      </c>
      <c r="K711" s="212">
        <f t="shared" si="208"/>
        <v>0</v>
      </c>
      <c r="L711" s="474"/>
    </row>
    <row r="712" spans="1:12" s="466" customFormat="1" ht="25.5">
      <c r="A712" s="247" t="s">
        <v>4117</v>
      </c>
      <c r="B712" s="247"/>
      <c r="C712" s="247" t="s">
        <v>221</v>
      </c>
      <c r="D712" s="247">
        <v>91933</v>
      </c>
      <c r="E712" s="248" t="s">
        <v>6594</v>
      </c>
      <c r="F712" s="249" t="s">
        <v>164</v>
      </c>
      <c r="G712" s="234">
        <v>72</v>
      </c>
      <c r="H712" s="330"/>
      <c r="I712" s="433">
        <f t="shared" si="206"/>
        <v>0</v>
      </c>
      <c r="J712" s="236">
        <f t="shared" si="209"/>
        <v>0</v>
      </c>
      <c r="K712" s="212">
        <f t="shared" si="208"/>
        <v>0</v>
      </c>
      <c r="L712" s="474"/>
    </row>
    <row r="713" spans="1:12" s="466" customFormat="1" ht="25.5">
      <c r="A713" s="247" t="s">
        <v>4118</v>
      </c>
      <c r="B713" s="247"/>
      <c r="C713" s="247" t="s">
        <v>221</v>
      </c>
      <c r="D713" s="247">
        <v>91935</v>
      </c>
      <c r="E713" s="248" t="s">
        <v>6596</v>
      </c>
      <c r="F713" s="249" t="s">
        <v>164</v>
      </c>
      <c r="G713" s="234">
        <v>165</v>
      </c>
      <c r="H713" s="330"/>
      <c r="I713" s="433">
        <f t="shared" si="206"/>
        <v>0</v>
      </c>
      <c r="J713" s="236">
        <f t="shared" si="209"/>
        <v>0</v>
      </c>
      <c r="K713" s="212">
        <f t="shared" si="208"/>
        <v>0</v>
      </c>
      <c r="L713" s="474"/>
    </row>
    <row r="714" spans="1:12" s="466" customFormat="1" ht="25.5">
      <c r="A714" s="247" t="s">
        <v>4119</v>
      </c>
      <c r="B714" s="247"/>
      <c r="C714" s="247" t="s">
        <v>221</v>
      </c>
      <c r="D714" s="247">
        <v>91935</v>
      </c>
      <c r="E714" s="248" t="s">
        <v>6596</v>
      </c>
      <c r="F714" s="249" t="s">
        <v>164</v>
      </c>
      <c r="G714" s="234">
        <v>55</v>
      </c>
      <c r="H714" s="330"/>
      <c r="I714" s="433">
        <f t="shared" si="206"/>
        <v>0</v>
      </c>
      <c r="J714" s="236">
        <f t="shared" si="209"/>
        <v>0</v>
      </c>
      <c r="K714" s="212">
        <f t="shared" si="208"/>
        <v>0</v>
      </c>
      <c r="L714" s="474"/>
    </row>
    <row r="715" spans="1:12" s="466" customFormat="1" ht="25.5">
      <c r="A715" s="247" t="s">
        <v>4120</v>
      </c>
      <c r="B715" s="247" t="s">
        <v>5600</v>
      </c>
      <c r="C715" s="247" t="s">
        <v>313</v>
      </c>
      <c r="D715" s="247"/>
      <c r="E715" s="248" t="s">
        <v>3853</v>
      </c>
      <c r="F715" s="249" t="s">
        <v>1273</v>
      </c>
      <c r="G715" s="234">
        <v>6</v>
      </c>
      <c r="H715" s="330"/>
      <c r="I715" s="433">
        <f t="shared" si="206"/>
        <v>0</v>
      </c>
      <c r="J715" s="236">
        <f t="shared" si="209"/>
        <v>0</v>
      </c>
      <c r="K715" s="212">
        <f t="shared" si="208"/>
        <v>0</v>
      </c>
      <c r="L715" s="439"/>
    </row>
    <row r="716" spans="1:12" s="466" customFormat="1" ht="25.5">
      <c r="A716" s="247" t="s">
        <v>4121</v>
      </c>
      <c r="B716" s="247" t="s">
        <v>5840</v>
      </c>
      <c r="C716" s="247" t="s">
        <v>313</v>
      </c>
      <c r="D716" s="247"/>
      <c r="E716" s="248" t="s">
        <v>7037</v>
      </c>
      <c r="F716" s="249" t="s">
        <v>164</v>
      </c>
      <c r="G716" s="234">
        <v>71</v>
      </c>
      <c r="H716" s="330"/>
      <c r="I716" s="433">
        <f t="shared" si="206"/>
        <v>0</v>
      </c>
      <c r="J716" s="236">
        <f t="shared" si="209"/>
        <v>0</v>
      </c>
      <c r="K716" s="212">
        <f t="shared" si="208"/>
        <v>0</v>
      </c>
      <c r="L716" s="439"/>
    </row>
    <row r="717" spans="1:12" s="466" customFormat="1" ht="25.5">
      <c r="A717" s="247" t="s">
        <v>4122</v>
      </c>
      <c r="B717" s="247" t="s">
        <v>5602</v>
      </c>
      <c r="C717" s="247" t="s">
        <v>313</v>
      </c>
      <c r="D717" s="247"/>
      <c r="E717" s="248" t="s">
        <v>3855</v>
      </c>
      <c r="F717" s="249" t="s">
        <v>171</v>
      </c>
      <c r="G717" s="234">
        <v>47</v>
      </c>
      <c r="H717" s="330"/>
      <c r="I717" s="433">
        <f t="shared" si="206"/>
        <v>0</v>
      </c>
      <c r="J717" s="236">
        <f t="shared" si="209"/>
        <v>0</v>
      </c>
      <c r="K717" s="212">
        <f t="shared" si="208"/>
        <v>0</v>
      </c>
      <c r="L717" s="439"/>
    </row>
    <row r="718" spans="1:12" s="466" customFormat="1" ht="63.75">
      <c r="A718" s="247" t="s">
        <v>4123</v>
      </c>
      <c r="B718" s="247" t="s">
        <v>5604</v>
      </c>
      <c r="C718" s="247" t="s">
        <v>313</v>
      </c>
      <c r="D718" s="247"/>
      <c r="E718" s="248" t="s">
        <v>3857</v>
      </c>
      <c r="F718" s="249" t="s">
        <v>171</v>
      </c>
      <c r="G718" s="234">
        <v>9</v>
      </c>
      <c r="H718" s="330"/>
      <c r="I718" s="433">
        <f t="shared" si="206"/>
        <v>0</v>
      </c>
      <c r="J718" s="236">
        <f t="shared" si="209"/>
        <v>0</v>
      </c>
      <c r="K718" s="212">
        <f t="shared" si="208"/>
        <v>0</v>
      </c>
      <c r="L718" s="439"/>
    </row>
    <row r="719" spans="1:12" s="466" customFormat="1" ht="38.25">
      <c r="A719" s="247" t="s">
        <v>4125</v>
      </c>
      <c r="B719" s="247" t="s">
        <v>5605</v>
      </c>
      <c r="C719" s="247" t="s">
        <v>313</v>
      </c>
      <c r="D719" s="247"/>
      <c r="E719" s="248" t="s">
        <v>6316</v>
      </c>
      <c r="F719" s="249" t="s">
        <v>171</v>
      </c>
      <c r="G719" s="234">
        <v>30</v>
      </c>
      <c r="H719" s="330"/>
      <c r="I719" s="433">
        <f t="shared" si="206"/>
        <v>0</v>
      </c>
      <c r="J719" s="236">
        <f t="shared" si="209"/>
        <v>0</v>
      </c>
      <c r="K719" s="212">
        <f t="shared" si="208"/>
        <v>0</v>
      </c>
      <c r="L719" s="439"/>
    </row>
    <row r="720" spans="1:12" s="466" customFormat="1" ht="25.5">
      <c r="A720" s="247" t="s">
        <v>4126</v>
      </c>
      <c r="B720" s="247" t="s">
        <v>5606</v>
      </c>
      <c r="C720" s="247" t="s">
        <v>313</v>
      </c>
      <c r="D720" s="247"/>
      <c r="E720" s="248" t="s">
        <v>3859</v>
      </c>
      <c r="F720" s="249" t="s">
        <v>171</v>
      </c>
      <c r="G720" s="234">
        <v>42</v>
      </c>
      <c r="H720" s="330"/>
      <c r="I720" s="433">
        <f t="shared" si="206"/>
        <v>0</v>
      </c>
      <c r="J720" s="236">
        <f t="shared" si="209"/>
        <v>0</v>
      </c>
      <c r="K720" s="212">
        <f t="shared" si="208"/>
        <v>0</v>
      </c>
      <c r="L720" s="439"/>
    </row>
    <row r="721" spans="1:12" s="466" customFormat="1" ht="38.25">
      <c r="A721" s="247" t="s">
        <v>4127</v>
      </c>
      <c r="B721" s="247" t="s">
        <v>5607</v>
      </c>
      <c r="C721" s="247" t="s">
        <v>313</v>
      </c>
      <c r="D721" s="247"/>
      <c r="E721" s="248" t="s">
        <v>3860</v>
      </c>
      <c r="F721" s="249" t="s">
        <v>171</v>
      </c>
      <c r="G721" s="234">
        <v>6</v>
      </c>
      <c r="H721" s="330"/>
      <c r="I721" s="433">
        <f t="shared" si="206"/>
        <v>0</v>
      </c>
      <c r="J721" s="236">
        <f t="shared" si="209"/>
        <v>0</v>
      </c>
      <c r="K721" s="212">
        <f t="shared" si="208"/>
        <v>0</v>
      </c>
      <c r="L721" s="439"/>
    </row>
    <row r="722" spans="1:12" s="466" customFormat="1" ht="38.25">
      <c r="A722" s="247" t="s">
        <v>4128</v>
      </c>
      <c r="B722" s="247" t="s">
        <v>5608</v>
      </c>
      <c r="C722" s="247" t="s">
        <v>313</v>
      </c>
      <c r="D722" s="247"/>
      <c r="E722" s="248" t="s">
        <v>3861</v>
      </c>
      <c r="F722" s="249" t="s">
        <v>171</v>
      </c>
      <c r="G722" s="234">
        <v>3</v>
      </c>
      <c r="H722" s="330"/>
      <c r="I722" s="433">
        <f t="shared" si="206"/>
        <v>0</v>
      </c>
      <c r="J722" s="236">
        <f t="shared" si="209"/>
        <v>0</v>
      </c>
      <c r="K722" s="212">
        <f t="shared" si="208"/>
        <v>0</v>
      </c>
      <c r="L722" s="439"/>
    </row>
    <row r="723" spans="1:12" s="466" customFormat="1" ht="38.25">
      <c r="A723" s="247" t="s">
        <v>4129</v>
      </c>
      <c r="B723" s="247" t="s">
        <v>5609</v>
      </c>
      <c r="C723" s="247" t="s">
        <v>313</v>
      </c>
      <c r="D723" s="247"/>
      <c r="E723" s="248" t="s">
        <v>3862</v>
      </c>
      <c r="F723" s="249" t="s">
        <v>171</v>
      </c>
      <c r="G723" s="234">
        <v>20</v>
      </c>
      <c r="H723" s="330"/>
      <c r="I723" s="433">
        <f t="shared" si="206"/>
        <v>0</v>
      </c>
      <c r="J723" s="236">
        <f t="shared" si="209"/>
        <v>0</v>
      </c>
      <c r="K723" s="212">
        <f t="shared" si="208"/>
        <v>0</v>
      </c>
      <c r="L723" s="439"/>
    </row>
    <row r="724" spans="1:12" s="466" customFormat="1">
      <c r="A724" s="247"/>
      <c r="B724" s="247"/>
      <c r="C724" s="247"/>
      <c r="D724" s="247"/>
      <c r="E724" s="248"/>
      <c r="F724" s="249"/>
      <c r="G724" s="251"/>
      <c r="H724" s="487"/>
      <c r="I724" s="435"/>
      <c r="J724" s="435"/>
      <c r="K724" s="436"/>
      <c r="L724" s="419"/>
    </row>
    <row r="725" spans="1:12" s="466" customFormat="1">
      <c r="A725" s="461" t="s">
        <v>4130</v>
      </c>
      <c r="B725" s="461"/>
      <c r="C725" s="461"/>
      <c r="D725" s="461"/>
      <c r="E725" s="462" t="s">
        <v>3863</v>
      </c>
      <c r="F725" s="465"/>
      <c r="G725" s="299"/>
      <c r="H725" s="490"/>
      <c r="I725" s="471"/>
      <c r="J725" s="471"/>
      <c r="K725" s="472"/>
      <c r="L725" s="419"/>
    </row>
    <row r="726" spans="1:12" s="466" customFormat="1" ht="25.5">
      <c r="A726" s="247" t="s">
        <v>4131</v>
      </c>
      <c r="B726" s="247"/>
      <c r="C726" s="247" t="s">
        <v>221</v>
      </c>
      <c r="D726" s="247">
        <v>91926</v>
      </c>
      <c r="E726" s="248" t="s">
        <v>6591</v>
      </c>
      <c r="F726" s="249" t="s">
        <v>164</v>
      </c>
      <c r="G726" s="234">
        <v>7200</v>
      </c>
      <c r="H726" s="330"/>
      <c r="I726" s="433">
        <f t="shared" ref="I726:I735" si="210">$H$3</f>
        <v>0</v>
      </c>
      <c r="J726" s="236">
        <f t="shared" ref="J726" si="211">TRUNC(H726 * (1+I726), 2)</f>
        <v>0</v>
      </c>
      <c r="K726" s="212">
        <f t="shared" ref="K726:K735" si="212">TRUNC(G726*J726,2)</f>
        <v>0</v>
      </c>
      <c r="L726" s="474"/>
    </row>
    <row r="727" spans="1:12" s="466" customFormat="1" ht="25.5">
      <c r="A727" s="247" t="s">
        <v>4132</v>
      </c>
      <c r="B727" s="247"/>
      <c r="C727" s="247" t="s">
        <v>221</v>
      </c>
      <c r="D727" s="247">
        <v>91926</v>
      </c>
      <c r="E727" s="248" t="s">
        <v>6591</v>
      </c>
      <c r="F727" s="249" t="s">
        <v>164</v>
      </c>
      <c r="G727" s="234">
        <v>7200</v>
      </c>
      <c r="H727" s="330"/>
      <c r="I727" s="433">
        <f t="shared" si="210"/>
        <v>0</v>
      </c>
      <c r="J727" s="236">
        <f t="shared" ref="J727:J735" si="213">TRUNC(H727 * (1+I727), 2)</f>
        <v>0</v>
      </c>
      <c r="K727" s="212">
        <f t="shared" si="212"/>
        <v>0</v>
      </c>
      <c r="L727" s="474"/>
    </row>
    <row r="728" spans="1:12" s="466" customFormat="1" ht="25.5">
      <c r="A728" s="247" t="s">
        <v>4133</v>
      </c>
      <c r="B728" s="247"/>
      <c r="C728" s="247" t="s">
        <v>221</v>
      </c>
      <c r="D728" s="247">
        <v>91926</v>
      </c>
      <c r="E728" s="248" t="s">
        <v>6591</v>
      </c>
      <c r="F728" s="249" t="s">
        <v>164</v>
      </c>
      <c r="G728" s="234">
        <v>2100</v>
      </c>
      <c r="H728" s="330"/>
      <c r="I728" s="433">
        <f t="shared" si="210"/>
        <v>0</v>
      </c>
      <c r="J728" s="236">
        <f t="shared" si="213"/>
        <v>0</v>
      </c>
      <c r="K728" s="212">
        <f t="shared" si="212"/>
        <v>0</v>
      </c>
      <c r="L728" s="474"/>
    </row>
    <row r="729" spans="1:12" s="466" customFormat="1" ht="25.5">
      <c r="A729" s="247" t="s">
        <v>4134</v>
      </c>
      <c r="B729" s="247"/>
      <c r="C729" s="247" t="s">
        <v>221</v>
      </c>
      <c r="D729" s="247">
        <v>91926</v>
      </c>
      <c r="E729" s="248" t="s">
        <v>6591</v>
      </c>
      <c r="F729" s="249" t="s">
        <v>164</v>
      </c>
      <c r="G729" s="234">
        <v>2900</v>
      </c>
      <c r="H729" s="330"/>
      <c r="I729" s="433">
        <f t="shared" si="210"/>
        <v>0</v>
      </c>
      <c r="J729" s="236">
        <f t="shared" si="213"/>
        <v>0</v>
      </c>
      <c r="K729" s="212">
        <f t="shared" si="212"/>
        <v>0</v>
      </c>
      <c r="L729" s="474"/>
    </row>
    <row r="730" spans="1:12" s="466" customFormat="1">
      <c r="A730" s="247" t="s">
        <v>4138</v>
      </c>
      <c r="B730" s="247" t="s">
        <v>5617</v>
      </c>
      <c r="C730" s="247" t="s">
        <v>313</v>
      </c>
      <c r="D730" s="247"/>
      <c r="E730" s="248" t="s">
        <v>3864</v>
      </c>
      <c r="F730" s="249" t="s">
        <v>171</v>
      </c>
      <c r="G730" s="234">
        <v>4</v>
      </c>
      <c r="H730" s="330"/>
      <c r="I730" s="433">
        <f t="shared" si="210"/>
        <v>0</v>
      </c>
      <c r="J730" s="236">
        <f t="shared" si="213"/>
        <v>0</v>
      </c>
      <c r="K730" s="212">
        <f t="shared" si="212"/>
        <v>0</v>
      </c>
      <c r="L730" s="439"/>
    </row>
    <row r="731" spans="1:12" s="466" customFormat="1">
      <c r="A731" s="247" t="s">
        <v>4139</v>
      </c>
      <c r="B731" s="247" t="s">
        <v>5618</v>
      </c>
      <c r="C731" s="247" t="s">
        <v>313</v>
      </c>
      <c r="D731" s="247"/>
      <c r="E731" s="248" t="s">
        <v>3865</v>
      </c>
      <c r="F731" s="249" t="s">
        <v>3265</v>
      </c>
      <c r="G731" s="234">
        <v>20</v>
      </c>
      <c r="H731" s="330"/>
      <c r="I731" s="433">
        <f t="shared" si="210"/>
        <v>0</v>
      </c>
      <c r="J731" s="236">
        <f t="shared" si="213"/>
        <v>0</v>
      </c>
      <c r="K731" s="212">
        <f t="shared" si="212"/>
        <v>0</v>
      </c>
      <c r="L731" s="439"/>
    </row>
    <row r="732" spans="1:12" s="466" customFormat="1">
      <c r="A732" s="247" t="s">
        <v>4140</v>
      </c>
      <c r="B732" s="247" t="s">
        <v>5619</v>
      </c>
      <c r="C732" s="247" t="s">
        <v>313</v>
      </c>
      <c r="D732" s="247"/>
      <c r="E732" s="248" t="s">
        <v>3866</v>
      </c>
      <c r="F732" s="249" t="s">
        <v>3265</v>
      </c>
      <c r="G732" s="234">
        <v>10</v>
      </c>
      <c r="H732" s="330"/>
      <c r="I732" s="433">
        <f t="shared" si="210"/>
        <v>0</v>
      </c>
      <c r="J732" s="236">
        <f t="shared" si="213"/>
        <v>0</v>
      </c>
      <c r="K732" s="212">
        <f t="shared" si="212"/>
        <v>0</v>
      </c>
      <c r="L732" s="439"/>
    </row>
    <row r="733" spans="1:12" s="466" customFormat="1">
      <c r="A733" s="247" t="s">
        <v>4141</v>
      </c>
      <c r="B733" s="247" t="s">
        <v>5620</v>
      </c>
      <c r="C733" s="247" t="s">
        <v>313</v>
      </c>
      <c r="D733" s="247"/>
      <c r="E733" s="248" t="s">
        <v>5412</v>
      </c>
      <c r="F733" s="249" t="s">
        <v>171</v>
      </c>
      <c r="G733" s="234">
        <v>25</v>
      </c>
      <c r="H733" s="330"/>
      <c r="I733" s="433">
        <f t="shared" si="210"/>
        <v>0</v>
      </c>
      <c r="J733" s="236">
        <f t="shared" si="213"/>
        <v>0</v>
      </c>
      <c r="K733" s="212">
        <f t="shared" si="212"/>
        <v>0</v>
      </c>
      <c r="L733" s="439"/>
    </row>
    <row r="734" spans="1:12" s="466" customFormat="1" ht="25.5">
      <c r="A734" s="247" t="s">
        <v>4142</v>
      </c>
      <c r="B734" s="247" t="s">
        <v>5621</v>
      </c>
      <c r="C734" s="247" t="s">
        <v>313</v>
      </c>
      <c r="D734" s="247"/>
      <c r="E734" s="248" t="s">
        <v>3867</v>
      </c>
      <c r="F734" s="249" t="s">
        <v>164</v>
      </c>
      <c r="G734" s="234">
        <v>40</v>
      </c>
      <c r="H734" s="330"/>
      <c r="I734" s="433">
        <f t="shared" si="210"/>
        <v>0</v>
      </c>
      <c r="J734" s="236">
        <f t="shared" si="213"/>
        <v>0</v>
      </c>
      <c r="K734" s="212">
        <f t="shared" si="212"/>
        <v>0</v>
      </c>
      <c r="L734" s="439"/>
    </row>
    <row r="735" spans="1:12" s="466" customFormat="1">
      <c r="A735" s="247" t="s">
        <v>4143</v>
      </c>
      <c r="B735" s="247" t="s">
        <v>5622</v>
      </c>
      <c r="C735" s="247" t="s">
        <v>313</v>
      </c>
      <c r="D735" s="247"/>
      <c r="E735" s="248" t="s">
        <v>3868</v>
      </c>
      <c r="F735" s="249" t="s">
        <v>171</v>
      </c>
      <c r="G735" s="234">
        <v>18</v>
      </c>
      <c r="H735" s="330"/>
      <c r="I735" s="433">
        <f t="shared" si="210"/>
        <v>0</v>
      </c>
      <c r="J735" s="236">
        <f t="shared" si="213"/>
        <v>0</v>
      </c>
      <c r="K735" s="212">
        <f t="shared" si="212"/>
        <v>0</v>
      </c>
      <c r="L735" s="439"/>
    </row>
    <row r="736" spans="1:12" s="466" customFormat="1">
      <c r="A736" s="247"/>
      <c r="B736" s="247"/>
      <c r="C736" s="247"/>
      <c r="D736" s="247"/>
      <c r="E736" s="248"/>
      <c r="F736" s="249"/>
      <c r="G736" s="251"/>
      <c r="H736" s="487"/>
      <c r="I736" s="435"/>
      <c r="J736" s="435"/>
      <c r="K736" s="436"/>
      <c r="L736" s="419"/>
    </row>
    <row r="737" spans="1:12" s="466" customFormat="1">
      <c r="A737" s="461" t="s">
        <v>4144</v>
      </c>
      <c r="B737" s="461"/>
      <c r="C737" s="461"/>
      <c r="D737" s="461"/>
      <c r="E737" s="462" t="s">
        <v>3869</v>
      </c>
      <c r="F737" s="465"/>
      <c r="G737" s="299"/>
      <c r="H737" s="490"/>
      <c r="I737" s="471"/>
      <c r="J737" s="471"/>
      <c r="K737" s="472"/>
      <c r="L737" s="419"/>
    </row>
    <row r="738" spans="1:12" s="466" customFormat="1" ht="38.25">
      <c r="A738" s="247" t="s">
        <v>4145</v>
      </c>
      <c r="B738" s="247" t="s">
        <v>5623</v>
      </c>
      <c r="C738" s="247" t="s">
        <v>313</v>
      </c>
      <c r="D738" s="247"/>
      <c r="E738" s="248" t="s">
        <v>4146</v>
      </c>
      <c r="F738" s="249" t="s">
        <v>171</v>
      </c>
      <c r="G738" s="234">
        <v>114</v>
      </c>
      <c r="H738" s="330"/>
      <c r="I738" s="433">
        <f t="shared" ref="I738:I742" si="214">$H$3</f>
        <v>0</v>
      </c>
      <c r="J738" s="236">
        <f t="shared" ref="J738" si="215">TRUNC(H738 * (1+I738), 2)</f>
        <v>0</v>
      </c>
      <c r="K738" s="212">
        <f t="shared" ref="K738:K750" si="216">TRUNC(G738*J738,2)</f>
        <v>0</v>
      </c>
      <c r="L738" s="439"/>
    </row>
    <row r="739" spans="1:12" s="466" customFormat="1" ht="25.5">
      <c r="A739" s="247" t="s">
        <v>4182</v>
      </c>
      <c r="B739" s="247" t="s">
        <v>5625</v>
      </c>
      <c r="C739" s="247" t="s">
        <v>313</v>
      </c>
      <c r="D739" s="247"/>
      <c r="E739" s="248" t="s">
        <v>4148</v>
      </c>
      <c r="F739" s="249" t="s">
        <v>171</v>
      </c>
      <c r="G739" s="234">
        <v>9</v>
      </c>
      <c r="H739" s="330"/>
      <c r="I739" s="433">
        <f t="shared" si="214"/>
        <v>0</v>
      </c>
      <c r="J739" s="236">
        <f t="shared" ref="J739:J742" si="217">TRUNC(H739 * (1+I739), 2)</f>
        <v>0</v>
      </c>
      <c r="K739" s="212">
        <f t="shared" si="216"/>
        <v>0</v>
      </c>
      <c r="L739" s="439"/>
    </row>
    <row r="740" spans="1:12" s="466" customFormat="1" ht="25.5">
      <c r="A740" s="247" t="s">
        <v>4184</v>
      </c>
      <c r="B740" s="247" t="s">
        <v>5627</v>
      </c>
      <c r="C740" s="247" t="s">
        <v>313</v>
      </c>
      <c r="D740" s="247"/>
      <c r="E740" s="248" t="s">
        <v>4150</v>
      </c>
      <c r="F740" s="249" t="s">
        <v>171</v>
      </c>
      <c r="G740" s="234">
        <v>1</v>
      </c>
      <c r="H740" s="330"/>
      <c r="I740" s="433">
        <f t="shared" si="214"/>
        <v>0</v>
      </c>
      <c r="J740" s="236">
        <f t="shared" si="217"/>
        <v>0</v>
      </c>
      <c r="K740" s="212">
        <f t="shared" si="216"/>
        <v>0</v>
      </c>
      <c r="L740" s="439"/>
    </row>
    <row r="741" spans="1:12" s="466" customFormat="1" ht="38.25">
      <c r="A741" s="247" t="s">
        <v>4185</v>
      </c>
      <c r="B741" s="247" t="s">
        <v>5628</v>
      </c>
      <c r="C741" s="247" t="s">
        <v>313</v>
      </c>
      <c r="D741" s="247"/>
      <c r="E741" s="248" t="s">
        <v>4151</v>
      </c>
      <c r="F741" s="249" t="s">
        <v>171</v>
      </c>
      <c r="G741" s="234">
        <v>18</v>
      </c>
      <c r="H741" s="330"/>
      <c r="I741" s="433">
        <f t="shared" si="214"/>
        <v>0</v>
      </c>
      <c r="J741" s="236">
        <f t="shared" si="217"/>
        <v>0</v>
      </c>
      <c r="K741" s="212">
        <f t="shared" si="216"/>
        <v>0</v>
      </c>
      <c r="L741" s="439"/>
    </row>
    <row r="742" spans="1:12" s="466" customFormat="1" ht="25.5">
      <c r="A742" s="247" t="s">
        <v>4189</v>
      </c>
      <c r="B742" s="247" t="s">
        <v>5632</v>
      </c>
      <c r="C742" s="247" t="s">
        <v>313</v>
      </c>
      <c r="D742" s="247"/>
      <c r="E742" s="248" t="s">
        <v>4155</v>
      </c>
      <c r="F742" s="249" t="s">
        <v>171</v>
      </c>
      <c r="G742" s="234">
        <v>6</v>
      </c>
      <c r="H742" s="330"/>
      <c r="I742" s="433">
        <f t="shared" si="214"/>
        <v>0</v>
      </c>
      <c r="J742" s="236">
        <f t="shared" si="217"/>
        <v>0</v>
      </c>
      <c r="K742" s="212">
        <f t="shared" si="216"/>
        <v>0</v>
      </c>
      <c r="L742" s="439"/>
    </row>
    <row r="743" spans="1:12" s="466" customFormat="1" ht="25.5">
      <c r="A743" s="247" t="s">
        <v>4193</v>
      </c>
      <c r="B743" s="247" t="s">
        <v>5636</v>
      </c>
      <c r="C743" s="247" t="s">
        <v>313</v>
      </c>
      <c r="D743" s="247"/>
      <c r="E743" s="248" t="s">
        <v>4159</v>
      </c>
      <c r="F743" s="249" t="s">
        <v>171</v>
      </c>
      <c r="G743" s="234">
        <v>6</v>
      </c>
      <c r="H743" s="330"/>
      <c r="I743" s="433">
        <f t="shared" ref="I743:I750" si="218">$H$3</f>
        <v>0</v>
      </c>
      <c r="J743" s="236">
        <f t="shared" ref="J743:J750" si="219">TRUNC(H743 * (1+I743), 2)</f>
        <v>0</v>
      </c>
      <c r="K743" s="212">
        <f t="shared" si="216"/>
        <v>0</v>
      </c>
      <c r="L743" s="439"/>
    </row>
    <row r="744" spans="1:12" s="466" customFormat="1" ht="25.5">
      <c r="A744" s="247" t="s">
        <v>4195</v>
      </c>
      <c r="B744" s="247" t="s">
        <v>5638</v>
      </c>
      <c r="C744" s="247" t="s">
        <v>313</v>
      </c>
      <c r="D744" s="247"/>
      <c r="E744" s="248" t="s">
        <v>4161</v>
      </c>
      <c r="F744" s="249" t="s">
        <v>171</v>
      </c>
      <c r="G744" s="234">
        <v>270</v>
      </c>
      <c r="H744" s="330"/>
      <c r="I744" s="433">
        <f t="shared" si="218"/>
        <v>0</v>
      </c>
      <c r="J744" s="236">
        <f t="shared" si="219"/>
        <v>0</v>
      </c>
      <c r="K744" s="212">
        <f t="shared" si="216"/>
        <v>0</v>
      </c>
      <c r="L744" s="439"/>
    </row>
    <row r="745" spans="1:12" s="466" customFormat="1" ht="25.5">
      <c r="A745" s="247" t="s">
        <v>4199</v>
      </c>
      <c r="B745" s="247" t="s">
        <v>5642</v>
      </c>
      <c r="C745" s="247" t="s">
        <v>313</v>
      </c>
      <c r="D745" s="247"/>
      <c r="E745" s="248" t="s">
        <v>4165</v>
      </c>
      <c r="F745" s="249" t="s">
        <v>171</v>
      </c>
      <c r="G745" s="234">
        <v>171</v>
      </c>
      <c r="H745" s="330"/>
      <c r="I745" s="433">
        <f t="shared" si="218"/>
        <v>0</v>
      </c>
      <c r="J745" s="236">
        <f t="shared" si="219"/>
        <v>0</v>
      </c>
      <c r="K745" s="212">
        <f t="shared" si="216"/>
        <v>0</v>
      </c>
      <c r="L745" s="439"/>
    </row>
    <row r="746" spans="1:12" s="466" customFormat="1" ht="25.5">
      <c r="A746" s="247" t="s">
        <v>4201</v>
      </c>
      <c r="B746" s="247" t="s">
        <v>5508</v>
      </c>
      <c r="C746" s="247" t="s">
        <v>313</v>
      </c>
      <c r="D746" s="247"/>
      <c r="E746" s="248" t="s">
        <v>3792</v>
      </c>
      <c r="F746" s="249" t="s">
        <v>171</v>
      </c>
      <c r="G746" s="234">
        <v>342</v>
      </c>
      <c r="H746" s="330"/>
      <c r="I746" s="433">
        <f t="shared" si="218"/>
        <v>0</v>
      </c>
      <c r="J746" s="236">
        <f t="shared" si="219"/>
        <v>0</v>
      </c>
      <c r="K746" s="212">
        <f t="shared" si="216"/>
        <v>0</v>
      </c>
      <c r="L746" s="439"/>
    </row>
    <row r="747" spans="1:12" s="466" customFormat="1" ht="25.5">
      <c r="A747" s="247" t="s">
        <v>4202</v>
      </c>
      <c r="B747" s="247" t="s">
        <v>5552</v>
      </c>
      <c r="C747" s="247" t="s">
        <v>313</v>
      </c>
      <c r="D747" s="247"/>
      <c r="E747" s="248" t="s">
        <v>3793</v>
      </c>
      <c r="F747" s="249" t="s">
        <v>171</v>
      </c>
      <c r="G747" s="234">
        <v>1026</v>
      </c>
      <c r="H747" s="330"/>
      <c r="I747" s="433">
        <f t="shared" si="218"/>
        <v>0</v>
      </c>
      <c r="J747" s="236">
        <f t="shared" si="219"/>
        <v>0</v>
      </c>
      <c r="K747" s="212">
        <f t="shared" si="216"/>
        <v>0</v>
      </c>
      <c r="L747" s="439"/>
    </row>
    <row r="748" spans="1:12" s="466" customFormat="1" ht="25.5">
      <c r="A748" s="247" t="s">
        <v>4203</v>
      </c>
      <c r="B748" s="247" t="s">
        <v>5553</v>
      </c>
      <c r="C748" s="247" t="s">
        <v>313</v>
      </c>
      <c r="D748" s="247"/>
      <c r="E748" s="248" t="s">
        <v>3794</v>
      </c>
      <c r="F748" s="249" t="s">
        <v>171</v>
      </c>
      <c r="G748" s="234">
        <v>23</v>
      </c>
      <c r="H748" s="330"/>
      <c r="I748" s="433">
        <f t="shared" si="218"/>
        <v>0</v>
      </c>
      <c r="J748" s="236">
        <f t="shared" si="219"/>
        <v>0</v>
      </c>
      <c r="K748" s="212">
        <f t="shared" si="216"/>
        <v>0</v>
      </c>
      <c r="L748" s="439"/>
    </row>
    <row r="749" spans="1:12" s="466" customFormat="1" ht="25.5">
      <c r="A749" s="247" t="s">
        <v>4204</v>
      </c>
      <c r="B749" s="247" t="s">
        <v>5645</v>
      </c>
      <c r="C749" s="247" t="s">
        <v>313</v>
      </c>
      <c r="D749" s="247"/>
      <c r="E749" s="248" t="s">
        <v>4168</v>
      </c>
      <c r="F749" s="249" t="s">
        <v>171</v>
      </c>
      <c r="G749" s="234">
        <v>330</v>
      </c>
      <c r="H749" s="330"/>
      <c r="I749" s="433">
        <f t="shared" si="218"/>
        <v>0</v>
      </c>
      <c r="J749" s="236">
        <f t="shared" si="219"/>
        <v>0</v>
      </c>
      <c r="K749" s="212">
        <f t="shared" si="216"/>
        <v>0</v>
      </c>
      <c r="L749" s="439"/>
    </row>
    <row r="750" spans="1:12" s="466" customFormat="1">
      <c r="A750" s="247" t="s">
        <v>4205</v>
      </c>
      <c r="B750" s="247" t="s">
        <v>5646</v>
      </c>
      <c r="C750" s="247" t="s">
        <v>313</v>
      </c>
      <c r="D750" s="247"/>
      <c r="E750" s="248" t="s">
        <v>4169</v>
      </c>
      <c r="F750" s="249" t="s">
        <v>171</v>
      </c>
      <c r="G750" s="234">
        <v>105</v>
      </c>
      <c r="H750" s="330"/>
      <c r="I750" s="433">
        <f t="shared" si="218"/>
        <v>0</v>
      </c>
      <c r="J750" s="236">
        <f t="shared" si="219"/>
        <v>0</v>
      </c>
      <c r="K750" s="212">
        <f t="shared" si="216"/>
        <v>0</v>
      </c>
      <c r="L750" s="439"/>
    </row>
    <row r="751" spans="1:12" s="466" customFormat="1">
      <c r="A751" s="247"/>
      <c r="B751" s="247"/>
      <c r="C751" s="247"/>
      <c r="D751" s="247"/>
      <c r="E751" s="248"/>
      <c r="F751" s="249"/>
      <c r="G751" s="251"/>
      <c r="H751" s="487"/>
      <c r="I751" s="435"/>
      <c r="J751" s="435"/>
      <c r="K751" s="436"/>
      <c r="L751" s="419"/>
    </row>
    <row r="752" spans="1:12" s="466" customFormat="1">
      <c r="A752" s="461" t="s">
        <v>4206</v>
      </c>
      <c r="B752" s="461"/>
      <c r="C752" s="461"/>
      <c r="D752" s="461"/>
      <c r="E752" s="462" t="s">
        <v>3870</v>
      </c>
      <c r="F752" s="465"/>
      <c r="G752" s="299"/>
      <c r="H752" s="490"/>
      <c r="I752" s="471"/>
      <c r="J752" s="471"/>
      <c r="K752" s="472"/>
      <c r="L752" s="419"/>
    </row>
    <row r="753" spans="1:12" s="466" customFormat="1" ht="25.5">
      <c r="A753" s="247" t="s">
        <v>4207</v>
      </c>
      <c r="B753" s="247" t="s">
        <v>5647</v>
      </c>
      <c r="C753" s="247" t="s">
        <v>313</v>
      </c>
      <c r="D753" s="247"/>
      <c r="E753" s="248" t="s">
        <v>4170</v>
      </c>
      <c r="F753" s="249" t="s">
        <v>171</v>
      </c>
      <c r="G753" s="234">
        <v>220</v>
      </c>
      <c r="H753" s="330"/>
      <c r="I753" s="433">
        <f t="shared" ref="I753:I761" si="220">$H$3</f>
        <v>0</v>
      </c>
      <c r="J753" s="236">
        <f t="shared" ref="J753" si="221">TRUNC(H753 * (1+I753), 2)</f>
        <v>0</v>
      </c>
      <c r="K753" s="212">
        <f t="shared" ref="K753:K761" si="222">TRUNC(G753*J753,2)</f>
        <v>0</v>
      </c>
      <c r="L753" s="439"/>
    </row>
    <row r="754" spans="1:12" s="466" customFormat="1">
      <c r="A754" s="247" t="s">
        <v>4208</v>
      </c>
      <c r="B754" s="247" t="s">
        <v>5648</v>
      </c>
      <c r="C754" s="247" t="s">
        <v>313</v>
      </c>
      <c r="D754" s="247"/>
      <c r="E754" s="248" t="s">
        <v>4171</v>
      </c>
      <c r="F754" s="249" t="s">
        <v>171</v>
      </c>
      <c r="G754" s="234">
        <v>32</v>
      </c>
      <c r="H754" s="330"/>
      <c r="I754" s="433">
        <f t="shared" si="220"/>
        <v>0</v>
      </c>
      <c r="J754" s="236">
        <f t="shared" ref="J754:J761" si="223">TRUNC(H754 * (1+I754), 2)</f>
        <v>0</v>
      </c>
      <c r="K754" s="212">
        <f t="shared" si="222"/>
        <v>0</v>
      </c>
      <c r="L754" s="439"/>
    </row>
    <row r="755" spans="1:12" s="466" customFormat="1">
      <c r="A755" s="247" t="s">
        <v>4209</v>
      </c>
      <c r="B755" s="247" t="s">
        <v>5649</v>
      </c>
      <c r="C755" s="247" t="s">
        <v>313</v>
      </c>
      <c r="D755" s="247"/>
      <c r="E755" s="248" t="s">
        <v>4172</v>
      </c>
      <c r="F755" s="249" t="s">
        <v>171</v>
      </c>
      <c r="G755" s="234">
        <v>50</v>
      </c>
      <c r="H755" s="330"/>
      <c r="I755" s="433">
        <f t="shared" si="220"/>
        <v>0</v>
      </c>
      <c r="J755" s="236">
        <f t="shared" si="223"/>
        <v>0</v>
      </c>
      <c r="K755" s="212">
        <f t="shared" si="222"/>
        <v>0</v>
      </c>
      <c r="L755" s="439"/>
    </row>
    <row r="756" spans="1:12" s="466" customFormat="1">
      <c r="A756" s="247" t="s">
        <v>4210</v>
      </c>
      <c r="B756" s="247" t="s">
        <v>5650</v>
      </c>
      <c r="C756" s="247" t="s">
        <v>313</v>
      </c>
      <c r="D756" s="247"/>
      <c r="E756" s="248" t="s">
        <v>4173</v>
      </c>
      <c r="F756" s="249" t="s">
        <v>171</v>
      </c>
      <c r="G756" s="234">
        <v>10</v>
      </c>
      <c r="H756" s="330"/>
      <c r="I756" s="433">
        <f t="shared" si="220"/>
        <v>0</v>
      </c>
      <c r="J756" s="236">
        <f t="shared" si="223"/>
        <v>0</v>
      </c>
      <c r="K756" s="212">
        <f t="shared" si="222"/>
        <v>0</v>
      </c>
      <c r="L756" s="439"/>
    </row>
    <row r="757" spans="1:12" s="466" customFormat="1" ht="25.5">
      <c r="A757" s="247" t="s">
        <v>4211</v>
      </c>
      <c r="B757" s="247" t="s">
        <v>5651</v>
      </c>
      <c r="C757" s="247" t="s">
        <v>313</v>
      </c>
      <c r="D757" s="247"/>
      <c r="E757" s="248" t="s">
        <v>4174</v>
      </c>
      <c r="F757" s="249" t="s">
        <v>171</v>
      </c>
      <c r="G757" s="234">
        <v>483</v>
      </c>
      <c r="H757" s="330"/>
      <c r="I757" s="433">
        <f t="shared" si="220"/>
        <v>0</v>
      </c>
      <c r="J757" s="236">
        <f t="shared" si="223"/>
        <v>0</v>
      </c>
      <c r="K757" s="212">
        <f t="shared" si="222"/>
        <v>0</v>
      </c>
      <c r="L757" s="439"/>
    </row>
    <row r="758" spans="1:12" s="466" customFormat="1" ht="25.5">
      <c r="A758" s="247" t="s">
        <v>4215</v>
      </c>
      <c r="B758" s="247" t="s">
        <v>5508</v>
      </c>
      <c r="C758" s="247" t="s">
        <v>313</v>
      </c>
      <c r="D758" s="247"/>
      <c r="E758" s="248" t="s">
        <v>3792</v>
      </c>
      <c r="F758" s="249" t="s">
        <v>171</v>
      </c>
      <c r="G758" s="234">
        <v>880</v>
      </c>
      <c r="H758" s="330"/>
      <c r="I758" s="433">
        <f t="shared" si="220"/>
        <v>0</v>
      </c>
      <c r="J758" s="236">
        <f t="shared" si="223"/>
        <v>0</v>
      </c>
      <c r="K758" s="212">
        <f t="shared" si="222"/>
        <v>0</v>
      </c>
      <c r="L758" s="439"/>
    </row>
    <row r="759" spans="1:12" s="466" customFormat="1">
      <c r="A759" s="247" t="s">
        <v>4216</v>
      </c>
      <c r="B759" s="247" t="s">
        <v>5655</v>
      </c>
      <c r="C759" s="247" t="s">
        <v>313</v>
      </c>
      <c r="D759" s="247"/>
      <c r="E759" s="248" t="s">
        <v>4178</v>
      </c>
      <c r="F759" s="249" t="s">
        <v>171</v>
      </c>
      <c r="G759" s="234">
        <v>474</v>
      </c>
      <c r="H759" s="330"/>
      <c r="I759" s="433">
        <f t="shared" si="220"/>
        <v>0</v>
      </c>
      <c r="J759" s="236">
        <f t="shared" si="223"/>
        <v>0</v>
      </c>
      <c r="K759" s="212">
        <f t="shared" si="222"/>
        <v>0</v>
      </c>
      <c r="L759" s="439"/>
    </row>
    <row r="760" spans="1:12" s="466" customFormat="1" ht="25.5">
      <c r="A760" s="247" t="s">
        <v>4217</v>
      </c>
      <c r="B760" s="247" t="s">
        <v>5656</v>
      </c>
      <c r="C760" s="247" t="s">
        <v>313</v>
      </c>
      <c r="D760" s="247"/>
      <c r="E760" s="248" t="s">
        <v>4179</v>
      </c>
      <c r="F760" s="249" t="s">
        <v>171</v>
      </c>
      <c r="G760" s="234">
        <v>880</v>
      </c>
      <c r="H760" s="330"/>
      <c r="I760" s="433">
        <f t="shared" si="220"/>
        <v>0</v>
      </c>
      <c r="J760" s="236">
        <f t="shared" si="223"/>
        <v>0</v>
      </c>
      <c r="K760" s="212">
        <f t="shared" si="222"/>
        <v>0</v>
      </c>
      <c r="L760" s="439"/>
    </row>
    <row r="761" spans="1:12" s="466" customFormat="1" ht="25.5">
      <c r="A761" s="247" t="s">
        <v>4218</v>
      </c>
      <c r="B761" s="247" t="s">
        <v>5552</v>
      </c>
      <c r="C761" s="247" t="s">
        <v>313</v>
      </c>
      <c r="D761" s="247"/>
      <c r="E761" s="248" t="s">
        <v>3793</v>
      </c>
      <c r="F761" s="249" t="s">
        <v>171</v>
      </c>
      <c r="G761" s="234">
        <v>264</v>
      </c>
      <c r="H761" s="330"/>
      <c r="I761" s="433">
        <f t="shared" si="220"/>
        <v>0</v>
      </c>
      <c r="J761" s="236">
        <f t="shared" si="223"/>
        <v>0</v>
      </c>
      <c r="K761" s="212">
        <f t="shared" si="222"/>
        <v>0</v>
      </c>
      <c r="L761" s="439"/>
    </row>
    <row r="762" spans="1:12" s="466" customFormat="1">
      <c r="A762" s="247"/>
      <c r="B762" s="247"/>
      <c r="C762" s="247"/>
      <c r="D762" s="247"/>
      <c r="E762" s="248"/>
      <c r="F762" s="249"/>
      <c r="G762" s="251"/>
      <c r="H762" s="487"/>
      <c r="I762" s="435"/>
      <c r="J762" s="435"/>
      <c r="K762" s="436"/>
      <c r="L762" s="419"/>
    </row>
    <row r="763" spans="1:12" s="466" customFormat="1">
      <c r="A763" s="461" t="s">
        <v>4219</v>
      </c>
      <c r="B763" s="461"/>
      <c r="C763" s="461"/>
      <c r="D763" s="461"/>
      <c r="E763" s="462" t="s">
        <v>3871</v>
      </c>
      <c r="F763" s="465"/>
      <c r="G763" s="299"/>
      <c r="H763" s="490"/>
      <c r="I763" s="471"/>
      <c r="J763" s="471"/>
      <c r="K763" s="472"/>
      <c r="L763" s="419"/>
    </row>
    <row r="764" spans="1:12" s="466" customFormat="1" ht="25.5">
      <c r="A764" s="247" t="s">
        <v>4220</v>
      </c>
      <c r="B764" s="247"/>
      <c r="C764" s="247" t="s">
        <v>221</v>
      </c>
      <c r="D764" s="247">
        <v>91871</v>
      </c>
      <c r="E764" s="248" t="s">
        <v>6585</v>
      </c>
      <c r="F764" s="249" t="s">
        <v>164</v>
      </c>
      <c r="G764" s="234">
        <v>690</v>
      </c>
      <c r="H764" s="330"/>
      <c r="I764" s="433">
        <f t="shared" ref="I764:I774" si="224">$H$3</f>
        <v>0</v>
      </c>
      <c r="J764" s="236">
        <f t="shared" ref="J764" si="225">TRUNC(H764 * (1+I764), 2)</f>
        <v>0</v>
      </c>
      <c r="K764" s="212">
        <f t="shared" ref="K764:K774" si="226">TRUNC(G764*J764,2)</f>
        <v>0</v>
      </c>
      <c r="L764" s="477"/>
    </row>
    <row r="765" spans="1:12" s="466" customFormat="1" ht="25.5">
      <c r="A765" s="247" t="s">
        <v>4229</v>
      </c>
      <c r="B765" s="247"/>
      <c r="C765" s="247" t="s">
        <v>221</v>
      </c>
      <c r="D765" s="247">
        <v>95749</v>
      </c>
      <c r="E765" s="248" t="s">
        <v>6588</v>
      </c>
      <c r="F765" s="249" t="s">
        <v>164</v>
      </c>
      <c r="G765" s="234">
        <v>830</v>
      </c>
      <c r="H765" s="330"/>
      <c r="I765" s="433">
        <f t="shared" si="224"/>
        <v>0</v>
      </c>
      <c r="J765" s="236">
        <f t="shared" ref="J765:J774" si="227">TRUNC(H765 * (1+I765), 2)</f>
        <v>0</v>
      </c>
      <c r="K765" s="212">
        <f t="shared" si="226"/>
        <v>0</v>
      </c>
      <c r="L765" s="419"/>
    </row>
    <row r="766" spans="1:12" s="466" customFormat="1" ht="25.5">
      <c r="A766" s="247" t="s">
        <v>4230</v>
      </c>
      <c r="B766" s="247"/>
      <c r="C766" s="247" t="s">
        <v>221</v>
      </c>
      <c r="D766" s="247">
        <v>95751</v>
      </c>
      <c r="E766" s="248" t="s">
        <v>6590</v>
      </c>
      <c r="F766" s="249" t="s">
        <v>164</v>
      </c>
      <c r="G766" s="234">
        <v>15</v>
      </c>
      <c r="H766" s="330"/>
      <c r="I766" s="433">
        <f t="shared" si="224"/>
        <v>0</v>
      </c>
      <c r="J766" s="236">
        <f t="shared" si="227"/>
        <v>0</v>
      </c>
      <c r="K766" s="212">
        <f t="shared" si="226"/>
        <v>0</v>
      </c>
      <c r="L766" s="419"/>
    </row>
    <row r="767" spans="1:12" s="466" customFormat="1" ht="25.5">
      <c r="A767" s="247" t="s">
        <v>4231</v>
      </c>
      <c r="B767" s="247" t="s">
        <v>5661</v>
      </c>
      <c r="C767" s="247" t="s">
        <v>313</v>
      </c>
      <c r="D767" s="247"/>
      <c r="E767" s="248" t="s">
        <v>7041</v>
      </c>
      <c r="F767" s="249" t="s">
        <v>171</v>
      </c>
      <c r="G767" s="234">
        <v>555</v>
      </c>
      <c r="H767" s="330"/>
      <c r="I767" s="433">
        <f t="shared" si="224"/>
        <v>0</v>
      </c>
      <c r="J767" s="236">
        <f t="shared" si="227"/>
        <v>0</v>
      </c>
      <c r="K767" s="212">
        <f t="shared" si="226"/>
        <v>0</v>
      </c>
      <c r="L767" s="439"/>
    </row>
    <row r="768" spans="1:12" s="466" customFormat="1" ht="25.5">
      <c r="A768" s="247" t="s">
        <v>4232</v>
      </c>
      <c r="B768" s="247" t="s">
        <v>5550</v>
      </c>
      <c r="C768" s="247" t="s">
        <v>313</v>
      </c>
      <c r="D768" s="247"/>
      <c r="E768" s="248" t="s">
        <v>3791</v>
      </c>
      <c r="F768" s="249" t="s">
        <v>171</v>
      </c>
      <c r="G768" s="234">
        <v>10</v>
      </c>
      <c r="H768" s="330"/>
      <c r="I768" s="433">
        <f t="shared" si="224"/>
        <v>0</v>
      </c>
      <c r="J768" s="236">
        <f t="shared" si="227"/>
        <v>0</v>
      </c>
      <c r="K768" s="212">
        <f t="shared" si="226"/>
        <v>0</v>
      </c>
      <c r="L768" s="439"/>
    </row>
    <row r="769" spans="1:12" s="466" customFormat="1" ht="25.5">
      <c r="A769" s="247" t="s">
        <v>4233</v>
      </c>
      <c r="B769" s="247" t="s">
        <v>5553</v>
      </c>
      <c r="C769" s="247" t="s">
        <v>313</v>
      </c>
      <c r="D769" s="247"/>
      <c r="E769" s="248" t="s">
        <v>3794</v>
      </c>
      <c r="F769" s="249" t="s">
        <v>171</v>
      </c>
      <c r="G769" s="234">
        <v>28</v>
      </c>
      <c r="H769" s="330"/>
      <c r="I769" s="433">
        <f t="shared" si="224"/>
        <v>0</v>
      </c>
      <c r="J769" s="236">
        <f t="shared" si="227"/>
        <v>0</v>
      </c>
      <c r="K769" s="212">
        <f t="shared" si="226"/>
        <v>0</v>
      </c>
      <c r="L769" s="439"/>
    </row>
    <row r="770" spans="1:12" s="466" customFormat="1" ht="25.5">
      <c r="A770" s="247" t="s">
        <v>4234</v>
      </c>
      <c r="B770" s="247" t="s">
        <v>5508</v>
      </c>
      <c r="C770" s="247" t="s">
        <v>313</v>
      </c>
      <c r="D770" s="247"/>
      <c r="E770" s="248" t="s">
        <v>3792</v>
      </c>
      <c r="F770" s="249" t="s">
        <v>171</v>
      </c>
      <c r="G770" s="234">
        <v>555</v>
      </c>
      <c r="H770" s="330"/>
      <c r="I770" s="433">
        <f t="shared" si="224"/>
        <v>0</v>
      </c>
      <c r="J770" s="236">
        <f t="shared" si="227"/>
        <v>0</v>
      </c>
      <c r="K770" s="212">
        <f t="shared" si="226"/>
        <v>0</v>
      </c>
      <c r="L770" s="439"/>
    </row>
    <row r="771" spans="1:12" s="466" customFormat="1" ht="25.5">
      <c r="A771" s="247" t="s">
        <v>4235</v>
      </c>
      <c r="B771" s="247" t="s">
        <v>5663</v>
      </c>
      <c r="C771" s="247" t="s">
        <v>313</v>
      </c>
      <c r="D771" s="247"/>
      <c r="E771" s="248" t="s">
        <v>7056</v>
      </c>
      <c r="F771" s="249" t="s">
        <v>171</v>
      </c>
      <c r="G771" s="234">
        <v>340</v>
      </c>
      <c r="H771" s="330"/>
      <c r="I771" s="433">
        <f t="shared" si="224"/>
        <v>0</v>
      </c>
      <c r="J771" s="236">
        <f t="shared" si="227"/>
        <v>0</v>
      </c>
      <c r="K771" s="212">
        <f t="shared" si="226"/>
        <v>0</v>
      </c>
      <c r="L771" s="439"/>
    </row>
    <row r="772" spans="1:12" s="466" customFormat="1" ht="25.5">
      <c r="A772" s="247" t="s">
        <v>4236</v>
      </c>
      <c r="B772" s="247" t="s">
        <v>5548</v>
      </c>
      <c r="C772" s="247" t="s">
        <v>313</v>
      </c>
      <c r="D772" s="247"/>
      <c r="E772" s="248" t="s">
        <v>3789</v>
      </c>
      <c r="F772" s="249" t="s">
        <v>171</v>
      </c>
      <c r="G772" s="234">
        <v>6</v>
      </c>
      <c r="H772" s="330"/>
      <c r="I772" s="433">
        <f t="shared" si="224"/>
        <v>0</v>
      </c>
      <c r="J772" s="236">
        <f t="shared" si="227"/>
        <v>0</v>
      </c>
      <c r="K772" s="212">
        <f t="shared" si="226"/>
        <v>0</v>
      </c>
      <c r="L772" s="439"/>
    </row>
    <row r="773" spans="1:12" s="466" customFormat="1" ht="25.5">
      <c r="A773" s="247" t="s">
        <v>4237</v>
      </c>
      <c r="B773" s="247" t="s">
        <v>5665</v>
      </c>
      <c r="C773" s="247" t="s">
        <v>313</v>
      </c>
      <c r="D773" s="247"/>
      <c r="E773" s="248" t="s">
        <v>4613</v>
      </c>
      <c r="F773" s="249" t="s">
        <v>171</v>
      </c>
      <c r="G773" s="234">
        <v>190</v>
      </c>
      <c r="H773" s="330"/>
      <c r="I773" s="433">
        <f t="shared" si="224"/>
        <v>0</v>
      </c>
      <c r="J773" s="236">
        <f t="shared" si="227"/>
        <v>0</v>
      </c>
      <c r="K773" s="212">
        <f t="shared" si="226"/>
        <v>0</v>
      </c>
      <c r="L773" s="439"/>
    </row>
    <row r="774" spans="1:12" s="466" customFormat="1" ht="25.5">
      <c r="A774" s="247" t="s">
        <v>4238</v>
      </c>
      <c r="B774" s="247" t="s">
        <v>5552</v>
      </c>
      <c r="C774" s="247" t="s">
        <v>313</v>
      </c>
      <c r="D774" s="247"/>
      <c r="E774" s="248" t="s">
        <v>3793</v>
      </c>
      <c r="F774" s="249" t="s">
        <v>171</v>
      </c>
      <c r="G774" s="234">
        <v>1670</v>
      </c>
      <c r="H774" s="330"/>
      <c r="I774" s="433">
        <f t="shared" si="224"/>
        <v>0</v>
      </c>
      <c r="J774" s="236">
        <f t="shared" si="227"/>
        <v>0</v>
      </c>
      <c r="K774" s="212">
        <f t="shared" si="226"/>
        <v>0</v>
      </c>
      <c r="L774" s="439"/>
    </row>
    <row r="775" spans="1:12" s="466" customFormat="1">
      <c r="A775" s="247"/>
      <c r="B775" s="247"/>
      <c r="C775" s="247"/>
      <c r="D775" s="247"/>
      <c r="E775" s="248"/>
      <c r="F775" s="249"/>
      <c r="G775" s="251"/>
      <c r="H775" s="487"/>
      <c r="I775" s="435"/>
      <c r="J775" s="435"/>
      <c r="K775" s="436"/>
      <c r="L775" s="419"/>
    </row>
    <row r="776" spans="1:12" s="466" customFormat="1">
      <c r="A776" s="461" t="s">
        <v>4241</v>
      </c>
      <c r="B776" s="461"/>
      <c r="C776" s="461"/>
      <c r="D776" s="461"/>
      <c r="E776" s="462" t="s">
        <v>3872</v>
      </c>
      <c r="F776" s="465"/>
      <c r="G776" s="299"/>
      <c r="H776" s="490"/>
      <c r="I776" s="471"/>
      <c r="J776" s="471"/>
      <c r="K776" s="472"/>
      <c r="L776" s="419"/>
    </row>
    <row r="777" spans="1:12" s="466" customFormat="1" ht="25.5">
      <c r="A777" s="247" t="s">
        <v>4242</v>
      </c>
      <c r="B777" s="247"/>
      <c r="C777" s="247" t="s">
        <v>221</v>
      </c>
      <c r="D777" s="247">
        <v>91940</v>
      </c>
      <c r="E777" s="248" t="s">
        <v>6604</v>
      </c>
      <c r="F777" s="249" t="s">
        <v>171</v>
      </c>
      <c r="G777" s="234">
        <v>86</v>
      </c>
      <c r="H777" s="330"/>
      <c r="I777" s="433">
        <f t="shared" ref="I777:I785" si="228">$H$3</f>
        <v>0</v>
      </c>
      <c r="J777" s="236">
        <f t="shared" ref="J777" si="229">TRUNC(H777 * (1+I777), 2)</f>
        <v>0</v>
      </c>
      <c r="K777" s="212">
        <f t="shared" ref="K777:K785" si="230">TRUNC(G777*J777,2)</f>
        <v>0</v>
      </c>
      <c r="L777" s="474"/>
    </row>
    <row r="778" spans="1:12" s="466" customFormat="1" ht="25.5">
      <c r="A778" s="247" t="s">
        <v>4252</v>
      </c>
      <c r="B778" s="247"/>
      <c r="C778" s="247" t="s">
        <v>221</v>
      </c>
      <c r="D778" s="247">
        <v>91943</v>
      </c>
      <c r="E778" s="248" t="s">
        <v>6605</v>
      </c>
      <c r="F778" s="249" t="s">
        <v>171</v>
      </c>
      <c r="G778" s="234">
        <v>36</v>
      </c>
      <c r="H778" s="330"/>
      <c r="I778" s="433">
        <f t="shared" si="228"/>
        <v>0</v>
      </c>
      <c r="J778" s="236">
        <f t="shared" ref="J778:J785" si="231">TRUNC(H778 * (1+I778), 2)</f>
        <v>0</v>
      </c>
      <c r="K778" s="212">
        <f t="shared" si="230"/>
        <v>0</v>
      </c>
      <c r="L778" s="474"/>
    </row>
    <row r="779" spans="1:12" s="466" customFormat="1" ht="25.5">
      <c r="A779" s="247" t="s">
        <v>4253</v>
      </c>
      <c r="B779" s="247" t="s">
        <v>5668</v>
      </c>
      <c r="C779" s="247" t="s">
        <v>313</v>
      </c>
      <c r="D779" s="247"/>
      <c r="E779" s="248" t="s">
        <v>4243</v>
      </c>
      <c r="F779" s="249" t="s">
        <v>171</v>
      </c>
      <c r="G779" s="234">
        <v>297</v>
      </c>
      <c r="H779" s="330"/>
      <c r="I779" s="433">
        <f t="shared" si="228"/>
        <v>0</v>
      </c>
      <c r="J779" s="236">
        <f t="shared" si="231"/>
        <v>0</v>
      </c>
      <c r="K779" s="212">
        <f t="shared" si="230"/>
        <v>0</v>
      </c>
      <c r="L779" s="439"/>
    </row>
    <row r="780" spans="1:12" s="466" customFormat="1" ht="25.5">
      <c r="A780" s="247" t="s">
        <v>4254</v>
      </c>
      <c r="B780" s="247" t="s">
        <v>5669</v>
      </c>
      <c r="C780" s="247" t="s">
        <v>313</v>
      </c>
      <c r="D780" s="247"/>
      <c r="E780" s="248" t="s">
        <v>4244</v>
      </c>
      <c r="F780" s="249" t="s">
        <v>171</v>
      </c>
      <c r="G780" s="234">
        <v>3</v>
      </c>
      <c r="H780" s="330"/>
      <c r="I780" s="433">
        <f t="shared" si="228"/>
        <v>0</v>
      </c>
      <c r="J780" s="236">
        <f t="shared" si="231"/>
        <v>0</v>
      </c>
      <c r="K780" s="212">
        <f t="shared" si="230"/>
        <v>0</v>
      </c>
      <c r="L780" s="439"/>
    </row>
    <row r="781" spans="1:12" s="466" customFormat="1" ht="25.5">
      <c r="A781" s="247" t="s">
        <v>4256</v>
      </c>
      <c r="B781" s="247"/>
      <c r="C781" s="247" t="s">
        <v>221</v>
      </c>
      <c r="D781" s="247">
        <v>95801</v>
      </c>
      <c r="E781" s="248" t="s">
        <v>6498</v>
      </c>
      <c r="F781" s="249" t="s">
        <v>171</v>
      </c>
      <c r="G781" s="234">
        <v>73</v>
      </c>
      <c r="H781" s="330"/>
      <c r="I781" s="433">
        <f t="shared" si="228"/>
        <v>0</v>
      </c>
      <c r="J781" s="236">
        <f t="shared" si="231"/>
        <v>0</v>
      </c>
      <c r="K781" s="212">
        <f t="shared" si="230"/>
        <v>0</v>
      </c>
      <c r="L781" s="474"/>
    </row>
    <row r="782" spans="1:12" s="466" customFormat="1" ht="25.5">
      <c r="A782" s="247" t="s">
        <v>4257</v>
      </c>
      <c r="B782" s="247"/>
      <c r="C782" s="247" t="s">
        <v>221</v>
      </c>
      <c r="D782" s="247">
        <v>95801</v>
      </c>
      <c r="E782" s="248" t="s">
        <v>6498</v>
      </c>
      <c r="F782" s="249" t="s">
        <v>171</v>
      </c>
      <c r="G782" s="234">
        <v>112</v>
      </c>
      <c r="H782" s="330"/>
      <c r="I782" s="433">
        <f t="shared" si="228"/>
        <v>0</v>
      </c>
      <c r="J782" s="236">
        <f t="shared" si="231"/>
        <v>0</v>
      </c>
      <c r="K782" s="212">
        <f t="shared" si="230"/>
        <v>0</v>
      </c>
      <c r="L782" s="474"/>
    </row>
    <row r="783" spans="1:12" s="466" customFormat="1" ht="25.5">
      <c r="A783" s="247" t="s">
        <v>4258</v>
      </c>
      <c r="B783" s="247"/>
      <c r="C783" s="247" t="s">
        <v>221</v>
      </c>
      <c r="D783" s="247">
        <v>95801</v>
      </c>
      <c r="E783" s="248" t="s">
        <v>6498</v>
      </c>
      <c r="F783" s="249" t="s">
        <v>171</v>
      </c>
      <c r="G783" s="234">
        <v>77</v>
      </c>
      <c r="H783" s="330"/>
      <c r="I783" s="433">
        <f t="shared" si="228"/>
        <v>0</v>
      </c>
      <c r="J783" s="236">
        <f t="shared" si="231"/>
        <v>0</v>
      </c>
      <c r="K783" s="212">
        <f t="shared" si="230"/>
        <v>0</v>
      </c>
      <c r="L783" s="474"/>
    </row>
    <row r="784" spans="1:12" s="466" customFormat="1" ht="25.5">
      <c r="A784" s="247" t="s">
        <v>4261</v>
      </c>
      <c r="B784" s="247" t="s">
        <v>5676</v>
      </c>
      <c r="C784" s="247" t="s">
        <v>313</v>
      </c>
      <c r="D784" s="247"/>
      <c r="E784" s="248" t="s">
        <v>4249</v>
      </c>
      <c r="F784" s="249" t="s">
        <v>171</v>
      </c>
      <c r="G784" s="234">
        <v>574</v>
      </c>
      <c r="H784" s="330"/>
      <c r="I784" s="433">
        <f t="shared" si="228"/>
        <v>0</v>
      </c>
      <c r="J784" s="236">
        <f t="shared" si="231"/>
        <v>0</v>
      </c>
      <c r="K784" s="212">
        <f t="shared" si="230"/>
        <v>0</v>
      </c>
      <c r="L784" s="439"/>
    </row>
    <row r="785" spans="1:12" s="466" customFormat="1" ht="38.25">
      <c r="A785" s="247" t="s">
        <v>4262</v>
      </c>
      <c r="B785" s="247" t="s">
        <v>5495</v>
      </c>
      <c r="C785" s="247" t="s">
        <v>313</v>
      </c>
      <c r="D785" s="247"/>
      <c r="E785" s="248" t="s">
        <v>3639</v>
      </c>
      <c r="F785" s="249" t="s">
        <v>171</v>
      </c>
      <c r="G785" s="234">
        <v>470</v>
      </c>
      <c r="H785" s="330"/>
      <c r="I785" s="433">
        <f t="shared" si="228"/>
        <v>0</v>
      </c>
      <c r="J785" s="236">
        <f t="shared" si="231"/>
        <v>0</v>
      </c>
      <c r="K785" s="212">
        <f t="shared" si="230"/>
        <v>0</v>
      </c>
      <c r="L785" s="439"/>
    </row>
    <row r="786" spans="1:12" s="466" customFormat="1">
      <c r="A786" s="247"/>
      <c r="B786" s="247"/>
      <c r="C786" s="247"/>
      <c r="D786" s="247"/>
      <c r="E786" s="248"/>
      <c r="F786" s="249"/>
      <c r="G786" s="251"/>
      <c r="H786" s="487"/>
      <c r="I786" s="435"/>
      <c r="J786" s="435"/>
      <c r="K786" s="436"/>
      <c r="L786" s="419"/>
    </row>
    <row r="787" spans="1:12" s="466" customFormat="1">
      <c r="A787" s="461" t="s">
        <v>4264</v>
      </c>
      <c r="B787" s="461"/>
      <c r="C787" s="461"/>
      <c r="D787" s="461"/>
      <c r="E787" s="462" t="s">
        <v>3874</v>
      </c>
      <c r="F787" s="465"/>
      <c r="G787" s="299"/>
      <c r="H787" s="490"/>
      <c r="I787" s="471"/>
      <c r="J787" s="471"/>
      <c r="K787" s="472"/>
      <c r="L787" s="419"/>
    </row>
    <row r="788" spans="1:12" s="466" customFormat="1" ht="25.5">
      <c r="A788" s="247" t="s">
        <v>4287</v>
      </c>
      <c r="B788" s="247"/>
      <c r="C788" s="247" t="s">
        <v>221</v>
      </c>
      <c r="D788" s="247">
        <v>91952</v>
      </c>
      <c r="E788" s="248" t="s">
        <v>6499</v>
      </c>
      <c r="F788" s="249" t="s">
        <v>171</v>
      </c>
      <c r="G788" s="234">
        <v>208</v>
      </c>
      <c r="H788" s="330"/>
      <c r="I788" s="433">
        <f t="shared" ref="I788:I803" si="232">$H$3</f>
        <v>0</v>
      </c>
      <c r="J788" s="236">
        <f t="shared" ref="J788" si="233">TRUNC(H788 * (1+I788), 2)</f>
        <v>0</v>
      </c>
      <c r="K788" s="212">
        <f t="shared" ref="K788:K803" si="234">TRUNC(G788*J788,2)</f>
        <v>0</v>
      </c>
      <c r="L788" s="477"/>
    </row>
    <row r="789" spans="1:12" s="466" customFormat="1" ht="25.5">
      <c r="A789" s="247" t="s">
        <v>4288</v>
      </c>
      <c r="B789" s="247"/>
      <c r="C789" s="247" t="s">
        <v>221</v>
      </c>
      <c r="D789" s="247">
        <v>91954</v>
      </c>
      <c r="E789" s="248" t="s">
        <v>6500</v>
      </c>
      <c r="F789" s="249" t="s">
        <v>171</v>
      </c>
      <c r="G789" s="234">
        <v>56</v>
      </c>
      <c r="H789" s="330"/>
      <c r="I789" s="433">
        <f t="shared" si="232"/>
        <v>0</v>
      </c>
      <c r="J789" s="236">
        <f t="shared" ref="J789:J798" si="235">TRUNC(H789 * (1+I789), 2)</f>
        <v>0</v>
      </c>
      <c r="K789" s="212">
        <f t="shared" si="234"/>
        <v>0</v>
      </c>
      <c r="L789" s="477"/>
    </row>
    <row r="790" spans="1:12" s="466" customFormat="1" ht="25.5">
      <c r="A790" s="247" t="s">
        <v>4289</v>
      </c>
      <c r="B790" s="247"/>
      <c r="C790" s="247" t="s">
        <v>221</v>
      </c>
      <c r="D790" s="247">
        <v>91978</v>
      </c>
      <c r="E790" s="248" t="s">
        <v>6612</v>
      </c>
      <c r="F790" s="249" t="s">
        <v>171</v>
      </c>
      <c r="G790" s="234">
        <v>19</v>
      </c>
      <c r="H790" s="330"/>
      <c r="I790" s="433">
        <f t="shared" si="232"/>
        <v>0</v>
      </c>
      <c r="J790" s="236">
        <f t="shared" si="235"/>
        <v>0</v>
      </c>
      <c r="K790" s="212">
        <f t="shared" si="234"/>
        <v>0</v>
      </c>
      <c r="L790" s="474"/>
    </row>
    <row r="791" spans="1:12" s="466" customFormat="1" ht="25.5">
      <c r="A791" s="247" t="s">
        <v>4292</v>
      </c>
      <c r="B791" s="247"/>
      <c r="C791" s="247" t="s">
        <v>221</v>
      </c>
      <c r="D791" s="247">
        <v>91998</v>
      </c>
      <c r="E791" s="248" t="s">
        <v>6501</v>
      </c>
      <c r="F791" s="249" t="s">
        <v>171</v>
      </c>
      <c r="G791" s="234">
        <v>259</v>
      </c>
      <c r="H791" s="330"/>
      <c r="I791" s="433">
        <f t="shared" si="232"/>
        <v>0</v>
      </c>
      <c r="J791" s="236">
        <f t="shared" si="235"/>
        <v>0</v>
      </c>
      <c r="K791" s="212">
        <f t="shared" si="234"/>
        <v>0</v>
      </c>
      <c r="L791" s="477"/>
    </row>
    <row r="792" spans="1:12" s="466" customFormat="1" ht="25.5">
      <c r="A792" s="247" t="s">
        <v>4293</v>
      </c>
      <c r="B792" s="247"/>
      <c r="C792" s="247" t="s">
        <v>221</v>
      </c>
      <c r="D792" s="247">
        <v>91999</v>
      </c>
      <c r="E792" s="248" t="s">
        <v>6502</v>
      </c>
      <c r="F792" s="249" t="s">
        <v>171</v>
      </c>
      <c r="G792" s="234">
        <v>12</v>
      </c>
      <c r="H792" s="330"/>
      <c r="I792" s="433">
        <f t="shared" si="232"/>
        <v>0</v>
      </c>
      <c r="J792" s="236">
        <f t="shared" si="235"/>
        <v>0</v>
      </c>
      <c r="K792" s="212">
        <f t="shared" si="234"/>
        <v>0</v>
      </c>
      <c r="L792" s="477"/>
    </row>
    <row r="793" spans="1:12" s="466" customFormat="1" ht="25.5">
      <c r="A793" s="247" t="s">
        <v>4294</v>
      </c>
      <c r="B793" s="247"/>
      <c r="C793" s="247" t="s">
        <v>221</v>
      </c>
      <c r="D793" s="247">
        <v>91998</v>
      </c>
      <c r="E793" s="248" t="s">
        <v>6501</v>
      </c>
      <c r="F793" s="249" t="s">
        <v>171</v>
      </c>
      <c r="G793" s="234">
        <v>77</v>
      </c>
      <c r="H793" s="330"/>
      <c r="I793" s="433">
        <f t="shared" si="232"/>
        <v>0</v>
      </c>
      <c r="J793" s="236">
        <f t="shared" si="235"/>
        <v>0</v>
      </c>
      <c r="K793" s="212">
        <f t="shared" si="234"/>
        <v>0</v>
      </c>
      <c r="L793" s="477"/>
    </row>
    <row r="794" spans="1:12" s="466" customFormat="1" ht="25.5">
      <c r="A794" s="247" t="s">
        <v>4296</v>
      </c>
      <c r="B794" s="247"/>
      <c r="C794" s="247" t="s">
        <v>221</v>
      </c>
      <c r="D794" s="247">
        <v>92000</v>
      </c>
      <c r="E794" s="248" t="s">
        <v>6613</v>
      </c>
      <c r="F794" s="249" t="s">
        <v>171</v>
      </c>
      <c r="G794" s="234">
        <v>879</v>
      </c>
      <c r="H794" s="330"/>
      <c r="I794" s="433">
        <f t="shared" si="232"/>
        <v>0</v>
      </c>
      <c r="J794" s="236">
        <f t="shared" si="235"/>
        <v>0</v>
      </c>
      <c r="K794" s="212">
        <f t="shared" si="234"/>
        <v>0</v>
      </c>
      <c r="L794" s="474"/>
    </row>
    <row r="795" spans="1:12" s="466" customFormat="1" ht="25.5">
      <c r="A795" s="247" t="s">
        <v>4297</v>
      </c>
      <c r="B795" s="247" t="s">
        <v>5690</v>
      </c>
      <c r="C795" s="247" t="s">
        <v>313</v>
      </c>
      <c r="D795" s="247"/>
      <c r="E795" s="248" t="s">
        <v>4273</v>
      </c>
      <c r="F795" s="249" t="s">
        <v>171</v>
      </c>
      <c r="G795" s="234">
        <v>344</v>
      </c>
      <c r="H795" s="330"/>
      <c r="I795" s="433">
        <f t="shared" si="232"/>
        <v>0</v>
      </c>
      <c r="J795" s="236">
        <f t="shared" si="235"/>
        <v>0</v>
      </c>
      <c r="K795" s="212">
        <f t="shared" si="234"/>
        <v>0</v>
      </c>
      <c r="L795" s="439"/>
    </row>
    <row r="796" spans="1:12" s="466" customFormat="1" ht="51">
      <c r="A796" s="247" t="s">
        <v>4299</v>
      </c>
      <c r="B796" s="247" t="s">
        <v>5692</v>
      </c>
      <c r="C796" s="247" t="s">
        <v>313</v>
      </c>
      <c r="D796" s="247"/>
      <c r="E796" s="248" t="s">
        <v>4275</v>
      </c>
      <c r="F796" s="249" t="s">
        <v>171</v>
      </c>
      <c r="G796" s="234">
        <v>274</v>
      </c>
      <c r="H796" s="330"/>
      <c r="I796" s="433">
        <f t="shared" si="232"/>
        <v>0</v>
      </c>
      <c r="J796" s="236">
        <f t="shared" si="235"/>
        <v>0</v>
      </c>
      <c r="K796" s="212">
        <f t="shared" si="234"/>
        <v>0</v>
      </c>
      <c r="L796" s="439"/>
    </row>
    <row r="797" spans="1:12" s="466" customFormat="1" ht="51">
      <c r="A797" s="247" t="s">
        <v>4300</v>
      </c>
      <c r="B797" s="247" t="s">
        <v>5693</v>
      </c>
      <c r="C797" s="247" t="s">
        <v>313</v>
      </c>
      <c r="D797" s="247"/>
      <c r="E797" s="248" t="s">
        <v>4276</v>
      </c>
      <c r="F797" s="249" t="s">
        <v>171</v>
      </c>
      <c r="G797" s="234">
        <v>95</v>
      </c>
      <c r="H797" s="330"/>
      <c r="I797" s="433">
        <f t="shared" si="232"/>
        <v>0</v>
      </c>
      <c r="J797" s="236">
        <f t="shared" si="235"/>
        <v>0</v>
      </c>
      <c r="K797" s="212">
        <f t="shared" si="234"/>
        <v>0</v>
      </c>
      <c r="L797" s="439"/>
    </row>
    <row r="798" spans="1:12" s="466" customFormat="1" ht="51">
      <c r="A798" s="247" t="s">
        <v>4301</v>
      </c>
      <c r="B798" s="247" t="s">
        <v>5694</v>
      </c>
      <c r="C798" s="247" t="s">
        <v>313</v>
      </c>
      <c r="D798" s="247"/>
      <c r="E798" s="248" t="s">
        <v>4277</v>
      </c>
      <c r="F798" s="249" t="s">
        <v>171</v>
      </c>
      <c r="G798" s="234">
        <v>14</v>
      </c>
      <c r="H798" s="330"/>
      <c r="I798" s="433">
        <f t="shared" si="232"/>
        <v>0</v>
      </c>
      <c r="J798" s="236">
        <f t="shared" si="235"/>
        <v>0</v>
      </c>
      <c r="K798" s="212">
        <f t="shared" si="234"/>
        <v>0</v>
      </c>
      <c r="L798" s="439"/>
    </row>
    <row r="799" spans="1:12" s="466" customFormat="1" ht="51">
      <c r="A799" s="247" t="s">
        <v>4303</v>
      </c>
      <c r="B799" s="247" t="s">
        <v>5696</v>
      </c>
      <c r="C799" s="247" t="s">
        <v>313</v>
      </c>
      <c r="D799" s="247"/>
      <c r="E799" s="248" t="s">
        <v>4279</v>
      </c>
      <c r="F799" s="249" t="s">
        <v>171</v>
      </c>
      <c r="G799" s="234">
        <v>19</v>
      </c>
      <c r="H799" s="330"/>
      <c r="I799" s="433">
        <f t="shared" si="232"/>
        <v>0</v>
      </c>
      <c r="J799" s="236">
        <f t="shared" ref="J799:J801" si="236">TRUNC(H799 * (1+I799), 2)</f>
        <v>0</v>
      </c>
      <c r="K799" s="212">
        <f t="shared" si="234"/>
        <v>0</v>
      </c>
      <c r="L799" s="439"/>
    </row>
    <row r="800" spans="1:12" s="466" customFormat="1" ht="51">
      <c r="A800" s="247" t="s">
        <v>4304</v>
      </c>
      <c r="B800" s="247" t="s">
        <v>5697</v>
      </c>
      <c r="C800" s="247" t="s">
        <v>313</v>
      </c>
      <c r="D800" s="247"/>
      <c r="E800" s="248" t="s">
        <v>4280</v>
      </c>
      <c r="F800" s="249" t="s">
        <v>171</v>
      </c>
      <c r="G800" s="234">
        <v>3</v>
      </c>
      <c r="H800" s="330"/>
      <c r="I800" s="433">
        <f t="shared" si="232"/>
        <v>0</v>
      </c>
      <c r="J800" s="236">
        <f t="shared" si="236"/>
        <v>0</v>
      </c>
      <c r="K800" s="212">
        <f t="shared" si="234"/>
        <v>0</v>
      </c>
      <c r="L800" s="439"/>
    </row>
    <row r="801" spans="1:12" s="466" customFormat="1" ht="51">
      <c r="A801" s="247" t="s">
        <v>4306</v>
      </c>
      <c r="B801" s="247" t="s">
        <v>5699</v>
      </c>
      <c r="C801" s="247" t="s">
        <v>313</v>
      </c>
      <c r="D801" s="247"/>
      <c r="E801" s="248" t="s">
        <v>4282</v>
      </c>
      <c r="F801" s="249" t="s">
        <v>171</v>
      </c>
      <c r="G801" s="234">
        <v>18</v>
      </c>
      <c r="H801" s="330"/>
      <c r="I801" s="433">
        <f t="shared" si="232"/>
        <v>0</v>
      </c>
      <c r="J801" s="236">
        <f t="shared" si="236"/>
        <v>0</v>
      </c>
      <c r="K801" s="212">
        <f t="shared" si="234"/>
        <v>0</v>
      </c>
      <c r="L801" s="439"/>
    </row>
    <row r="802" spans="1:12" s="466" customFormat="1" ht="38.25">
      <c r="A802" s="247" t="s">
        <v>4308</v>
      </c>
      <c r="B802" s="247" t="s">
        <v>5701</v>
      </c>
      <c r="C802" s="247" t="s">
        <v>313</v>
      </c>
      <c r="D802" s="247"/>
      <c r="E802" s="248" t="s">
        <v>4284</v>
      </c>
      <c r="F802" s="249" t="s">
        <v>171</v>
      </c>
      <c r="G802" s="234">
        <v>77</v>
      </c>
      <c r="H802" s="330"/>
      <c r="I802" s="433">
        <f t="shared" si="232"/>
        <v>0</v>
      </c>
      <c r="J802" s="236">
        <f t="shared" ref="J802:J803" si="237">TRUNC(H802 * (1+I802), 2)</f>
        <v>0</v>
      </c>
      <c r="K802" s="212">
        <f t="shared" si="234"/>
        <v>0</v>
      </c>
      <c r="L802" s="439"/>
    </row>
    <row r="803" spans="1:12" s="466" customFormat="1">
      <c r="A803" s="247" t="s">
        <v>7415</v>
      </c>
      <c r="B803" s="247" t="s">
        <v>7416</v>
      </c>
      <c r="C803" s="247" t="s">
        <v>313</v>
      </c>
      <c r="D803" s="247"/>
      <c r="E803" s="248" t="s">
        <v>7684</v>
      </c>
      <c r="F803" s="249" t="s">
        <v>171</v>
      </c>
      <c r="G803" s="234">
        <v>1</v>
      </c>
      <c r="H803" s="330"/>
      <c r="I803" s="433">
        <f t="shared" si="232"/>
        <v>0</v>
      </c>
      <c r="J803" s="236">
        <f t="shared" si="237"/>
        <v>0</v>
      </c>
      <c r="K803" s="212">
        <f t="shared" si="234"/>
        <v>0</v>
      </c>
      <c r="L803" s="439"/>
    </row>
    <row r="804" spans="1:12" s="466" customFormat="1">
      <c r="A804" s="247"/>
      <c r="B804" s="247"/>
      <c r="C804" s="247"/>
      <c r="D804" s="247"/>
      <c r="E804" s="248"/>
      <c r="F804" s="249"/>
      <c r="G804" s="251"/>
      <c r="H804" s="487"/>
      <c r="I804" s="435"/>
      <c r="J804" s="435"/>
      <c r="K804" s="436"/>
      <c r="L804" s="419"/>
    </row>
    <row r="805" spans="1:12" s="466" customFormat="1">
      <c r="A805" s="461" t="s">
        <v>4310</v>
      </c>
      <c r="B805" s="461"/>
      <c r="C805" s="461"/>
      <c r="D805" s="461"/>
      <c r="E805" s="462" t="s">
        <v>3877</v>
      </c>
      <c r="F805" s="465"/>
      <c r="G805" s="299"/>
      <c r="H805" s="490"/>
      <c r="I805" s="471"/>
      <c r="J805" s="471"/>
      <c r="K805" s="472"/>
      <c r="L805" s="419"/>
    </row>
    <row r="806" spans="1:12" s="466" customFormat="1" ht="51" customHeight="1">
      <c r="A806" s="247" t="s">
        <v>4311</v>
      </c>
      <c r="B806" s="247" t="s">
        <v>5703</v>
      </c>
      <c r="C806" s="247" t="s">
        <v>313</v>
      </c>
      <c r="D806" s="247"/>
      <c r="E806" s="248" t="s">
        <v>4312</v>
      </c>
      <c r="F806" s="249" t="s">
        <v>171</v>
      </c>
      <c r="G806" s="234">
        <v>18</v>
      </c>
      <c r="H806" s="330"/>
      <c r="I806" s="433">
        <f t="shared" ref="I806:I813" si="238">$H$3</f>
        <v>0</v>
      </c>
      <c r="J806" s="236">
        <f t="shared" ref="J806" si="239">TRUNC(H806 * (1+I806), 2)</f>
        <v>0</v>
      </c>
      <c r="K806" s="212">
        <f t="shared" ref="K806:K813" si="240">TRUNC(G806*J806,2)</f>
        <v>0</v>
      </c>
      <c r="L806" s="439"/>
    </row>
    <row r="807" spans="1:12" s="466" customFormat="1" ht="51" customHeight="1">
      <c r="A807" s="247" t="s">
        <v>4323</v>
      </c>
      <c r="B807" s="247" t="s">
        <v>5704</v>
      </c>
      <c r="C807" s="247" t="s">
        <v>313</v>
      </c>
      <c r="D807" s="247"/>
      <c r="E807" s="248" t="s">
        <v>4313</v>
      </c>
      <c r="F807" s="249" t="s">
        <v>171</v>
      </c>
      <c r="G807" s="234">
        <v>13</v>
      </c>
      <c r="H807" s="330"/>
      <c r="I807" s="433">
        <f t="shared" si="238"/>
        <v>0</v>
      </c>
      <c r="J807" s="236">
        <f t="shared" ref="J807:J813" si="241">TRUNC(H807 * (1+I807), 2)</f>
        <v>0</v>
      </c>
      <c r="K807" s="212">
        <f t="shared" si="240"/>
        <v>0</v>
      </c>
      <c r="L807" s="439"/>
    </row>
    <row r="808" spans="1:12" s="466" customFormat="1" ht="63.75">
      <c r="A808" s="247" t="s">
        <v>4325</v>
      </c>
      <c r="B808" s="247" t="s">
        <v>5706</v>
      </c>
      <c r="C808" s="247" t="s">
        <v>313</v>
      </c>
      <c r="D808" s="247"/>
      <c r="E808" s="248" t="s">
        <v>4315</v>
      </c>
      <c r="F808" s="249" t="s">
        <v>171</v>
      </c>
      <c r="G808" s="234">
        <v>18</v>
      </c>
      <c r="H808" s="330"/>
      <c r="I808" s="433">
        <f t="shared" si="238"/>
        <v>0</v>
      </c>
      <c r="J808" s="236">
        <f t="shared" si="241"/>
        <v>0</v>
      </c>
      <c r="K808" s="212">
        <f t="shared" si="240"/>
        <v>0</v>
      </c>
      <c r="L808" s="439"/>
    </row>
    <row r="809" spans="1:12" s="466" customFormat="1" ht="76.5">
      <c r="A809" s="247" t="s">
        <v>4326</v>
      </c>
      <c r="B809" s="247" t="s">
        <v>5707</v>
      </c>
      <c r="C809" s="247" t="s">
        <v>313</v>
      </c>
      <c r="D809" s="247"/>
      <c r="E809" s="248" t="s">
        <v>4316</v>
      </c>
      <c r="F809" s="249" t="s">
        <v>171</v>
      </c>
      <c r="G809" s="234">
        <v>70</v>
      </c>
      <c r="H809" s="330"/>
      <c r="I809" s="433">
        <f t="shared" si="238"/>
        <v>0</v>
      </c>
      <c r="J809" s="236">
        <f t="shared" si="241"/>
        <v>0</v>
      </c>
      <c r="K809" s="212">
        <f t="shared" si="240"/>
        <v>0</v>
      </c>
      <c r="L809" s="439"/>
    </row>
    <row r="810" spans="1:12" s="466" customFormat="1" ht="63.75">
      <c r="A810" s="247" t="s">
        <v>4327</v>
      </c>
      <c r="B810" s="247" t="s">
        <v>5708</v>
      </c>
      <c r="C810" s="247" t="s">
        <v>313</v>
      </c>
      <c r="D810" s="247"/>
      <c r="E810" s="248" t="s">
        <v>4317</v>
      </c>
      <c r="F810" s="249" t="s">
        <v>171</v>
      </c>
      <c r="G810" s="234">
        <v>9</v>
      </c>
      <c r="H810" s="330"/>
      <c r="I810" s="433">
        <f t="shared" si="238"/>
        <v>0</v>
      </c>
      <c r="J810" s="236">
        <f t="shared" si="241"/>
        <v>0</v>
      </c>
      <c r="K810" s="212">
        <f t="shared" si="240"/>
        <v>0</v>
      </c>
      <c r="L810" s="439"/>
    </row>
    <row r="811" spans="1:12" s="466" customFormat="1" ht="76.5">
      <c r="A811" s="247" t="s">
        <v>4328</v>
      </c>
      <c r="B811" s="247" t="s">
        <v>5709</v>
      </c>
      <c r="C811" s="247" t="s">
        <v>313</v>
      </c>
      <c r="D811" s="247"/>
      <c r="E811" s="248" t="s">
        <v>4318</v>
      </c>
      <c r="F811" s="249" t="s">
        <v>171</v>
      </c>
      <c r="G811" s="234">
        <v>561</v>
      </c>
      <c r="H811" s="330"/>
      <c r="I811" s="433">
        <f t="shared" si="238"/>
        <v>0</v>
      </c>
      <c r="J811" s="236">
        <f t="shared" si="241"/>
        <v>0</v>
      </c>
      <c r="K811" s="212">
        <f t="shared" si="240"/>
        <v>0</v>
      </c>
      <c r="L811" s="439"/>
    </row>
    <row r="812" spans="1:12" s="466" customFormat="1" ht="76.5">
      <c r="A812" s="247" t="s">
        <v>4329</v>
      </c>
      <c r="B812" s="247" t="s">
        <v>5710</v>
      </c>
      <c r="C812" s="247" t="s">
        <v>313</v>
      </c>
      <c r="D812" s="247"/>
      <c r="E812" s="248" t="s">
        <v>4319</v>
      </c>
      <c r="F812" s="249" t="s">
        <v>171</v>
      </c>
      <c r="G812" s="234">
        <v>168</v>
      </c>
      <c r="H812" s="330"/>
      <c r="I812" s="433">
        <f t="shared" si="238"/>
        <v>0</v>
      </c>
      <c r="J812" s="236">
        <f t="shared" si="241"/>
        <v>0</v>
      </c>
      <c r="K812" s="212">
        <f t="shared" si="240"/>
        <v>0</v>
      </c>
      <c r="L812" s="439"/>
    </row>
    <row r="813" spans="1:12" s="466" customFormat="1" ht="25.5">
      <c r="A813" s="247" t="s">
        <v>4332</v>
      </c>
      <c r="B813" s="247" t="s">
        <v>5713</v>
      </c>
      <c r="C813" s="247" t="s">
        <v>313</v>
      </c>
      <c r="D813" s="247"/>
      <c r="E813" s="248" t="s">
        <v>4321</v>
      </c>
      <c r="F813" s="249" t="s">
        <v>171</v>
      </c>
      <c r="G813" s="234">
        <v>13</v>
      </c>
      <c r="H813" s="330"/>
      <c r="I813" s="433">
        <f t="shared" si="238"/>
        <v>0</v>
      </c>
      <c r="J813" s="236">
        <f t="shared" si="241"/>
        <v>0</v>
      </c>
      <c r="K813" s="212">
        <f t="shared" si="240"/>
        <v>0</v>
      </c>
      <c r="L813" s="439"/>
    </row>
    <row r="814" spans="1:12" s="466" customFormat="1">
      <c r="A814" s="461"/>
      <c r="B814" s="461"/>
      <c r="C814" s="461"/>
      <c r="D814" s="461"/>
      <c r="E814" s="462"/>
      <c r="F814" s="465"/>
      <c r="G814" s="299"/>
      <c r="H814" s="490"/>
      <c r="I814" s="471"/>
      <c r="J814" s="471"/>
      <c r="K814" s="472"/>
      <c r="L814" s="419"/>
    </row>
    <row r="815" spans="1:12" s="466" customFormat="1">
      <c r="A815" s="461" t="s">
        <v>4336</v>
      </c>
      <c r="B815" s="461"/>
      <c r="C815" s="461"/>
      <c r="D815" s="461"/>
      <c r="E815" s="462" t="s">
        <v>3278</v>
      </c>
      <c r="F815" s="465"/>
      <c r="G815" s="299"/>
      <c r="H815" s="490"/>
      <c r="I815" s="471"/>
      <c r="J815" s="471"/>
      <c r="K815" s="472"/>
      <c r="L815" s="419"/>
    </row>
    <row r="816" spans="1:12" ht="25.5">
      <c r="A816" s="247" t="s">
        <v>4377</v>
      </c>
      <c r="B816" s="247" t="s">
        <v>5725</v>
      </c>
      <c r="C816" s="247" t="s">
        <v>313</v>
      </c>
      <c r="D816" s="247"/>
      <c r="E816" s="248" t="s">
        <v>4344</v>
      </c>
      <c r="F816" s="249" t="s">
        <v>171</v>
      </c>
      <c r="G816" s="234">
        <v>705</v>
      </c>
      <c r="H816" s="330"/>
      <c r="I816" s="433">
        <f t="shared" ref="I816:I834" si="242">$H$3</f>
        <v>0</v>
      </c>
      <c r="J816" s="236">
        <f t="shared" ref="J816" si="243">TRUNC(H816 * (1+I816), 2)</f>
        <v>0</v>
      </c>
      <c r="K816" s="212">
        <f t="shared" ref="K816:K834" si="244">TRUNC(G816*J816,2)</f>
        <v>0</v>
      </c>
      <c r="L816" s="439"/>
    </row>
    <row r="817" spans="1:12" ht="25.5">
      <c r="A817" s="247" t="s">
        <v>4378</v>
      </c>
      <c r="B817" s="247" t="s">
        <v>5726</v>
      </c>
      <c r="C817" s="247" t="s">
        <v>313</v>
      </c>
      <c r="D817" s="247"/>
      <c r="E817" s="248" t="s">
        <v>4345</v>
      </c>
      <c r="F817" s="249" t="s">
        <v>171</v>
      </c>
      <c r="G817" s="234">
        <v>8</v>
      </c>
      <c r="H817" s="330"/>
      <c r="I817" s="433">
        <f t="shared" si="242"/>
        <v>0</v>
      </c>
      <c r="J817" s="236">
        <f t="shared" ref="J817:J834" si="245">TRUNC(H817 * (1+I817), 2)</f>
        <v>0</v>
      </c>
      <c r="K817" s="212">
        <f t="shared" si="244"/>
        <v>0</v>
      </c>
      <c r="L817" s="439"/>
    </row>
    <row r="818" spans="1:12" ht="25.5">
      <c r="A818" s="247" t="s">
        <v>4379</v>
      </c>
      <c r="B818" s="247" t="s">
        <v>5727</v>
      </c>
      <c r="C818" s="247" t="s">
        <v>313</v>
      </c>
      <c r="D818" s="247"/>
      <c r="E818" s="248" t="s">
        <v>5418</v>
      </c>
      <c r="F818" s="249" t="s">
        <v>171</v>
      </c>
      <c r="G818" s="234">
        <v>298</v>
      </c>
      <c r="H818" s="330"/>
      <c r="I818" s="433">
        <f t="shared" si="242"/>
        <v>0</v>
      </c>
      <c r="J818" s="236">
        <f t="shared" si="245"/>
        <v>0</v>
      </c>
      <c r="K818" s="212">
        <f t="shared" si="244"/>
        <v>0</v>
      </c>
      <c r="L818" s="439"/>
    </row>
    <row r="819" spans="1:12">
      <c r="A819" s="247" t="s">
        <v>4380</v>
      </c>
      <c r="B819" s="247" t="s">
        <v>5728</v>
      </c>
      <c r="C819" s="247" t="s">
        <v>313</v>
      </c>
      <c r="D819" s="247"/>
      <c r="E819" s="248" t="s">
        <v>4346</v>
      </c>
      <c r="F819" s="249" t="s">
        <v>171</v>
      </c>
      <c r="G819" s="234">
        <v>407</v>
      </c>
      <c r="H819" s="330"/>
      <c r="I819" s="433">
        <f t="shared" si="242"/>
        <v>0</v>
      </c>
      <c r="J819" s="236">
        <f t="shared" si="245"/>
        <v>0</v>
      </c>
      <c r="K819" s="212">
        <f t="shared" si="244"/>
        <v>0</v>
      </c>
      <c r="L819" s="439"/>
    </row>
    <row r="820" spans="1:12">
      <c r="A820" s="247" t="s">
        <v>4381</v>
      </c>
      <c r="B820" s="247" t="s">
        <v>5729</v>
      </c>
      <c r="C820" s="247" t="s">
        <v>313</v>
      </c>
      <c r="D820" s="247"/>
      <c r="E820" s="248" t="s">
        <v>4347</v>
      </c>
      <c r="F820" s="249" t="s">
        <v>171</v>
      </c>
      <c r="G820" s="234">
        <v>31</v>
      </c>
      <c r="H820" s="330"/>
      <c r="I820" s="433">
        <f t="shared" si="242"/>
        <v>0</v>
      </c>
      <c r="J820" s="236">
        <f t="shared" si="245"/>
        <v>0</v>
      </c>
      <c r="K820" s="212">
        <f t="shared" si="244"/>
        <v>0</v>
      </c>
      <c r="L820" s="439"/>
    </row>
    <row r="821" spans="1:12" ht="25.5">
      <c r="A821" s="247" t="s">
        <v>4382</v>
      </c>
      <c r="B821" s="247" t="s">
        <v>5730</v>
      </c>
      <c r="C821" s="247" t="s">
        <v>313</v>
      </c>
      <c r="D821" s="247"/>
      <c r="E821" s="248" t="s">
        <v>4348</v>
      </c>
      <c r="F821" s="249" t="s">
        <v>171</v>
      </c>
      <c r="G821" s="234">
        <v>407</v>
      </c>
      <c r="H821" s="330"/>
      <c r="I821" s="433">
        <f t="shared" si="242"/>
        <v>0</v>
      </c>
      <c r="J821" s="236">
        <f t="shared" si="245"/>
        <v>0</v>
      </c>
      <c r="K821" s="212">
        <f t="shared" si="244"/>
        <v>0</v>
      </c>
      <c r="L821" s="439"/>
    </row>
    <row r="822" spans="1:12">
      <c r="A822" s="247" t="s">
        <v>4383</v>
      </c>
      <c r="B822" s="247" t="s">
        <v>5731</v>
      </c>
      <c r="C822" s="247" t="s">
        <v>313</v>
      </c>
      <c r="D822" s="247"/>
      <c r="E822" s="248" t="s">
        <v>4349</v>
      </c>
      <c r="F822" s="249" t="s">
        <v>171</v>
      </c>
      <c r="G822" s="234">
        <v>407</v>
      </c>
      <c r="H822" s="330"/>
      <c r="I822" s="433">
        <f t="shared" si="242"/>
        <v>0</v>
      </c>
      <c r="J822" s="236">
        <f t="shared" si="245"/>
        <v>0</v>
      </c>
      <c r="K822" s="212">
        <f t="shared" si="244"/>
        <v>0</v>
      </c>
      <c r="L822" s="439"/>
    </row>
    <row r="823" spans="1:12" ht="25.5">
      <c r="A823" s="247" t="s">
        <v>4384</v>
      </c>
      <c r="B823" s="247" t="s">
        <v>5732</v>
      </c>
      <c r="C823" s="247" t="s">
        <v>313</v>
      </c>
      <c r="D823" s="247"/>
      <c r="E823" s="248" t="s">
        <v>4350</v>
      </c>
      <c r="F823" s="249" t="s">
        <v>171</v>
      </c>
      <c r="G823" s="234">
        <v>367</v>
      </c>
      <c r="H823" s="330"/>
      <c r="I823" s="433">
        <f t="shared" si="242"/>
        <v>0</v>
      </c>
      <c r="J823" s="236">
        <f t="shared" si="245"/>
        <v>0</v>
      </c>
      <c r="K823" s="212">
        <f t="shared" si="244"/>
        <v>0</v>
      </c>
      <c r="L823" s="439"/>
    </row>
    <row r="824" spans="1:12">
      <c r="A824" s="247" t="s">
        <v>4385</v>
      </c>
      <c r="B824" s="247" t="s">
        <v>5733</v>
      </c>
      <c r="C824" s="247" t="s">
        <v>313</v>
      </c>
      <c r="D824" s="247"/>
      <c r="E824" s="248" t="s">
        <v>4351</v>
      </c>
      <c r="F824" s="249" t="s">
        <v>171</v>
      </c>
      <c r="G824" s="234">
        <v>1652</v>
      </c>
      <c r="H824" s="330"/>
      <c r="I824" s="433">
        <f t="shared" si="242"/>
        <v>0</v>
      </c>
      <c r="J824" s="236">
        <f t="shared" si="245"/>
        <v>0</v>
      </c>
      <c r="K824" s="212">
        <f t="shared" si="244"/>
        <v>0</v>
      </c>
      <c r="L824" s="439"/>
    </row>
    <row r="825" spans="1:12" ht="25.5">
      <c r="A825" s="247" t="s">
        <v>4387</v>
      </c>
      <c r="B825" s="247" t="s">
        <v>5735</v>
      </c>
      <c r="C825" s="247" t="s">
        <v>313</v>
      </c>
      <c r="D825" s="247"/>
      <c r="E825" s="248" t="s">
        <v>4352</v>
      </c>
      <c r="F825" s="249" t="s">
        <v>171</v>
      </c>
      <c r="G825" s="234">
        <v>1</v>
      </c>
      <c r="H825" s="330"/>
      <c r="I825" s="433">
        <f t="shared" si="242"/>
        <v>0</v>
      </c>
      <c r="J825" s="236">
        <f t="shared" si="245"/>
        <v>0</v>
      </c>
      <c r="K825" s="212">
        <f t="shared" si="244"/>
        <v>0</v>
      </c>
      <c r="L825" s="439"/>
    </row>
    <row r="826" spans="1:12">
      <c r="A826" s="247" t="s">
        <v>4388</v>
      </c>
      <c r="B826" s="247" t="s">
        <v>5736</v>
      </c>
      <c r="C826" s="247" t="s">
        <v>313</v>
      </c>
      <c r="D826" s="247"/>
      <c r="E826" s="248" t="s">
        <v>4353</v>
      </c>
      <c r="F826" s="249" t="s">
        <v>171</v>
      </c>
      <c r="G826" s="234">
        <v>123</v>
      </c>
      <c r="H826" s="330"/>
      <c r="I826" s="433">
        <f t="shared" si="242"/>
        <v>0</v>
      </c>
      <c r="J826" s="236">
        <f t="shared" si="245"/>
        <v>0</v>
      </c>
      <c r="K826" s="212">
        <f t="shared" si="244"/>
        <v>0</v>
      </c>
      <c r="L826" s="439"/>
    </row>
    <row r="827" spans="1:12">
      <c r="A827" s="247" t="s">
        <v>4389</v>
      </c>
      <c r="B827" s="247" t="s">
        <v>5737</v>
      </c>
      <c r="C827" s="247" t="s">
        <v>313</v>
      </c>
      <c r="D827" s="247"/>
      <c r="E827" s="248" t="s">
        <v>4354</v>
      </c>
      <c r="F827" s="249" t="s">
        <v>171</v>
      </c>
      <c r="G827" s="234">
        <v>123</v>
      </c>
      <c r="H827" s="330"/>
      <c r="I827" s="433">
        <f t="shared" si="242"/>
        <v>0</v>
      </c>
      <c r="J827" s="236">
        <f t="shared" si="245"/>
        <v>0</v>
      </c>
      <c r="K827" s="212">
        <f t="shared" si="244"/>
        <v>0</v>
      </c>
      <c r="L827" s="439"/>
    </row>
    <row r="828" spans="1:12">
      <c r="A828" s="247" t="s">
        <v>4390</v>
      </c>
      <c r="B828" s="247" t="s">
        <v>5738</v>
      </c>
      <c r="C828" s="247" t="s">
        <v>313</v>
      </c>
      <c r="D828" s="247"/>
      <c r="E828" s="248" t="s">
        <v>4355</v>
      </c>
      <c r="F828" s="249" t="s">
        <v>171</v>
      </c>
      <c r="G828" s="234">
        <v>123</v>
      </c>
      <c r="H828" s="330"/>
      <c r="I828" s="433">
        <f t="shared" si="242"/>
        <v>0</v>
      </c>
      <c r="J828" s="236">
        <f t="shared" si="245"/>
        <v>0</v>
      </c>
      <c r="K828" s="212">
        <f t="shared" si="244"/>
        <v>0</v>
      </c>
      <c r="L828" s="439"/>
    </row>
    <row r="829" spans="1:12">
      <c r="A829" s="247" t="s">
        <v>4391</v>
      </c>
      <c r="B829" s="247" t="s">
        <v>5739</v>
      </c>
      <c r="C829" s="247" t="s">
        <v>313</v>
      </c>
      <c r="D829" s="247"/>
      <c r="E829" s="248" t="s">
        <v>4356</v>
      </c>
      <c r="F829" s="249" t="s">
        <v>171</v>
      </c>
      <c r="G829" s="234">
        <v>123</v>
      </c>
      <c r="H829" s="330"/>
      <c r="I829" s="433">
        <f t="shared" si="242"/>
        <v>0</v>
      </c>
      <c r="J829" s="236">
        <f t="shared" si="245"/>
        <v>0</v>
      </c>
      <c r="K829" s="212">
        <f t="shared" si="244"/>
        <v>0</v>
      </c>
      <c r="L829" s="439"/>
    </row>
    <row r="830" spans="1:12" ht="25.5">
      <c r="A830" s="247" t="s">
        <v>4392</v>
      </c>
      <c r="B830" s="247" t="s">
        <v>5740</v>
      </c>
      <c r="C830" s="247" t="s">
        <v>313</v>
      </c>
      <c r="D830" s="247"/>
      <c r="E830" s="248" t="s">
        <v>4357</v>
      </c>
      <c r="F830" s="249" t="s">
        <v>171</v>
      </c>
      <c r="G830" s="234">
        <v>90</v>
      </c>
      <c r="H830" s="330"/>
      <c r="I830" s="433">
        <f t="shared" si="242"/>
        <v>0</v>
      </c>
      <c r="J830" s="236">
        <f t="shared" si="245"/>
        <v>0</v>
      </c>
      <c r="K830" s="212">
        <f t="shared" si="244"/>
        <v>0</v>
      </c>
      <c r="L830" s="439"/>
    </row>
    <row r="831" spans="1:12" ht="25.5">
      <c r="A831" s="247" t="s">
        <v>4393</v>
      </c>
      <c r="B831" s="247" t="s">
        <v>5741</v>
      </c>
      <c r="C831" s="247" t="s">
        <v>313</v>
      </c>
      <c r="D831" s="247"/>
      <c r="E831" s="248" t="s">
        <v>4358</v>
      </c>
      <c r="F831" s="249" t="s">
        <v>171</v>
      </c>
      <c r="G831" s="234">
        <v>90</v>
      </c>
      <c r="H831" s="330"/>
      <c r="I831" s="433">
        <f t="shared" si="242"/>
        <v>0</v>
      </c>
      <c r="J831" s="236">
        <f t="shared" si="245"/>
        <v>0</v>
      </c>
      <c r="K831" s="212">
        <f t="shared" si="244"/>
        <v>0</v>
      </c>
      <c r="L831" s="439"/>
    </row>
    <row r="832" spans="1:12" ht="25.5">
      <c r="A832" s="247" t="s">
        <v>4394</v>
      </c>
      <c r="B832" s="247" t="s">
        <v>5742</v>
      </c>
      <c r="C832" s="247" t="s">
        <v>313</v>
      </c>
      <c r="D832" s="247"/>
      <c r="E832" s="248" t="s">
        <v>4359</v>
      </c>
      <c r="F832" s="249" t="s">
        <v>171</v>
      </c>
      <c r="G832" s="234">
        <v>123</v>
      </c>
      <c r="H832" s="330"/>
      <c r="I832" s="433">
        <f t="shared" si="242"/>
        <v>0</v>
      </c>
      <c r="J832" s="236">
        <f t="shared" si="245"/>
        <v>0</v>
      </c>
      <c r="K832" s="212">
        <f t="shared" si="244"/>
        <v>0</v>
      </c>
      <c r="L832" s="439"/>
    </row>
    <row r="833" spans="1:12" ht="25.5">
      <c r="A833" s="247" t="s">
        <v>4410</v>
      </c>
      <c r="B833" s="247"/>
      <c r="C833" s="247" t="s">
        <v>221</v>
      </c>
      <c r="D833" s="247">
        <v>91934</v>
      </c>
      <c r="E833" s="248" t="s">
        <v>6595</v>
      </c>
      <c r="F833" s="249" t="s">
        <v>164</v>
      </c>
      <c r="G833" s="234">
        <v>150</v>
      </c>
      <c r="H833" s="330"/>
      <c r="I833" s="433">
        <f t="shared" si="242"/>
        <v>0</v>
      </c>
      <c r="J833" s="236">
        <f t="shared" si="245"/>
        <v>0</v>
      </c>
      <c r="K833" s="212">
        <f t="shared" si="244"/>
        <v>0</v>
      </c>
      <c r="L833" s="474"/>
    </row>
    <row r="834" spans="1:12">
      <c r="A834" s="247" t="s">
        <v>4412</v>
      </c>
      <c r="B834" s="247"/>
      <c r="C834" s="247" t="s">
        <v>221</v>
      </c>
      <c r="D834" s="247">
        <v>72253</v>
      </c>
      <c r="E834" s="248" t="s">
        <v>6506</v>
      </c>
      <c r="F834" s="249" t="s">
        <v>164</v>
      </c>
      <c r="G834" s="234">
        <v>530</v>
      </c>
      <c r="H834" s="330"/>
      <c r="I834" s="433">
        <f t="shared" si="242"/>
        <v>0</v>
      </c>
      <c r="J834" s="236">
        <f t="shared" si="245"/>
        <v>0</v>
      </c>
      <c r="K834" s="212">
        <f t="shared" si="244"/>
        <v>0</v>
      </c>
      <c r="L834" s="477"/>
    </row>
    <row r="835" spans="1:12" s="466" customFormat="1">
      <c r="A835" s="461"/>
      <c r="B835" s="461"/>
      <c r="C835" s="461"/>
      <c r="D835" s="461"/>
      <c r="E835" s="462"/>
      <c r="F835" s="465"/>
      <c r="G835" s="299"/>
      <c r="H835" s="490"/>
      <c r="I835" s="471"/>
      <c r="J835" s="471"/>
      <c r="K835" s="472"/>
      <c r="L835" s="419"/>
    </row>
    <row r="836" spans="1:12" s="466" customFormat="1">
      <c r="A836" s="461" t="s">
        <v>4413</v>
      </c>
      <c r="B836" s="461"/>
      <c r="C836" s="461"/>
      <c r="D836" s="461"/>
      <c r="E836" s="462" t="s">
        <v>3275</v>
      </c>
      <c r="F836" s="465"/>
      <c r="G836" s="299"/>
      <c r="H836" s="490"/>
      <c r="I836" s="471"/>
      <c r="J836" s="471"/>
      <c r="K836" s="472"/>
      <c r="L836" s="419"/>
    </row>
    <row r="837" spans="1:12" s="466" customFormat="1">
      <c r="A837" s="461" t="s">
        <v>4414</v>
      </c>
      <c r="B837" s="461"/>
      <c r="C837" s="461"/>
      <c r="D837" s="461"/>
      <c r="E837" s="462" t="s">
        <v>3262</v>
      </c>
      <c r="F837" s="465"/>
      <c r="G837" s="299"/>
      <c r="H837" s="490"/>
      <c r="I837" s="471"/>
      <c r="J837" s="471"/>
      <c r="K837" s="472"/>
      <c r="L837" s="419"/>
    </row>
    <row r="838" spans="1:12">
      <c r="A838" s="247"/>
      <c r="B838" s="247"/>
      <c r="C838" s="247"/>
      <c r="D838" s="247"/>
      <c r="E838" s="248"/>
      <c r="F838" s="249"/>
      <c r="G838" s="234"/>
      <c r="H838" s="491"/>
      <c r="I838" s="329"/>
      <c r="J838" s="329"/>
      <c r="K838" s="407"/>
    </row>
    <row r="839" spans="1:12" s="466" customFormat="1">
      <c r="A839" s="461" t="s">
        <v>4437</v>
      </c>
      <c r="B839" s="461"/>
      <c r="C839" s="461"/>
      <c r="D839" s="461"/>
      <c r="E839" s="462" t="s">
        <v>3263</v>
      </c>
      <c r="F839" s="465"/>
      <c r="G839" s="314"/>
      <c r="H839" s="492"/>
      <c r="I839" s="475"/>
      <c r="J839" s="475"/>
      <c r="K839" s="476"/>
      <c r="L839" s="419"/>
    </row>
    <row r="840" spans="1:12">
      <c r="A840" s="247"/>
      <c r="B840" s="247"/>
      <c r="C840" s="247"/>
      <c r="D840" s="247"/>
      <c r="E840" s="248"/>
      <c r="F840" s="249"/>
      <c r="G840" s="234"/>
      <c r="H840" s="491"/>
      <c r="I840" s="329"/>
      <c r="J840" s="329"/>
      <c r="K840" s="407"/>
    </row>
    <row r="841" spans="1:12" s="466" customFormat="1">
      <c r="A841" s="461" t="s">
        <v>4458</v>
      </c>
      <c r="B841" s="461"/>
      <c r="C841" s="461"/>
      <c r="D841" s="461"/>
      <c r="E841" s="462" t="s">
        <v>3264</v>
      </c>
      <c r="F841" s="465"/>
      <c r="G841" s="314"/>
      <c r="H841" s="492"/>
      <c r="I841" s="475"/>
      <c r="J841" s="475"/>
      <c r="K841" s="476"/>
      <c r="L841" s="419"/>
    </row>
    <row r="842" spans="1:12" ht="38.25">
      <c r="A842" s="247" t="s">
        <v>4459</v>
      </c>
      <c r="B842" s="247" t="s">
        <v>5782</v>
      </c>
      <c r="C842" s="247" t="s">
        <v>313</v>
      </c>
      <c r="D842" s="247"/>
      <c r="E842" s="248" t="s">
        <v>4461</v>
      </c>
      <c r="F842" s="249" t="s">
        <v>171</v>
      </c>
      <c r="G842" s="234">
        <v>6</v>
      </c>
      <c r="H842" s="330"/>
      <c r="I842" s="433">
        <f t="shared" ref="I842:I854" si="246">$H$3</f>
        <v>0</v>
      </c>
      <c r="J842" s="236">
        <f t="shared" ref="J842" si="247">TRUNC(H842 * (1+I842), 2)</f>
        <v>0</v>
      </c>
      <c r="K842" s="212">
        <f t="shared" ref="K842:K854" si="248">TRUNC(G842*J842,2)</f>
        <v>0</v>
      </c>
      <c r="L842" s="439"/>
    </row>
    <row r="843" spans="1:12" ht="38.25">
      <c r="A843" s="247" t="s">
        <v>4476</v>
      </c>
      <c r="B843" s="247" t="s">
        <v>5784</v>
      </c>
      <c r="C843" s="247" t="s">
        <v>313</v>
      </c>
      <c r="D843" s="247"/>
      <c r="E843" s="248" t="s">
        <v>4463</v>
      </c>
      <c r="F843" s="249" t="s">
        <v>171</v>
      </c>
      <c r="G843" s="234">
        <v>69</v>
      </c>
      <c r="H843" s="330"/>
      <c r="I843" s="433">
        <f t="shared" si="246"/>
        <v>0</v>
      </c>
      <c r="J843" s="236">
        <f t="shared" ref="J843:J854" si="249">TRUNC(H843 * (1+I843), 2)</f>
        <v>0</v>
      </c>
      <c r="K843" s="212">
        <f t="shared" si="248"/>
        <v>0</v>
      </c>
      <c r="L843" s="439"/>
    </row>
    <row r="844" spans="1:12" ht="38.25">
      <c r="A844" s="247" t="s">
        <v>4478</v>
      </c>
      <c r="B844" s="247" t="s">
        <v>5786</v>
      </c>
      <c r="C844" s="247" t="s">
        <v>313</v>
      </c>
      <c r="D844" s="247"/>
      <c r="E844" s="248" t="s">
        <v>5430</v>
      </c>
      <c r="F844" s="249" t="s">
        <v>171</v>
      </c>
      <c r="G844" s="234">
        <v>3</v>
      </c>
      <c r="H844" s="330"/>
      <c r="I844" s="433">
        <f t="shared" si="246"/>
        <v>0</v>
      </c>
      <c r="J844" s="236">
        <f t="shared" si="249"/>
        <v>0</v>
      </c>
      <c r="K844" s="212">
        <f t="shared" si="248"/>
        <v>0</v>
      </c>
      <c r="L844" s="439"/>
    </row>
    <row r="845" spans="1:12" ht="25.5">
      <c r="A845" s="247" t="s">
        <v>4479</v>
      </c>
      <c r="B845" s="247" t="s">
        <v>5787</v>
      </c>
      <c r="C845" s="247" t="s">
        <v>313</v>
      </c>
      <c r="D845" s="247"/>
      <c r="E845" s="248" t="s">
        <v>4466</v>
      </c>
      <c r="F845" s="249" t="s">
        <v>171</v>
      </c>
      <c r="G845" s="234">
        <v>39</v>
      </c>
      <c r="H845" s="330"/>
      <c r="I845" s="433">
        <f t="shared" si="246"/>
        <v>0</v>
      </c>
      <c r="J845" s="236">
        <f t="shared" si="249"/>
        <v>0</v>
      </c>
      <c r="K845" s="212">
        <f t="shared" si="248"/>
        <v>0</v>
      </c>
      <c r="L845" s="439"/>
    </row>
    <row r="846" spans="1:12" ht="25.5">
      <c r="A846" s="247" t="s">
        <v>4480</v>
      </c>
      <c r="B846" s="247" t="s">
        <v>5788</v>
      </c>
      <c r="C846" s="247" t="s">
        <v>313</v>
      </c>
      <c r="D846" s="247"/>
      <c r="E846" s="248" t="s">
        <v>4467</v>
      </c>
      <c r="F846" s="249" t="s">
        <v>171</v>
      </c>
      <c r="G846" s="234">
        <v>9</v>
      </c>
      <c r="H846" s="330"/>
      <c r="I846" s="433">
        <f t="shared" si="246"/>
        <v>0</v>
      </c>
      <c r="J846" s="236">
        <f t="shared" si="249"/>
        <v>0</v>
      </c>
      <c r="K846" s="212">
        <f t="shared" si="248"/>
        <v>0</v>
      </c>
      <c r="L846" s="439"/>
    </row>
    <row r="847" spans="1:12" ht="89.25">
      <c r="A847" s="247" t="s">
        <v>4481</v>
      </c>
      <c r="B847" s="247" t="s">
        <v>5789</v>
      </c>
      <c r="C847" s="247" t="s">
        <v>313</v>
      </c>
      <c r="D847" s="247"/>
      <c r="E847" s="248" t="s">
        <v>4468</v>
      </c>
      <c r="F847" s="249" t="s">
        <v>171</v>
      </c>
      <c r="G847" s="234">
        <v>12</v>
      </c>
      <c r="H847" s="330"/>
      <c r="I847" s="433">
        <f t="shared" si="246"/>
        <v>0</v>
      </c>
      <c r="J847" s="236">
        <f t="shared" si="249"/>
        <v>0</v>
      </c>
      <c r="K847" s="212">
        <f t="shared" si="248"/>
        <v>0</v>
      </c>
      <c r="L847" s="439"/>
    </row>
    <row r="848" spans="1:12" s="466" customFormat="1" ht="76.5">
      <c r="A848" s="247" t="s">
        <v>4482</v>
      </c>
      <c r="B848" s="247" t="s">
        <v>5790</v>
      </c>
      <c r="C848" s="247" t="s">
        <v>313</v>
      </c>
      <c r="D848" s="247"/>
      <c r="E848" s="248" t="s">
        <v>4469</v>
      </c>
      <c r="F848" s="249" t="s">
        <v>171</v>
      </c>
      <c r="G848" s="234">
        <v>12</v>
      </c>
      <c r="H848" s="330"/>
      <c r="I848" s="433">
        <f t="shared" si="246"/>
        <v>0</v>
      </c>
      <c r="J848" s="236">
        <f t="shared" si="249"/>
        <v>0</v>
      </c>
      <c r="K848" s="212">
        <f t="shared" si="248"/>
        <v>0</v>
      </c>
      <c r="L848" s="439"/>
    </row>
    <row r="849" spans="1:12" ht="38.25">
      <c r="A849" s="247" t="s">
        <v>4483</v>
      </c>
      <c r="B849" s="247" t="s">
        <v>5791</v>
      </c>
      <c r="C849" s="247" t="s">
        <v>313</v>
      </c>
      <c r="D849" s="247"/>
      <c r="E849" s="248" t="s">
        <v>4470</v>
      </c>
      <c r="F849" s="249" t="s">
        <v>171</v>
      </c>
      <c r="G849" s="234">
        <v>504</v>
      </c>
      <c r="H849" s="330"/>
      <c r="I849" s="433">
        <f t="shared" si="246"/>
        <v>0</v>
      </c>
      <c r="J849" s="236">
        <f t="shared" si="249"/>
        <v>0</v>
      </c>
      <c r="K849" s="212">
        <f t="shared" si="248"/>
        <v>0</v>
      </c>
      <c r="L849" s="439"/>
    </row>
    <row r="850" spans="1:12" ht="38.25">
      <c r="A850" s="247" t="s">
        <v>4484</v>
      </c>
      <c r="B850" s="247" t="s">
        <v>5792</v>
      </c>
      <c r="C850" s="247" t="s">
        <v>313</v>
      </c>
      <c r="D850" s="247"/>
      <c r="E850" s="248" t="s">
        <v>4471</v>
      </c>
      <c r="F850" s="249" t="s">
        <v>171</v>
      </c>
      <c r="G850" s="234">
        <v>432</v>
      </c>
      <c r="H850" s="330"/>
      <c r="I850" s="433">
        <f t="shared" si="246"/>
        <v>0</v>
      </c>
      <c r="J850" s="236">
        <f t="shared" si="249"/>
        <v>0</v>
      </c>
      <c r="K850" s="212">
        <f t="shared" si="248"/>
        <v>0</v>
      </c>
      <c r="L850" s="439"/>
    </row>
    <row r="851" spans="1:12" ht="25.5">
      <c r="A851" s="247" t="s">
        <v>4485</v>
      </c>
      <c r="B851" s="247" t="s">
        <v>5793</v>
      </c>
      <c r="C851" s="247" t="s">
        <v>313</v>
      </c>
      <c r="D851" s="247"/>
      <c r="E851" s="248" t="s">
        <v>4472</v>
      </c>
      <c r="F851" s="249" t="s">
        <v>171</v>
      </c>
      <c r="G851" s="234">
        <v>885</v>
      </c>
      <c r="H851" s="330"/>
      <c r="I851" s="433">
        <f t="shared" si="246"/>
        <v>0</v>
      </c>
      <c r="J851" s="236">
        <f t="shared" si="249"/>
        <v>0</v>
      </c>
      <c r="K851" s="212">
        <f t="shared" si="248"/>
        <v>0</v>
      </c>
      <c r="L851" s="439"/>
    </row>
    <row r="852" spans="1:12" ht="25.5">
      <c r="A852" s="247" t="s">
        <v>4486</v>
      </c>
      <c r="B852" s="247" t="s">
        <v>5794</v>
      </c>
      <c r="C852" s="247" t="s">
        <v>313</v>
      </c>
      <c r="D852" s="247"/>
      <c r="E852" s="248" t="s">
        <v>4473</v>
      </c>
      <c r="F852" s="249" t="s">
        <v>171</v>
      </c>
      <c r="G852" s="234">
        <v>900</v>
      </c>
      <c r="H852" s="330"/>
      <c r="I852" s="433">
        <f t="shared" si="246"/>
        <v>0</v>
      </c>
      <c r="J852" s="236">
        <f t="shared" si="249"/>
        <v>0</v>
      </c>
      <c r="K852" s="212">
        <f t="shared" si="248"/>
        <v>0</v>
      </c>
      <c r="L852" s="439"/>
    </row>
    <row r="853" spans="1:12" ht="25.5">
      <c r="A853" s="247" t="s">
        <v>4487</v>
      </c>
      <c r="B853" s="247" t="s">
        <v>5795</v>
      </c>
      <c r="C853" s="247" t="s">
        <v>313</v>
      </c>
      <c r="D853" s="247"/>
      <c r="E853" s="248" t="s">
        <v>5433</v>
      </c>
      <c r="F853" s="249" t="s">
        <v>3265</v>
      </c>
      <c r="G853" s="234">
        <v>15</v>
      </c>
      <c r="H853" s="330"/>
      <c r="I853" s="433">
        <f t="shared" si="246"/>
        <v>0</v>
      </c>
      <c r="J853" s="236">
        <f t="shared" si="249"/>
        <v>0</v>
      </c>
      <c r="K853" s="212">
        <f t="shared" si="248"/>
        <v>0</v>
      </c>
      <c r="L853" s="439"/>
    </row>
    <row r="854" spans="1:12">
      <c r="A854" s="247" t="s">
        <v>4488</v>
      </c>
      <c r="B854" s="247" t="s">
        <v>5796</v>
      </c>
      <c r="C854" s="247" t="s">
        <v>313</v>
      </c>
      <c r="D854" s="247"/>
      <c r="E854" s="248" t="s">
        <v>4460</v>
      </c>
      <c r="F854" s="249" t="s">
        <v>1273</v>
      </c>
      <c r="G854" s="234">
        <v>576</v>
      </c>
      <c r="H854" s="330"/>
      <c r="I854" s="433">
        <f t="shared" si="246"/>
        <v>0</v>
      </c>
      <c r="J854" s="236">
        <f t="shared" si="249"/>
        <v>0</v>
      </c>
      <c r="K854" s="212">
        <f t="shared" si="248"/>
        <v>0</v>
      </c>
      <c r="L854" s="439"/>
    </row>
    <row r="855" spans="1:12">
      <c r="A855" s="247"/>
      <c r="B855" s="247"/>
      <c r="C855" s="247"/>
      <c r="D855" s="247"/>
      <c r="E855" s="248"/>
      <c r="F855" s="249"/>
      <c r="G855" s="234"/>
      <c r="H855" s="491"/>
      <c r="I855" s="329"/>
      <c r="J855" s="329"/>
      <c r="K855" s="407"/>
    </row>
    <row r="856" spans="1:12" s="466" customFormat="1">
      <c r="A856" s="461" t="s">
        <v>4489</v>
      </c>
      <c r="B856" s="461"/>
      <c r="C856" s="461"/>
      <c r="D856" s="461"/>
      <c r="E856" s="462" t="s">
        <v>3266</v>
      </c>
      <c r="F856" s="465"/>
      <c r="G856" s="314"/>
      <c r="H856" s="492"/>
      <c r="I856" s="475"/>
      <c r="J856" s="475"/>
      <c r="K856" s="476"/>
      <c r="L856" s="419"/>
    </row>
    <row r="857" spans="1:12" ht="25.5">
      <c r="A857" s="247" t="s">
        <v>4490</v>
      </c>
      <c r="B857" s="247" t="s">
        <v>5797</v>
      </c>
      <c r="C857" s="247" t="s">
        <v>313</v>
      </c>
      <c r="D857" s="247"/>
      <c r="E857" s="248" t="s">
        <v>4491</v>
      </c>
      <c r="F857" s="249" t="s">
        <v>171</v>
      </c>
      <c r="G857" s="234">
        <v>33</v>
      </c>
      <c r="H857" s="330"/>
      <c r="I857" s="433">
        <f t="shared" ref="I857:I881" si="250">$H$3</f>
        <v>0</v>
      </c>
      <c r="J857" s="236">
        <f t="shared" ref="J857" si="251">TRUNC(H857 * (1+I857), 2)</f>
        <v>0</v>
      </c>
      <c r="K857" s="212">
        <f t="shared" ref="K857:K881" si="252">TRUNC(G857*J857,2)</f>
        <v>0</v>
      </c>
      <c r="L857" s="439"/>
    </row>
    <row r="858" spans="1:12" ht="25.5">
      <c r="A858" s="247" t="s">
        <v>4517</v>
      </c>
      <c r="B858" s="247" t="s">
        <v>5798</v>
      </c>
      <c r="C858" s="247" t="s">
        <v>313</v>
      </c>
      <c r="D858" s="247"/>
      <c r="E858" s="248" t="s">
        <v>4492</v>
      </c>
      <c r="F858" s="249" t="s">
        <v>171</v>
      </c>
      <c r="G858" s="234">
        <v>96</v>
      </c>
      <c r="H858" s="330"/>
      <c r="I858" s="433">
        <f t="shared" si="250"/>
        <v>0</v>
      </c>
      <c r="J858" s="236">
        <f t="shared" ref="J858:J870" si="253">TRUNC(H858 * (1+I858), 2)</f>
        <v>0</v>
      </c>
      <c r="K858" s="212">
        <f t="shared" si="252"/>
        <v>0</v>
      </c>
      <c r="L858" s="439"/>
    </row>
    <row r="859" spans="1:12" s="466" customFormat="1" ht="25.5">
      <c r="A859" s="247" t="s">
        <v>4518</v>
      </c>
      <c r="B859" s="247" t="s">
        <v>5799</v>
      </c>
      <c r="C859" s="247" t="s">
        <v>313</v>
      </c>
      <c r="D859" s="247"/>
      <c r="E859" s="248" t="s">
        <v>4493</v>
      </c>
      <c r="F859" s="249" t="s">
        <v>171</v>
      </c>
      <c r="G859" s="234">
        <v>3</v>
      </c>
      <c r="H859" s="330"/>
      <c r="I859" s="433">
        <f t="shared" si="250"/>
        <v>0</v>
      </c>
      <c r="J859" s="236">
        <f t="shared" si="253"/>
        <v>0</v>
      </c>
      <c r="K859" s="212">
        <f t="shared" si="252"/>
        <v>0</v>
      </c>
      <c r="L859" s="439"/>
    </row>
    <row r="860" spans="1:12" ht="25.5">
      <c r="A860" s="247" t="s">
        <v>4519</v>
      </c>
      <c r="B860" s="247" t="s">
        <v>5800</v>
      </c>
      <c r="C860" s="247" t="s">
        <v>313</v>
      </c>
      <c r="D860" s="247"/>
      <c r="E860" s="248" t="s">
        <v>4494</v>
      </c>
      <c r="F860" s="249" t="s">
        <v>171</v>
      </c>
      <c r="G860" s="234">
        <v>33</v>
      </c>
      <c r="H860" s="330"/>
      <c r="I860" s="433">
        <f t="shared" si="250"/>
        <v>0</v>
      </c>
      <c r="J860" s="236">
        <f t="shared" si="253"/>
        <v>0</v>
      </c>
      <c r="K860" s="212">
        <f t="shared" si="252"/>
        <v>0</v>
      </c>
      <c r="L860" s="439"/>
    </row>
    <row r="861" spans="1:12" ht="25.5">
      <c r="A861" s="247" t="s">
        <v>4520</v>
      </c>
      <c r="B861" s="247" t="s">
        <v>5801</v>
      </c>
      <c r="C861" s="247" t="s">
        <v>313</v>
      </c>
      <c r="D861" s="247"/>
      <c r="E861" s="248" t="s">
        <v>4495</v>
      </c>
      <c r="F861" s="249" t="s">
        <v>171</v>
      </c>
      <c r="G861" s="234">
        <v>96</v>
      </c>
      <c r="H861" s="330"/>
      <c r="I861" s="433">
        <f t="shared" si="250"/>
        <v>0</v>
      </c>
      <c r="J861" s="236">
        <f t="shared" si="253"/>
        <v>0</v>
      </c>
      <c r="K861" s="212">
        <f t="shared" si="252"/>
        <v>0</v>
      </c>
      <c r="L861" s="439"/>
    </row>
    <row r="862" spans="1:12" ht="25.5">
      <c r="A862" s="247" t="s">
        <v>4521</v>
      </c>
      <c r="B862" s="247" t="s">
        <v>5802</v>
      </c>
      <c r="C862" s="247" t="s">
        <v>313</v>
      </c>
      <c r="D862" s="247"/>
      <c r="E862" s="248" t="s">
        <v>4496</v>
      </c>
      <c r="F862" s="249" t="s">
        <v>171</v>
      </c>
      <c r="G862" s="234">
        <v>3</v>
      </c>
      <c r="H862" s="330"/>
      <c r="I862" s="433">
        <f t="shared" si="250"/>
        <v>0</v>
      </c>
      <c r="J862" s="236">
        <f t="shared" si="253"/>
        <v>0</v>
      </c>
      <c r="K862" s="212">
        <f t="shared" si="252"/>
        <v>0</v>
      </c>
      <c r="L862" s="439"/>
    </row>
    <row r="863" spans="1:12" ht="25.5">
      <c r="A863" s="247" t="s">
        <v>4522</v>
      </c>
      <c r="B863" s="247" t="s">
        <v>5803</v>
      </c>
      <c r="C863" s="247" t="s">
        <v>313</v>
      </c>
      <c r="D863" s="247"/>
      <c r="E863" s="248" t="s">
        <v>4497</v>
      </c>
      <c r="F863" s="249" t="s">
        <v>171</v>
      </c>
      <c r="G863" s="234">
        <v>132</v>
      </c>
      <c r="H863" s="330"/>
      <c r="I863" s="433">
        <f t="shared" si="250"/>
        <v>0</v>
      </c>
      <c r="J863" s="236">
        <f t="shared" si="253"/>
        <v>0</v>
      </c>
      <c r="K863" s="212">
        <f t="shared" si="252"/>
        <v>0</v>
      </c>
      <c r="L863" s="439"/>
    </row>
    <row r="864" spans="1:12" ht="25.5">
      <c r="A864" s="247" t="s">
        <v>4523</v>
      </c>
      <c r="B864" s="247" t="s">
        <v>5804</v>
      </c>
      <c r="C864" s="247" t="s">
        <v>313</v>
      </c>
      <c r="D864" s="247"/>
      <c r="E864" s="248" t="s">
        <v>4498</v>
      </c>
      <c r="F864" s="249" t="s">
        <v>171</v>
      </c>
      <c r="G864" s="234">
        <v>78</v>
      </c>
      <c r="H864" s="330"/>
      <c r="I864" s="433">
        <f t="shared" si="250"/>
        <v>0</v>
      </c>
      <c r="J864" s="236">
        <f t="shared" si="253"/>
        <v>0</v>
      </c>
      <c r="K864" s="212">
        <f t="shared" si="252"/>
        <v>0</v>
      </c>
      <c r="L864" s="439"/>
    </row>
    <row r="865" spans="1:12" ht="25.5">
      <c r="A865" s="247" t="s">
        <v>4524</v>
      </c>
      <c r="B865" s="247" t="s">
        <v>5805</v>
      </c>
      <c r="C865" s="247" t="s">
        <v>313</v>
      </c>
      <c r="D865" s="247"/>
      <c r="E865" s="248" t="s">
        <v>4499</v>
      </c>
      <c r="F865" s="249" t="s">
        <v>171</v>
      </c>
      <c r="G865" s="234">
        <v>288</v>
      </c>
      <c r="H865" s="330"/>
      <c r="I865" s="433">
        <f t="shared" si="250"/>
        <v>0</v>
      </c>
      <c r="J865" s="236">
        <f t="shared" si="253"/>
        <v>0</v>
      </c>
      <c r="K865" s="212">
        <f t="shared" si="252"/>
        <v>0</v>
      </c>
      <c r="L865" s="439"/>
    </row>
    <row r="866" spans="1:12" ht="25.5">
      <c r="A866" s="247" t="s">
        <v>4525</v>
      </c>
      <c r="B866" s="247" t="s">
        <v>5806</v>
      </c>
      <c r="C866" s="247" t="s">
        <v>313</v>
      </c>
      <c r="D866" s="247"/>
      <c r="E866" s="248" t="s">
        <v>4500</v>
      </c>
      <c r="F866" s="249" t="s">
        <v>171</v>
      </c>
      <c r="G866" s="234">
        <v>24</v>
      </c>
      <c r="H866" s="330"/>
      <c r="I866" s="433">
        <f t="shared" si="250"/>
        <v>0</v>
      </c>
      <c r="J866" s="236">
        <f t="shared" si="253"/>
        <v>0</v>
      </c>
      <c r="K866" s="212">
        <f t="shared" si="252"/>
        <v>0</v>
      </c>
      <c r="L866" s="439"/>
    </row>
    <row r="867" spans="1:12" ht="25.5">
      <c r="A867" s="247" t="s">
        <v>4526</v>
      </c>
      <c r="B867" s="247" t="s">
        <v>5807</v>
      </c>
      <c r="C867" s="247" t="s">
        <v>313</v>
      </c>
      <c r="D867" s="247"/>
      <c r="E867" s="248" t="s">
        <v>4501</v>
      </c>
      <c r="F867" s="249" t="s">
        <v>171</v>
      </c>
      <c r="G867" s="234">
        <v>48</v>
      </c>
      <c r="H867" s="330"/>
      <c r="I867" s="433">
        <f t="shared" si="250"/>
        <v>0</v>
      </c>
      <c r="J867" s="236">
        <f t="shared" si="253"/>
        <v>0</v>
      </c>
      <c r="K867" s="212">
        <f t="shared" si="252"/>
        <v>0</v>
      </c>
      <c r="L867" s="439"/>
    </row>
    <row r="868" spans="1:12" ht="25.5">
      <c r="A868" s="247" t="s">
        <v>4527</v>
      </c>
      <c r="B868" s="247" t="s">
        <v>5808</v>
      </c>
      <c r="C868" s="247" t="s">
        <v>313</v>
      </c>
      <c r="D868" s="247"/>
      <c r="E868" s="248" t="s">
        <v>4502</v>
      </c>
      <c r="F868" s="249" t="s">
        <v>171</v>
      </c>
      <c r="G868" s="234">
        <v>6</v>
      </c>
      <c r="H868" s="330"/>
      <c r="I868" s="433">
        <f t="shared" si="250"/>
        <v>0</v>
      </c>
      <c r="J868" s="236">
        <f t="shared" si="253"/>
        <v>0</v>
      </c>
      <c r="K868" s="212">
        <f t="shared" si="252"/>
        <v>0</v>
      </c>
      <c r="L868" s="439"/>
    </row>
    <row r="869" spans="1:12" ht="25.5">
      <c r="A869" s="247" t="s">
        <v>4528</v>
      </c>
      <c r="B869" s="247" t="s">
        <v>5809</v>
      </c>
      <c r="C869" s="247" t="s">
        <v>313</v>
      </c>
      <c r="D869" s="247"/>
      <c r="E869" s="248" t="s">
        <v>4503</v>
      </c>
      <c r="F869" s="249" t="s">
        <v>171</v>
      </c>
      <c r="G869" s="234">
        <v>6</v>
      </c>
      <c r="H869" s="330"/>
      <c r="I869" s="433">
        <f t="shared" si="250"/>
        <v>0</v>
      </c>
      <c r="J869" s="236">
        <f t="shared" si="253"/>
        <v>0</v>
      </c>
      <c r="K869" s="212">
        <f t="shared" si="252"/>
        <v>0</v>
      </c>
      <c r="L869" s="439"/>
    </row>
    <row r="870" spans="1:12" ht="25.5">
      <c r="A870" s="247" t="s">
        <v>4529</v>
      </c>
      <c r="B870" s="247" t="s">
        <v>5810</v>
      </c>
      <c r="C870" s="247" t="s">
        <v>313</v>
      </c>
      <c r="D870" s="247"/>
      <c r="E870" s="248" t="s">
        <v>4504</v>
      </c>
      <c r="F870" s="249" t="s">
        <v>171</v>
      </c>
      <c r="G870" s="234">
        <v>6</v>
      </c>
      <c r="H870" s="330"/>
      <c r="I870" s="433">
        <f t="shared" si="250"/>
        <v>0</v>
      </c>
      <c r="J870" s="236">
        <f t="shared" si="253"/>
        <v>0</v>
      </c>
      <c r="K870" s="212">
        <f t="shared" si="252"/>
        <v>0</v>
      </c>
      <c r="L870" s="439"/>
    </row>
    <row r="871" spans="1:12" ht="25.5">
      <c r="A871" s="247" t="s">
        <v>4531</v>
      </c>
      <c r="B871" s="247" t="s">
        <v>5812</v>
      </c>
      <c r="C871" s="247" t="s">
        <v>313</v>
      </c>
      <c r="D871" s="247"/>
      <c r="E871" s="248" t="s">
        <v>4506</v>
      </c>
      <c r="F871" s="249" t="s">
        <v>171</v>
      </c>
      <c r="G871" s="234">
        <v>3</v>
      </c>
      <c r="H871" s="330"/>
      <c r="I871" s="433">
        <f t="shared" si="250"/>
        <v>0</v>
      </c>
      <c r="J871" s="236">
        <f t="shared" ref="J871:J881" si="254">TRUNC(H871 * (1+I871), 2)</f>
        <v>0</v>
      </c>
      <c r="K871" s="212">
        <f t="shared" si="252"/>
        <v>0</v>
      </c>
      <c r="L871" s="439"/>
    </row>
    <row r="872" spans="1:12" ht="25.5">
      <c r="A872" s="247" t="s">
        <v>4532</v>
      </c>
      <c r="B872" s="247" t="s">
        <v>5813</v>
      </c>
      <c r="C872" s="247" t="s">
        <v>313</v>
      </c>
      <c r="D872" s="247"/>
      <c r="E872" s="248" t="s">
        <v>4507</v>
      </c>
      <c r="F872" s="249" t="s">
        <v>171</v>
      </c>
      <c r="G872" s="234">
        <v>12</v>
      </c>
      <c r="H872" s="330"/>
      <c r="I872" s="433">
        <f t="shared" si="250"/>
        <v>0</v>
      </c>
      <c r="J872" s="236">
        <f t="shared" si="254"/>
        <v>0</v>
      </c>
      <c r="K872" s="212">
        <f t="shared" si="252"/>
        <v>0</v>
      </c>
      <c r="L872" s="439"/>
    </row>
    <row r="873" spans="1:12" ht="25.5">
      <c r="A873" s="247" t="s">
        <v>4533</v>
      </c>
      <c r="B873" s="247" t="s">
        <v>5814</v>
      </c>
      <c r="C873" s="247" t="s">
        <v>313</v>
      </c>
      <c r="D873" s="247"/>
      <c r="E873" s="248" t="s">
        <v>4508</v>
      </c>
      <c r="F873" s="249" t="s">
        <v>171</v>
      </c>
      <c r="G873" s="234">
        <v>3</v>
      </c>
      <c r="H873" s="330"/>
      <c r="I873" s="433">
        <f t="shared" si="250"/>
        <v>0</v>
      </c>
      <c r="J873" s="236">
        <f t="shared" si="254"/>
        <v>0</v>
      </c>
      <c r="K873" s="212">
        <f t="shared" si="252"/>
        <v>0</v>
      </c>
      <c r="L873" s="439"/>
    </row>
    <row r="874" spans="1:12" ht="25.5">
      <c r="A874" s="247" t="s">
        <v>4535</v>
      </c>
      <c r="B874" s="247" t="s">
        <v>5816</v>
      </c>
      <c r="C874" s="247" t="s">
        <v>313</v>
      </c>
      <c r="D874" s="247"/>
      <c r="E874" s="248" t="s">
        <v>4510</v>
      </c>
      <c r="F874" s="249" t="s">
        <v>171</v>
      </c>
      <c r="G874" s="234">
        <v>66</v>
      </c>
      <c r="H874" s="330"/>
      <c r="I874" s="433">
        <f t="shared" si="250"/>
        <v>0</v>
      </c>
      <c r="J874" s="236">
        <f t="shared" si="254"/>
        <v>0</v>
      </c>
      <c r="K874" s="212">
        <f t="shared" si="252"/>
        <v>0</v>
      </c>
      <c r="L874" s="439"/>
    </row>
    <row r="875" spans="1:12" ht="25.5">
      <c r="A875" s="247" t="s">
        <v>4536</v>
      </c>
      <c r="B875" s="247" t="s">
        <v>5817</v>
      </c>
      <c r="C875" s="247" t="s">
        <v>313</v>
      </c>
      <c r="D875" s="247"/>
      <c r="E875" s="248" t="s">
        <v>4511</v>
      </c>
      <c r="F875" s="249" t="s">
        <v>171</v>
      </c>
      <c r="G875" s="234">
        <v>192</v>
      </c>
      <c r="H875" s="330"/>
      <c r="I875" s="433">
        <f t="shared" si="250"/>
        <v>0</v>
      </c>
      <c r="J875" s="236">
        <f t="shared" si="254"/>
        <v>0</v>
      </c>
      <c r="K875" s="212">
        <f t="shared" si="252"/>
        <v>0</v>
      </c>
      <c r="L875" s="439"/>
    </row>
    <row r="876" spans="1:12" ht="25.5">
      <c r="A876" s="247" t="s">
        <v>4537</v>
      </c>
      <c r="B876" s="247" t="s">
        <v>5818</v>
      </c>
      <c r="C876" s="247" t="s">
        <v>313</v>
      </c>
      <c r="D876" s="247"/>
      <c r="E876" s="248" t="s">
        <v>4512</v>
      </c>
      <c r="F876" s="249" t="s">
        <v>171</v>
      </c>
      <c r="G876" s="234">
        <v>9</v>
      </c>
      <c r="H876" s="330"/>
      <c r="I876" s="433">
        <f t="shared" si="250"/>
        <v>0</v>
      </c>
      <c r="J876" s="236">
        <f t="shared" si="254"/>
        <v>0</v>
      </c>
      <c r="K876" s="212">
        <f t="shared" si="252"/>
        <v>0</v>
      </c>
      <c r="L876" s="439"/>
    </row>
    <row r="877" spans="1:12" ht="25.5">
      <c r="A877" s="247" t="s">
        <v>4538</v>
      </c>
      <c r="B877" s="247" t="s">
        <v>5819</v>
      </c>
      <c r="C877" s="247" t="s">
        <v>313</v>
      </c>
      <c r="D877" s="247"/>
      <c r="E877" s="248" t="s">
        <v>4513</v>
      </c>
      <c r="F877" s="249" t="s">
        <v>171</v>
      </c>
      <c r="G877" s="234">
        <v>30</v>
      </c>
      <c r="H877" s="330"/>
      <c r="I877" s="433">
        <f t="shared" si="250"/>
        <v>0</v>
      </c>
      <c r="J877" s="236">
        <f t="shared" si="254"/>
        <v>0</v>
      </c>
      <c r="K877" s="212">
        <f t="shared" si="252"/>
        <v>0</v>
      </c>
      <c r="L877" s="439"/>
    </row>
    <row r="878" spans="1:12" ht="25.5">
      <c r="A878" s="247" t="s">
        <v>4541</v>
      </c>
      <c r="B878" s="247" t="s">
        <v>5822</v>
      </c>
      <c r="C878" s="247" t="s">
        <v>313</v>
      </c>
      <c r="D878" s="247"/>
      <c r="E878" s="248" t="s">
        <v>4516</v>
      </c>
      <c r="F878" s="249" t="s">
        <v>171</v>
      </c>
      <c r="G878" s="234">
        <v>3</v>
      </c>
      <c r="H878" s="330"/>
      <c r="I878" s="433">
        <f t="shared" si="250"/>
        <v>0</v>
      </c>
      <c r="J878" s="236">
        <f t="shared" si="254"/>
        <v>0</v>
      </c>
      <c r="K878" s="212">
        <f t="shared" si="252"/>
        <v>0</v>
      </c>
      <c r="L878" s="439"/>
    </row>
    <row r="879" spans="1:12" ht="25.5">
      <c r="A879" s="247" t="s">
        <v>4542</v>
      </c>
      <c r="B879" s="247" t="s">
        <v>5553</v>
      </c>
      <c r="C879" s="247" t="s">
        <v>313</v>
      </c>
      <c r="D879" s="247"/>
      <c r="E879" s="248" t="s">
        <v>3794</v>
      </c>
      <c r="F879" s="249" t="s">
        <v>164</v>
      </c>
      <c r="G879" s="234">
        <v>320</v>
      </c>
      <c r="H879" s="330"/>
      <c r="I879" s="433">
        <f t="shared" si="250"/>
        <v>0</v>
      </c>
      <c r="J879" s="236">
        <f t="shared" si="254"/>
        <v>0</v>
      </c>
      <c r="K879" s="212">
        <f t="shared" si="252"/>
        <v>0</v>
      </c>
      <c r="L879" s="439"/>
    </row>
    <row r="880" spans="1:12" ht="25.5">
      <c r="A880" s="247" t="s">
        <v>4543</v>
      </c>
      <c r="B880" s="247" t="s">
        <v>5552</v>
      </c>
      <c r="C880" s="247" t="s">
        <v>313</v>
      </c>
      <c r="D880" s="247"/>
      <c r="E880" s="248" t="s">
        <v>3793</v>
      </c>
      <c r="F880" s="249" t="s">
        <v>1273</v>
      </c>
      <c r="G880" s="234">
        <v>1600</v>
      </c>
      <c r="H880" s="330"/>
      <c r="I880" s="433">
        <f t="shared" si="250"/>
        <v>0</v>
      </c>
      <c r="J880" s="236">
        <f t="shared" si="254"/>
        <v>0</v>
      </c>
      <c r="K880" s="212">
        <f t="shared" si="252"/>
        <v>0</v>
      </c>
      <c r="L880" s="439"/>
    </row>
    <row r="881" spans="1:12" ht="25.5">
      <c r="A881" s="247" t="s">
        <v>4544</v>
      </c>
      <c r="B881" s="247" t="s">
        <v>5508</v>
      </c>
      <c r="C881" s="247" t="s">
        <v>313</v>
      </c>
      <c r="D881" s="247"/>
      <c r="E881" s="248" t="s">
        <v>3792</v>
      </c>
      <c r="F881" s="249" t="s">
        <v>171</v>
      </c>
      <c r="G881" s="234">
        <v>267</v>
      </c>
      <c r="H881" s="330"/>
      <c r="I881" s="433">
        <f t="shared" si="250"/>
        <v>0</v>
      </c>
      <c r="J881" s="236">
        <f t="shared" si="254"/>
        <v>0</v>
      </c>
      <c r="K881" s="212">
        <f t="shared" si="252"/>
        <v>0</v>
      </c>
      <c r="L881" s="439"/>
    </row>
    <row r="882" spans="1:12">
      <c r="A882" s="247"/>
      <c r="B882" s="247"/>
      <c r="C882" s="247"/>
      <c r="D882" s="247"/>
      <c r="E882" s="248"/>
      <c r="F882" s="249"/>
      <c r="G882" s="234"/>
      <c r="H882" s="491"/>
      <c r="I882" s="329"/>
      <c r="J882" s="329"/>
      <c r="K882" s="407"/>
    </row>
    <row r="883" spans="1:12" s="466" customFormat="1">
      <c r="A883" s="461" t="s">
        <v>4549</v>
      </c>
      <c r="B883" s="461"/>
      <c r="C883" s="461"/>
      <c r="D883" s="461"/>
      <c r="E883" s="462" t="s">
        <v>3267</v>
      </c>
      <c r="F883" s="465"/>
      <c r="G883" s="314"/>
      <c r="H883" s="492"/>
      <c r="I883" s="475"/>
      <c r="J883" s="475"/>
      <c r="K883" s="476"/>
      <c r="L883" s="419"/>
    </row>
    <row r="884" spans="1:12">
      <c r="A884" s="247" t="s">
        <v>4550</v>
      </c>
      <c r="B884" s="247" t="s">
        <v>5823</v>
      </c>
      <c r="C884" s="247" t="s">
        <v>313</v>
      </c>
      <c r="D884" s="247"/>
      <c r="E884" s="248" t="s">
        <v>4547</v>
      </c>
      <c r="F884" s="249" t="s">
        <v>171</v>
      </c>
      <c r="G884" s="234">
        <v>29</v>
      </c>
      <c r="H884" s="330"/>
      <c r="I884" s="433">
        <f t="shared" ref="I884:I890" si="255">$H$3</f>
        <v>0</v>
      </c>
      <c r="J884" s="236">
        <f t="shared" ref="J884" si="256">TRUNC(H884 * (1+I884), 2)</f>
        <v>0</v>
      </c>
      <c r="K884" s="212">
        <f t="shared" ref="K884:K890" si="257">TRUNC(G884*J884,2)</f>
        <v>0</v>
      </c>
      <c r="L884" s="439"/>
    </row>
    <row r="885" spans="1:12" ht="25.5">
      <c r="A885" s="247" t="s">
        <v>4551</v>
      </c>
      <c r="B885" s="247" t="s">
        <v>5824</v>
      </c>
      <c r="C885" s="247" t="s">
        <v>313</v>
      </c>
      <c r="D885" s="247"/>
      <c r="E885" s="248" t="s">
        <v>4548</v>
      </c>
      <c r="F885" s="249" t="s">
        <v>171</v>
      </c>
      <c r="G885" s="234">
        <v>12</v>
      </c>
      <c r="H885" s="330"/>
      <c r="I885" s="433">
        <f t="shared" si="255"/>
        <v>0</v>
      </c>
      <c r="J885" s="236">
        <f t="shared" ref="J885:J890" si="258">TRUNC(H885 * (1+I885), 2)</f>
        <v>0</v>
      </c>
      <c r="K885" s="212">
        <f t="shared" si="257"/>
        <v>0</v>
      </c>
      <c r="L885" s="439"/>
    </row>
    <row r="886" spans="1:12">
      <c r="A886" s="247" t="s">
        <v>4552</v>
      </c>
      <c r="B886" s="247" t="s">
        <v>5825</v>
      </c>
      <c r="C886" s="247" t="s">
        <v>313</v>
      </c>
      <c r="D886" s="247"/>
      <c r="E886" s="248" t="s">
        <v>4545</v>
      </c>
      <c r="F886" s="249" t="s">
        <v>171</v>
      </c>
      <c r="G886" s="234">
        <v>58</v>
      </c>
      <c r="H886" s="330"/>
      <c r="I886" s="433">
        <f t="shared" si="255"/>
        <v>0</v>
      </c>
      <c r="J886" s="236">
        <f t="shared" si="258"/>
        <v>0</v>
      </c>
      <c r="K886" s="212">
        <f t="shared" si="257"/>
        <v>0</v>
      </c>
      <c r="L886" s="439"/>
    </row>
    <row r="887" spans="1:12" ht="25.5">
      <c r="A887" s="247" t="s">
        <v>4553</v>
      </c>
      <c r="B887" s="247" t="s">
        <v>5553</v>
      </c>
      <c r="C887" s="247" t="s">
        <v>313</v>
      </c>
      <c r="D887" s="247"/>
      <c r="E887" s="248" t="s">
        <v>3794</v>
      </c>
      <c r="F887" s="249" t="s">
        <v>171</v>
      </c>
      <c r="G887" s="234">
        <v>24</v>
      </c>
      <c r="H887" s="330"/>
      <c r="I887" s="433">
        <f t="shared" si="255"/>
        <v>0</v>
      </c>
      <c r="J887" s="236">
        <f t="shared" si="258"/>
        <v>0</v>
      </c>
      <c r="K887" s="212">
        <f t="shared" si="257"/>
        <v>0</v>
      </c>
      <c r="L887" s="439"/>
    </row>
    <row r="888" spans="1:12" ht="25.5">
      <c r="A888" s="247" t="s">
        <v>4554</v>
      </c>
      <c r="B888" s="247" t="s">
        <v>5552</v>
      </c>
      <c r="C888" s="247" t="s">
        <v>313</v>
      </c>
      <c r="D888" s="247"/>
      <c r="E888" s="248" t="s">
        <v>3793</v>
      </c>
      <c r="F888" s="249" t="s">
        <v>1273</v>
      </c>
      <c r="G888" s="234">
        <v>348</v>
      </c>
      <c r="H888" s="330"/>
      <c r="I888" s="433">
        <f t="shared" si="255"/>
        <v>0</v>
      </c>
      <c r="J888" s="236">
        <f t="shared" si="258"/>
        <v>0</v>
      </c>
      <c r="K888" s="212">
        <f t="shared" si="257"/>
        <v>0</v>
      </c>
      <c r="L888" s="439"/>
    </row>
    <row r="889" spans="1:12" ht="25.5">
      <c r="A889" s="247" t="s">
        <v>4555</v>
      </c>
      <c r="B889" s="247" t="s">
        <v>5508</v>
      </c>
      <c r="C889" s="247" t="s">
        <v>313</v>
      </c>
      <c r="D889" s="247"/>
      <c r="E889" s="248" t="s">
        <v>3792</v>
      </c>
      <c r="F889" s="249" t="s">
        <v>171</v>
      </c>
      <c r="G889" s="234">
        <v>116</v>
      </c>
      <c r="H889" s="330"/>
      <c r="I889" s="433">
        <f t="shared" si="255"/>
        <v>0</v>
      </c>
      <c r="J889" s="236">
        <f t="shared" si="258"/>
        <v>0</v>
      </c>
      <c r="K889" s="212">
        <f t="shared" si="257"/>
        <v>0</v>
      </c>
      <c r="L889" s="439"/>
    </row>
    <row r="890" spans="1:12" ht="25.5">
      <c r="A890" s="247" t="s">
        <v>4556</v>
      </c>
      <c r="B890" s="247" t="s">
        <v>5826</v>
      </c>
      <c r="C890" s="247" t="s">
        <v>313</v>
      </c>
      <c r="D890" s="247"/>
      <c r="E890" s="248" t="s">
        <v>4546</v>
      </c>
      <c r="F890" s="249" t="s">
        <v>171</v>
      </c>
      <c r="G890" s="234">
        <v>87</v>
      </c>
      <c r="H890" s="330"/>
      <c r="I890" s="433">
        <f t="shared" si="255"/>
        <v>0</v>
      </c>
      <c r="J890" s="236">
        <f t="shared" si="258"/>
        <v>0</v>
      </c>
      <c r="K890" s="212">
        <f t="shared" si="257"/>
        <v>0</v>
      </c>
      <c r="L890" s="439"/>
    </row>
    <row r="891" spans="1:12">
      <c r="A891" s="247"/>
      <c r="B891" s="247"/>
      <c r="C891" s="247"/>
      <c r="D891" s="247"/>
      <c r="E891" s="248"/>
      <c r="F891" s="249"/>
      <c r="G891" s="234"/>
      <c r="H891" s="491"/>
      <c r="I891" s="329"/>
      <c r="J891" s="329"/>
      <c r="K891" s="407"/>
    </row>
    <row r="892" spans="1:12" s="466" customFormat="1">
      <c r="A892" s="461" t="s">
        <v>4557</v>
      </c>
      <c r="B892" s="461"/>
      <c r="C892" s="461"/>
      <c r="D892" s="461"/>
      <c r="E892" s="462" t="s">
        <v>3268</v>
      </c>
      <c r="F892" s="465"/>
      <c r="G892" s="314"/>
      <c r="H892" s="492"/>
      <c r="I892" s="475"/>
      <c r="J892" s="475"/>
      <c r="K892" s="476"/>
      <c r="L892" s="419"/>
    </row>
    <row r="893" spans="1:12" ht="25.5">
      <c r="A893" s="247" t="s">
        <v>4558</v>
      </c>
      <c r="B893" s="247" t="s">
        <v>5827</v>
      </c>
      <c r="C893" s="247" t="s">
        <v>313</v>
      </c>
      <c r="D893" s="247"/>
      <c r="E893" s="248" t="s">
        <v>4559</v>
      </c>
      <c r="F893" s="249" t="s">
        <v>171</v>
      </c>
      <c r="G893" s="234">
        <v>12</v>
      </c>
      <c r="H893" s="330"/>
      <c r="I893" s="433">
        <f t="shared" ref="I893:I902" si="259">$H$3</f>
        <v>0</v>
      </c>
      <c r="J893" s="236">
        <f t="shared" ref="J893" si="260">TRUNC(H893 * (1+I893), 2)</f>
        <v>0</v>
      </c>
      <c r="K893" s="212">
        <f t="shared" ref="K893:K902" si="261">TRUNC(G893*J893,2)</f>
        <v>0</v>
      </c>
      <c r="L893" s="439"/>
    </row>
    <row r="894" spans="1:12">
      <c r="A894" s="247" t="s">
        <v>4569</v>
      </c>
      <c r="B894" s="247" t="s">
        <v>5828</v>
      </c>
      <c r="C894" s="247" t="s">
        <v>313</v>
      </c>
      <c r="D894" s="247"/>
      <c r="E894" s="248" t="s">
        <v>5431</v>
      </c>
      <c r="F894" s="249" t="s">
        <v>171</v>
      </c>
      <c r="G894" s="234">
        <v>4</v>
      </c>
      <c r="H894" s="330"/>
      <c r="I894" s="433">
        <f t="shared" si="259"/>
        <v>0</v>
      </c>
      <c r="J894" s="236">
        <f t="shared" ref="J894:J902" si="262">TRUNC(H894 * (1+I894), 2)</f>
        <v>0</v>
      </c>
      <c r="K894" s="212">
        <f t="shared" si="261"/>
        <v>0</v>
      </c>
      <c r="L894" s="439"/>
    </row>
    <row r="895" spans="1:12" ht="25.5">
      <c r="A895" s="247" t="s">
        <v>4570</v>
      </c>
      <c r="B895" s="247" t="s">
        <v>5829</v>
      </c>
      <c r="C895" s="247" t="s">
        <v>313</v>
      </c>
      <c r="D895" s="247"/>
      <c r="E895" s="248" t="s">
        <v>5432</v>
      </c>
      <c r="F895" s="249" t="s">
        <v>171</v>
      </c>
      <c r="G895" s="234">
        <v>4</v>
      </c>
      <c r="H895" s="330"/>
      <c r="I895" s="433">
        <f t="shared" si="259"/>
        <v>0</v>
      </c>
      <c r="J895" s="236">
        <f t="shared" si="262"/>
        <v>0</v>
      </c>
      <c r="K895" s="212">
        <f t="shared" si="261"/>
        <v>0</v>
      </c>
      <c r="L895" s="439"/>
    </row>
    <row r="896" spans="1:12" ht="25.5">
      <c r="A896" s="247" t="s">
        <v>4571</v>
      </c>
      <c r="B896" s="247" t="s">
        <v>5830</v>
      </c>
      <c r="C896" s="247" t="s">
        <v>313</v>
      </c>
      <c r="D896" s="247"/>
      <c r="E896" s="248" t="s">
        <v>4562</v>
      </c>
      <c r="F896" s="249" t="s">
        <v>171</v>
      </c>
      <c r="G896" s="234">
        <v>323</v>
      </c>
      <c r="H896" s="330"/>
      <c r="I896" s="433">
        <f t="shared" si="259"/>
        <v>0</v>
      </c>
      <c r="J896" s="236">
        <f t="shared" si="262"/>
        <v>0</v>
      </c>
      <c r="K896" s="212">
        <f t="shared" si="261"/>
        <v>0</v>
      </c>
      <c r="L896" s="439"/>
    </row>
    <row r="897" spans="1:12" ht="25.5">
      <c r="A897" s="247" t="s">
        <v>4572</v>
      </c>
      <c r="B897" s="247" t="s">
        <v>5831</v>
      </c>
      <c r="C897" s="247" t="s">
        <v>313</v>
      </c>
      <c r="D897" s="247"/>
      <c r="E897" s="248" t="s">
        <v>4563</v>
      </c>
      <c r="F897" s="249" t="s">
        <v>171</v>
      </c>
      <c r="G897" s="234">
        <v>198</v>
      </c>
      <c r="H897" s="330"/>
      <c r="I897" s="433">
        <f t="shared" si="259"/>
        <v>0</v>
      </c>
      <c r="J897" s="236">
        <f t="shared" si="262"/>
        <v>0</v>
      </c>
      <c r="K897" s="212">
        <f t="shared" si="261"/>
        <v>0</v>
      </c>
      <c r="L897" s="439"/>
    </row>
    <row r="898" spans="1:12" ht="25.5">
      <c r="A898" s="247" t="s">
        <v>4573</v>
      </c>
      <c r="B898" s="247" t="s">
        <v>5832</v>
      </c>
      <c r="C898" s="247" t="s">
        <v>313</v>
      </c>
      <c r="D898" s="247"/>
      <c r="E898" s="248" t="s">
        <v>4564</v>
      </c>
      <c r="F898" s="249" t="s">
        <v>171</v>
      </c>
      <c r="G898" s="234">
        <v>110</v>
      </c>
      <c r="H898" s="330"/>
      <c r="I898" s="433">
        <f t="shared" si="259"/>
        <v>0</v>
      </c>
      <c r="J898" s="236">
        <f t="shared" si="262"/>
        <v>0</v>
      </c>
      <c r="K898" s="212">
        <f t="shared" si="261"/>
        <v>0</v>
      </c>
      <c r="L898" s="439"/>
    </row>
    <row r="899" spans="1:12" ht="25.5">
      <c r="A899" s="247" t="s">
        <v>4574</v>
      </c>
      <c r="B899" s="247" t="s">
        <v>5833</v>
      </c>
      <c r="C899" s="247" t="s">
        <v>313</v>
      </c>
      <c r="D899" s="247"/>
      <c r="E899" s="248" t="s">
        <v>4565</v>
      </c>
      <c r="F899" s="249" t="s">
        <v>171</v>
      </c>
      <c r="G899" s="234">
        <v>314</v>
      </c>
      <c r="H899" s="330"/>
      <c r="I899" s="433">
        <f t="shared" si="259"/>
        <v>0</v>
      </c>
      <c r="J899" s="236">
        <f t="shared" si="262"/>
        <v>0</v>
      </c>
      <c r="K899" s="212">
        <f t="shared" si="261"/>
        <v>0</v>
      </c>
      <c r="L899" s="439"/>
    </row>
    <row r="900" spans="1:12" ht="25.5">
      <c r="A900" s="247" t="s">
        <v>4575</v>
      </c>
      <c r="B900" s="247" t="s">
        <v>5834</v>
      </c>
      <c r="C900" s="247" t="s">
        <v>313</v>
      </c>
      <c r="D900" s="247"/>
      <c r="E900" s="248" t="s">
        <v>4566</v>
      </c>
      <c r="F900" s="249" t="s">
        <v>171</v>
      </c>
      <c r="G900" s="234">
        <v>72</v>
      </c>
      <c r="H900" s="330"/>
      <c r="I900" s="433">
        <f t="shared" si="259"/>
        <v>0</v>
      </c>
      <c r="J900" s="236">
        <f t="shared" si="262"/>
        <v>0</v>
      </c>
      <c r="K900" s="212">
        <f t="shared" si="261"/>
        <v>0</v>
      </c>
      <c r="L900" s="439"/>
    </row>
    <row r="901" spans="1:12" s="466" customFormat="1" ht="25.5">
      <c r="A901" s="247" t="s">
        <v>4576</v>
      </c>
      <c r="B901" s="247" t="s">
        <v>5835</v>
      </c>
      <c r="C901" s="247" t="s">
        <v>313</v>
      </c>
      <c r="D901" s="247"/>
      <c r="E901" s="248" t="s">
        <v>4567</v>
      </c>
      <c r="F901" s="249" t="s">
        <v>171</v>
      </c>
      <c r="G901" s="234">
        <v>326</v>
      </c>
      <c r="H901" s="330"/>
      <c r="I901" s="433">
        <f t="shared" si="259"/>
        <v>0</v>
      </c>
      <c r="J901" s="236">
        <f t="shared" si="262"/>
        <v>0</v>
      </c>
      <c r="K901" s="212">
        <f t="shared" si="261"/>
        <v>0</v>
      </c>
      <c r="L901" s="439"/>
    </row>
    <row r="902" spans="1:12" ht="25.5">
      <c r="A902" s="247" t="s">
        <v>4577</v>
      </c>
      <c r="B902" s="247" t="s">
        <v>5836</v>
      </c>
      <c r="C902" s="247" t="s">
        <v>313</v>
      </c>
      <c r="D902" s="247"/>
      <c r="E902" s="248" t="s">
        <v>4568</v>
      </c>
      <c r="F902" s="249" t="s">
        <v>171</v>
      </c>
      <c r="G902" s="234">
        <v>170</v>
      </c>
      <c r="H902" s="330"/>
      <c r="I902" s="433">
        <f t="shared" si="259"/>
        <v>0</v>
      </c>
      <c r="J902" s="236">
        <f t="shared" si="262"/>
        <v>0</v>
      </c>
      <c r="K902" s="212">
        <f t="shared" si="261"/>
        <v>0</v>
      </c>
      <c r="L902" s="439"/>
    </row>
    <row r="903" spans="1:12">
      <c r="A903" s="247"/>
      <c r="B903" s="247"/>
      <c r="C903" s="247"/>
      <c r="D903" s="247"/>
      <c r="E903" s="248"/>
      <c r="F903" s="249"/>
      <c r="G903" s="234"/>
      <c r="H903" s="491"/>
      <c r="I903" s="329"/>
      <c r="J903" s="329"/>
      <c r="K903" s="407"/>
    </row>
    <row r="904" spans="1:12" s="466" customFormat="1">
      <c r="A904" s="461" t="s">
        <v>4578</v>
      </c>
      <c r="B904" s="461"/>
      <c r="C904" s="461"/>
      <c r="D904" s="461"/>
      <c r="E904" s="462" t="s">
        <v>3269</v>
      </c>
      <c r="F904" s="465"/>
      <c r="G904" s="314"/>
      <c r="H904" s="492"/>
      <c r="I904" s="475"/>
      <c r="J904" s="475"/>
      <c r="K904" s="476"/>
      <c r="L904" s="419"/>
    </row>
    <row r="905" spans="1:12" ht="25.5">
      <c r="A905" s="247" t="s">
        <v>4579</v>
      </c>
      <c r="B905" s="247"/>
      <c r="C905" s="247" t="s">
        <v>221</v>
      </c>
      <c r="D905" s="247">
        <v>95749</v>
      </c>
      <c r="E905" s="248" t="s">
        <v>6588</v>
      </c>
      <c r="F905" s="249" t="s">
        <v>164</v>
      </c>
      <c r="G905" s="234">
        <v>105</v>
      </c>
      <c r="H905" s="330"/>
      <c r="I905" s="433">
        <f t="shared" ref="I905:I918" si="263">$H$3</f>
        <v>0</v>
      </c>
      <c r="J905" s="236">
        <f t="shared" ref="J905" si="264">TRUNC(H905 * (1+I905), 2)</f>
        <v>0</v>
      </c>
      <c r="K905" s="212">
        <f t="shared" ref="K905:K918" si="265">TRUNC(G905*J905,2)</f>
        <v>0</v>
      </c>
      <c r="L905" s="477"/>
    </row>
    <row r="906" spans="1:12" ht="25.5">
      <c r="A906" s="247" t="s">
        <v>4618</v>
      </c>
      <c r="B906" s="247" t="s">
        <v>5761</v>
      </c>
      <c r="C906" s="247" t="s">
        <v>313</v>
      </c>
      <c r="D906" s="247"/>
      <c r="E906" s="248" t="s">
        <v>7039</v>
      </c>
      <c r="F906" s="249" t="s">
        <v>164</v>
      </c>
      <c r="G906" s="234">
        <v>37</v>
      </c>
      <c r="H906" s="330"/>
      <c r="I906" s="433">
        <f t="shared" si="263"/>
        <v>0</v>
      </c>
      <c r="J906" s="236">
        <f t="shared" ref="J906:J918" si="266">TRUNC(H906 * (1+I906), 2)</f>
        <v>0</v>
      </c>
      <c r="K906" s="212">
        <f t="shared" si="265"/>
        <v>0</v>
      </c>
      <c r="L906" s="439"/>
    </row>
    <row r="907" spans="1:12" ht="25.5">
      <c r="A907" s="247" t="s">
        <v>4619</v>
      </c>
      <c r="B907" s="247" t="s">
        <v>5661</v>
      </c>
      <c r="C907" s="247" t="s">
        <v>313</v>
      </c>
      <c r="D907" s="247"/>
      <c r="E907" s="248" t="s">
        <v>7041</v>
      </c>
      <c r="F907" s="249" t="s">
        <v>171</v>
      </c>
      <c r="G907" s="234">
        <v>70</v>
      </c>
      <c r="H907" s="330"/>
      <c r="I907" s="433">
        <f t="shared" si="263"/>
        <v>0</v>
      </c>
      <c r="J907" s="236">
        <f t="shared" si="266"/>
        <v>0</v>
      </c>
      <c r="K907" s="212">
        <f t="shared" si="265"/>
        <v>0</v>
      </c>
      <c r="L907" s="439"/>
    </row>
    <row r="908" spans="1:12" ht="25.5">
      <c r="A908" s="247" t="s">
        <v>4624</v>
      </c>
      <c r="B908" s="247" t="s">
        <v>5847</v>
      </c>
      <c r="C908" s="247" t="s">
        <v>313</v>
      </c>
      <c r="D908" s="247"/>
      <c r="E908" s="248" t="s">
        <v>7042</v>
      </c>
      <c r="F908" s="249" t="s">
        <v>171</v>
      </c>
      <c r="G908" s="234">
        <v>25</v>
      </c>
      <c r="H908" s="330"/>
      <c r="I908" s="433">
        <f t="shared" si="263"/>
        <v>0</v>
      </c>
      <c r="J908" s="236">
        <f t="shared" si="266"/>
        <v>0</v>
      </c>
      <c r="K908" s="212">
        <f t="shared" si="265"/>
        <v>0</v>
      </c>
      <c r="L908" s="439"/>
    </row>
    <row r="909" spans="1:12" ht="25.5">
      <c r="A909" s="247" t="s">
        <v>4625</v>
      </c>
      <c r="B909" s="247" t="s">
        <v>5553</v>
      </c>
      <c r="C909" s="247" t="s">
        <v>313</v>
      </c>
      <c r="D909" s="247"/>
      <c r="E909" s="248" t="s">
        <v>3794</v>
      </c>
      <c r="F909" s="249" t="s">
        <v>171</v>
      </c>
      <c r="G909" s="234">
        <v>15</v>
      </c>
      <c r="H909" s="330"/>
      <c r="I909" s="433">
        <f t="shared" si="263"/>
        <v>0</v>
      </c>
      <c r="J909" s="236">
        <f t="shared" si="266"/>
        <v>0</v>
      </c>
      <c r="K909" s="212">
        <f t="shared" si="265"/>
        <v>0</v>
      </c>
      <c r="L909" s="439"/>
    </row>
    <row r="910" spans="1:12" ht="25.5">
      <c r="A910" s="247" t="s">
        <v>4626</v>
      </c>
      <c r="B910" s="247" t="s">
        <v>5508</v>
      </c>
      <c r="C910" s="247" t="s">
        <v>313</v>
      </c>
      <c r="D910" s="247"/>
      <c r="E910" s="248" t="s">
        <v>3792</v>
      </c>
      <c r="F910" s="249" t="s">
        <v>171</v>
      </c>
      <c r="G910" s="234">
        <v>95</v>
      </c>
      <c r="H910" s="330"/>
      <c r="I910" s="433">
        <f t="shared" si="263"/>
        <v>0</v>
      </c>
      <c r="J910" s="236">
        <f t="shared" si="266"/>
        <v>0</v>
      </c>
      <c r="K910" s="212">
        <f t="shared" si="265"/>
        <v>0</v>
      </c>
      <c r="L910" s="439"/>
    </row>
    <row r="911" spans="1:12" ht="25.5">
      <c r="A911" s="247" t="s">
        <v>4627</v>
      </c>
      <c r="B911" s="247" t="s">
        <v>5552</v>
      </c>
      <c r="C911" s="247" t="s">
        <v>313</v>
      </c>
      <c r="D911" s="247"/>
      <c r="E911" s="248" t="s">
        <v>3793</v>
      </c>
      <c r="F911" s="249" t="s">
        <v>1273</v>
      </c>
      <c r="G911" s="234">
        <v>190</v>
      </c>
      <c r="H911" s="330"/>
      <c r="I911" s="433">
        <f t="shared" si="263"/>
        <v>0</v>
      </c>
      <c r="J911" s="236">
        <f t="shared" si="266"/>
        <v>0</v>
      </c>
      <c r="K911" s="212">
        <f t="shared" si="265"/>
        <v>0</v>
      </c>
      <c r="L911" s="439"/>
    </row>
    <row r="912" spans="1:12" ht="25.5">
      <c r="A912" s="247" t="s">
        <v>4628</v>
      </c>
      <c r="B912" s="247"/>
      <c r="C912" s="247" t="s">
        <v>221</v>
      </c>
      <c r="D912" s="247">
        <v>95801</v>
      </c>
      <c r="E912" s="248" t="s">
        <v>6498</v>
      </c>
      <c r="F912" s="249" t="s">
        <v>171</v>
      </c>
      <c r="G912" s="234">
        <v>6</v>
      </c>
      <c r="H912" s="330"/>
      <c r="I912" s="433">
        <f t="shared" si="263"/>
        <v>0</v>
      </c>
      <c r="J912" s="236">
        <f t="shared" si="266"/>
        <v>0</v>
      </c>
      <c r="K912" s="212">
        <f t="shared" si="265"/>
        <v>0</v>
      </c>
      <c r="L912" s="474"/>
    </row>
    <row r="913" spans="1:12" ht="63.75">
      <c r="A913" s="247" t="s">
        <v>4633</v>
      </c>
      <c r="B913" s="247" t="s">
        <v>5767</v>
      </c>
      <c r="C913" s="247" t="s">
        <v>313</v>
      </c>
      <c r="D913" s="247"/>
      <c r="E913" s="248" t="s">
        <v>4418</v>
      </c>
      <c r="F913" s="249" t="s">
        <v>171</v>
      </c>
      <c r="G913" s="234">
        <v>3</v>
      </c>
      <c r="H913" s="330"/>
      <c r="I913" s="433">
        <f t="shared" si="263"/>
        <v>0</v>
      </c>
      <c r="J913" s="236">
        <f t="shared" si="266"/>
        <v>0</v>
      </c>
      <c r="K913" s="212">
        <f t="shared" si="265"/>
        <v>0</v>
      </c>
      <c r="L913" s="439"/>
    </row>
    <row r="914" spans="1:12" ht="38.25">
      <c r="A914" s="247" t="s">
        <v>4634</v>
      </c>
      <c r="B914" s="247" t="s">
        <v>5495</v>
      </c>
      <c r="C914" s="247" t="s">
        <v>313</v>
      </c>
      <c r="D914" s="247"/>
      <c r="E914" s="248" t="s">
        <v>3639</v>
      </c>
      <c r="F914" s="249" t="s">
        <v>171</v>
      </c>
      <c r="G914" s="234">
        <v>12</v>
      </c>
      <c r="H914" s="330"/>
      <c r="I914" s="433">
        <f t="shared" si="263"/>
        <v>0</v>
      </c>
      <c r="J914" s="236">
        <f t="shared" si="266"/>
        <v>0</v>
      </c>
      <c r="K914" s="212">
        <f t="shared" si="265"/>
        <v>0</v>
      </c>
      <c r="L914" s="439"/>
    </row>
    <row r="915" spans="1:12" ht="38.25">
      <c r="A915" s="247" t="s">
        <v>4639</v>
      </c>
      <c r="B915" s="247" t="s">
        <v>5598</v>
      </c>
      <c r="C915" s="247" t="s">
        <v>313</v>
      </c>
      <c r="D915" s="247"/>
      <c r="E915" s="248" t="s">
        <v>6314</v>
      </c>
      <c r="F915" s="249" t="s">
        <v>171</v>
      </c>
      <c r="G915" s="234">
        <v>8</v>
      </c>
      <c r="H915" s="330"/>
      <c r="I915" s="433">
        <f t="shared" si="263"/>
        <v>0</v>
      </c>
      <c r="J915" s="236">
        <f t="shared" si="266"/>
        <v>0</v>
      </c>
      <c r="K915" s="212">
        <f t="shared" si="265"/>
        <v>0</v>
      </c>
      <c r="L915" s="439"/>
    </row>
    <row r="916" spans="1:12" ht="25.5">
      <c r="A916" s="247" t="s">
        <v>4640</v>
      </c>
      <c r="B916" s="247" t="s">
        <v>5676</v>
      </c>
      <c r="C916" s="247" t="s">
        <v>313</v>
      </c>
      <c r="D916" s="247"/>
      <c r="E916" s="248" t="s">
        <v>4249</v>
      </c>
      <c r="F916" s="249" t="s">
        <v>171</v>
      </c>
      <c r="G916" s="234">
        <v>12</v>
      </c>
      <c r="H916" s="330"/>
      <c r="I916" s="433">
        <f t="shared" si="263"/>
        <v>0</v>
      </c>
      <c r="J916" s="236">
        <f t="shared" si="266"/>
        <v>0</v>
      </c>
      <c r="K916" s="212">
        <f t="shared" si="265"/>
        <v>0</v>
      </c>
      <c r="L916" s="439"/>
    </row>
    <row r="917" spans="1:12" ht="25.5">
      <c r="A917" s="247" t="s">
        <v>4645</v>
      </c>
      <c r="B917" s="247" t="s">
        <v>5599</v>
      </c>
      <c r="C917" s="247" t="s">
        <v>313</v>
      </c>
      <c r="D917" s="247"/>
      <c r="E917" s="248" t="s">
        <v>6245</v>
      </c>
      <c r="F917" s="249" t="s">
        <v>171</v>
      </c>
      <c r="G917" s="234">
        <v>8</v>
      </c>
      <c r="H917" s="330"/>
      <c r="I917" s="433">
        <f t="shared" si="263"/>
        <v>0</v>
      </c>
      <c r="J917" s="236">
        <f t="shared" si="266"/>
        <v>0</v>
      </c>
      <c r="K917" s="212">
        <f t="shared" si="265"/>
        <v>0</v>
      </c>
      <c r="L917" s="439"/>
    </row>
    <row r="918" spans="1:12" ht="25.5">
      <c r="A918" s="247" t="s">
        <v>4646</v>
      </c>
      <c r="B918" s="247" t="s">
        <v>5665</v>
      </c>
      <c r="C918" s="247" t="s">
        <v>313</v>
      </c>
      <c r="D918" s="247"/>
      <c r="E918" s="248" t="s">
        <v>4613</v>
      </c>
      <c r="F918" s="249" t="s">
        <v>171</v>
      </c>
      <c r="G918" s="234">
        <v>12</v>
      </c>
      <c r="H918" s="330"/>
      <c r="I918" s="433">
        <f t="shared" si="263"/>
        <v>0</v>
      </c>
      <c r="J918" s="236">
        <f t="shared" si="266"/>
        <v>0</v>
      </c>
      <c r="K918" s="212">
        <f t="shared" si="265"/>
        <v>0</v>
      </c>
      <c r="L918" s="439"/>
    </row>
    <row r="919" spans="1:12">
      <c r="A919" s="247"/>
      <c r="B919" s="247"/>
      <c r="C919" s="247"/>
      <c r="D919" s="247"/>
      <c r="E919" s="248"/>
      <c r="F919" s="249"/>
      <c r="G919" s="234"/>
      <c r="H919" s="491"/>
      <c r="I919" s="329"/>
      <c r="J919" s="329"/>
      <c r="K919" s="407"/>
    </row>
    <row r="920" spans="1:12" s="466" customFormat="1">
      <c r="A920" s="461" t="s">
        <v>4580</v>
      </c>
      <c r="B920" s="461"/>
      <c r="C920" s="461"/>
      <c r="D920" s="461"/>
      <c r="E920" s="462" t="s">
        <v>3270</v>
      </c>
      <c r="F920" s="465"/>
      <c r="G920" s="314"/>
      <c r="H920" s="492"/>
      <c r="I920" s="475"/>
      <c r="J920" s="475"/>
      <c r="K920" s="476"/>
      <c r="L920" s="419"/>
    </row>
    <row r="921" spans="1:12" ht="25.5">
      <c r="A921" s="247" t="s">
        <v>4648</v>
      </c>
      <c r="B921" s="247" t="s">
        <v>5864</v>
      </c>
      <c r="C921" s="247" t="s">
        <v>313</v>
      </c>
      <c r="D921" s="247"/>
      <c r="E921" s="248" t="s">
        <v>4647</v>
      </c>
      <c r="F921" s="249" t="s">
        <v>171</v>
      </c>
      <c r="G921" s="234">
        <v>885</v>
      </c>
      <c r="H921" s="330"/>
      <c r="I921" s="433">
        <f t="shared" ref="I921" si="267">$H$3</f>
        <v>0</v>
      </c>
      <c r="J921" s="236">
        <f t="shared" ref="J921" si="268">TRUNC(H921 * (1+I921), 2)</f>
        <v>0</v>
      </c>
      <c r="K921" s="212">
        <f>TRUNC(G921*J921,2)</f>
        <v>0</v>
      </c>
      <c r="L921" s="439"/>
    </row>
    <row r="922" spans="1:12">
      <c r="A922" s="247"/>
      <c r="B922" s="247"/>
      <c r="C922" s="247"/>
      <c r="D922" s="247"/>
      <c r="E922" s="248"/>
      <c r="F922" s="249"/>
      <c r="G922" s="234"/>
      <c r="H922" s="491"/>
      <c r="I922" s="329"/>
      <c r="J922" s="329"/>
      <c r="K922" s="407"/>
    </row>
    <row r="923" spans="1:12" s="466" customFormat="1">
      <c r="A923" s="461" t="s">
        <v>4581</v>
      </c>
      <c r="B923" s="461"/>
      <c r="C923" s="461"/>
      <c r="D923" s="461"/>
      <c r="E923" s="462" t="s">
        <v>3271</v>
      </c>
      <c r="F923" s="465"/>
      <c r="G923" s="314"/>
      <c r="H923" s="492"/>
      <c r="I923" s="475"/>
      <c r="J923" s="475"/>
      <c r="K923" s="476"/>
      <c r="L923" s="419"/>
    </row>
    <row r="924" spans="1:12" ht="51">
      <c r="A924" s="247" t="s">
        <v>4652</v>
      </c>
      <c r="B924" s="247" t="s">
        <v>5865</v>
      </c>
      <c r="C924" s="247" t="s">
        <v>313</v>
      </c>
      <c r="D924" s="247"/>
      <c r="E924" s="248" t="s">
        <v>4649</v>
      </c>
      <c r="F924" s="249" t="s">
        <v>164</v>
      </c>
      <c r="G924" s="234">
        <v>51500</v>
      </c>
      <c r="H924" s="330"/>
      <c r="I924" s="433">
        <f t="shared" ref="I924:I928" si="269">$H$3</f>
        <v>0</v>
      </c>
      <c r="J924" s="236">
        <f t="shared" ref="J924" si="270">TRUNC(H924 * (1+I924), 2)</f>
        <v>0</v>
      </c>
      <c r="K924" s="212">
        <f>TRUNC(G924*J924,2)</f>
        <v>0</v>
      </c>
      <c r="L924" s="439"/>
    </row>
    <row r="925" spans="1:12" ht="25.5">
      <c r="A925" s="247" t="s">
        <v>4653</v>
      </c>
      <c r="B925" s="247"/>
      <c r="C925" s="247" t="s">
        <v>221</v>
      </c>
      <c r="D925" s="247">
        <v>98270</v>
      </c>
      <c r="E925" s="248" t="s">
        <v>7299</v>
      </c>
      <c r="F925" s="249" t="s">
        <v>164</v>
      </c>
      <c r="G925" s="234">
        <v>43</v>
      </c>
      <c r="H925" s="330"/>
      <c r="I925" s="433">
        <f t="shared" si="269"/>
        <v>0</v>
      </c>
      <c r="J925" s="236">
        <f t="shared" ref="J925:J928" si="271">TRUNC(H925 * (1+I925), 2)</f>
        <v>0</v>
      </c>
      <c r="K925" s="212">
        <f>TRUNC(G925*J925,2)</f>
        <v>0</v>
      </c>
      <c r="L925" s="474"/>
    </row>
    <row r="926" spans="1:12">
      <c r="A926" s="247" t="s">
        <v>4654</v>
      </c>
      <c r="B926" s="247" t="s">
        <v>5867</v>
      </c>
      <c r="C926" s="247" t="s">
        <v>313</v>
      </c>
      <c r="D926" s="247"/>
      <c r="E926" s="248" t="s">
        <v>4651</v>
      </c>
      <c r="F926" s="249" t="s">
        <v>164</v>
      </c>
      <c r="G926" s="234">
        <v>43</v>
      </c>
      <c r="H926" s="330"/>
      <c r="I926" s="433">
        <f t="shared" si="269"/>
        <v>0</v>
      </c>
      <c r="J926" s="236">
        <f t="shared" si="271"/>
        <v>0</v>
      </c>
      <c r="K926" s="212">
        <f>TRUNC(G926*J926,2)</f>
        <v>0</v>
      </c>
      <c r="L926" s="439"/>
    </row>
    <row r="927" spans="1:12" ht="76.5">
      <c r="A927" s="247" t="s">
        <v>4656</v>
      </c>
      <c r="B927" s="247" t="s">
        <v>5868</v>
      </c>
      <c r="C927" s="247" t="s">
        <v>313</v>
      </c>
      <c r="D927" s="247"/>
      <c r="E927" s="248" t="s">
        <v>4655</v>
      </c>
      <c r="F927" s="249" t="s">
        <v>164</v>
      </c>
      <c r="G927" s="234">
        <v>70</v>
      </c>
      <c r="H927" s="330"/>
      <c r="I927" s="433">
        <f t="shared" si="269"/>
        <v>0</v>
      </c>
      <c r="J927" s="236">
        <f t="shared" si="271"/>
        <v>0</v>
      </c>
      <c r="K927" s="212">
        <f>TRUNC(G927*J927,2)</f>
        <v>0</v>
      </c>
      <c r="L927" s="439"/>
    </row>
    <row r="928" spans="1:12" ht="25.5">
      <c r="A928" s="247" t="s">
        <v>4657</v>
      </c>
      <c r="B928" s="247" t="s">
        <v>5795</v>
      </c>
      <c r="C928" s="247" t="s">
        <v>313</v>
      </c>
      <c r="D928" s="247"/>
      <c r="E928" s="248" t="s">
        <v>5433</v>
      </c>
      <c r="F928" s="249" t="s">
        <v>3265</v>
      </c>
      <c r="G928" s="234">
        <v>6</v>
      </c>
      <c r="H928" s="330"/>
      <c r="I928" s="433">
        <f t="shared" si="269"/>
        <v>0</v>
      </c>
      <c r="J928" s="236">
        <f t="shared" si="271"/>
        <v>0</v>
      </c>
      <c r="K928" s="212">
        <f>TRUNC(G928*J928,2)</f>
        <v>0</v>
      </c>
      <c r="L928" s="439"/>
    </row>
    <row r="929" spans="1:12">
      <c r="A929" s="247"/>
      <c r="B929" s="247"/>
      <c r="C929" s="247"/>
      <c r="D929" s="247"/>
      <c r="E929" s="248"/>
      <c r="F929" s="249"/>
      <c r="G929" s="234"/>
      <c r="H929" s="491"/>
      <c r="I929" s="329"/>
      <c r="J929" s="329"/>
      <c r="K929" s="407"/>
    </row>
    <row r="930" spans="1:12" s="466" customFormat="1">
      <c r="A930" s="461" t="s">
        <v>4582</v>
      </c>
      <c r="B930" s="461"/>
      <c r="C930" s="461"/>
      <c r="D930" s="461"/>
      <c r="E930" s="462" t="s">
        <v>3272</v>
      </c>
      <c r="F930" s="465"/>
      <c r="G930" s="314"/>
      <c r="H930" s="492"/>
      <c r="I930" s="475"/>
      <c r="J930" s="475"/>
      <c r="K930" s="476"/>
      <c r="L930" s="419"/>
    </row>
    <row r="931" spans="1:12" ht="25.5">
      <c r="A931" s="247" t="s">
        <v>4658</v>
      </c>
      <c r="B931" s="247" t="s">
        <v>5870</v>
      </c>
      <c r="C931" s="247" t="s">
        <v>313</v>
      </c>
      <c r="D931" s="247"/>
      <c r="E931" s="248" t="s">
        <v>3882</v>
      </c>
      <c r="F931" s="249" t="s">
        <v>7048</v>
      </c>
      <c r="G931" s="234">
        <v>885</v>
      </c>
      <c r="H931" s="330"/>
      <c r="I931" s="433">
        <f t="shared" ref="I931:I932" si="272">$H$3</f>
        <v>0</v>
      </c>
      <c r="J931" s="236">
        <f t="shared" ref="J931" si="273">TRUNC(H931 * (1+I931), 2)</f>
        <v>0</v>
      </c>
      <c r="K931" s="212">
        <f>TRUNC(G931*J931,2)</f>
        <v>0</v>
      </c>
      <c r="L931" s="439"/>
    </row>
    <row r="932" spans="1:12" ht="25.5">
      <c r="A932" s="247" t="s">
        <v>4659</v>
      </c>
      <c r="B932" s="247" t="s">
        <v>5871</v>
      </c>
      <c r="C932" s="247" t="s">
        <v>313</v>
      </c>
      <c r="D932" s="247"/>
      <c r="E932" s="248" t="s">
        <v>4583</v>
      </c>
      <c r="F932" s="249" t="s">
        <v>7048</v>
      </c>
      <c r="G932" s="234">
        <v>12</v>
      </c>
      <c r="H932" s="330"/>
      <c r="I932" s="433">
        <f t="shared" si="272"/>
        <v>0</v>
      </c>
      <c r="J932" s="236">
        <f t="shared" ref="J932" si="274">TRUNC(H932 * (1+I932), 2)</f>
        <v>0</v>
      </c>
      <c r="K932" s="212">
        <f>TRUNC(G932*J932,2)</f>
        <v>0</v>
      </c>
      <c r="L932" s="439"/>
    </row>
    <row r="933" spans="1:12">
      <c r="A933" s="247"/>
      <c r="B933" s="247"/>
      <c r="C933" s="247"/>
      <c r="D933" s="247"/>
      <c r="E933" s="248"/>
      <c r="F933" s="249"/>
      <c r="G933" s="234"/>
      <c r="H933" s="491"/>
      <c r="I933" s="329"/>
      <c r="J933" s="329"/>
      <c r="K933" s="407"/>
    </row>
    <row r="934" spans="1:12" s="466" customFormat="1">
      <c r="A934" s="461" t="s">
        <v>4584</v>
      </c>
      <c r="B934" s="461"/>
      <c r="C934" s="461"/>
      <c r="D934" s="461"/>
      <c r="E934" s="462" t="s">
        <v>3274</v>
      </c>
      <c r="F934" s="465"/>
      <c r="G934" s="314"/>
      <c r="H934" s="492"/>
      <c r="I934" s="475"/>
      <c r="J934" s="475"/>
      <c r="K934" s="476"/>
      <c r="L934" s="419"/>
    </row>
    <row r="935" spans="1:12" s="413" customFormat="1" ht="25.5">
      <c r="A935" s="247" t="s">
        <v>4660</v>
      </c>
      <c r="B935" s="247" t="s">
        <v>5872</v>
      </c>
      <c r="C935" s="247" t="s">
        <v>313</v>
      </c>
      <c r="D935" s="247"/>
      <c r="E935" s="248" t="s">
        <v>5434</v>
      </c>
      <c r="F935" s="249" t="s">
        <v>171</v>
      </c>
      <c r="G935" s="234">
        <v>12</v>
      </c>
      <c r="H935" s="330"/>
      <c r="I935" s="433">
        <f t="shared" ref="I935:I936" si="275">$H$3</f>
        <v>0</v>
      </c>
      <c r="J935" s="236">
        <f t="shared" ref="J935" si="276">TRUNC(H935 * (1+I935), 2)</f>
        <v>0</v>
      </c>
      <c r="K935" s="212">
        <f>TRUNC(G935*J935,2)</f>
        <v>0</v>
      </c>
      <c r="L935" s="439"/>
    </row>
    <row r="936" spans="1:12">
      <c r="A936" s="247" t="s">
        <v>4661</v>
      </c>
      <c r="B936" s="247" t="s">
        <v>5873</v>
      </c>
      <c r="C936" s="247" t="s">
        <v>313</v>
      </c>
      <c r="D936" s="247"/>
      <c r="E936" s="248" t="s">
        <v>4585</v>
      </c>
      <c r="F936" s="249" t="s">
        <v>171</v>
      </c>
      <c r="G936" s="234">
        <v>21</v>
      </c>
      <c r="H936" s="330"/>
      <c r="I936" s="433">
        <f t="shared" si="275"/>
        <v>0</v>
      </c>
      <c r="J936" s="236">
        <f t="shared" ref="J936" si="277">TRUNC(H936 * (1+I936), 2)</f>
        <v>0</v>
      </c>
      <c r="K936" s="212">
        <f>TRUNC(G936*J936,2)</f>
        <v>0</v>
      </c>
      <c r="L936" s="439"/>
    </row>
    <row r="937" spans="1:12">
      <c r="A937" s="247"/>
      <c r="B937" s="247"/>
      <c r="C937" s="247"/>
      <c r="D937" s="247"/>
      <c r="E937" s="248"/>
      <c r="F937" s="249"/>
      <c r="G937" s="234"/>
      <c r="H937" s="491"/>
      <c r="I937" s="329"/>
      <c r="J937" s="329"/>
      <c r="K937" s="407"/>
    </row>
    <row r="938" spans="1:12" s="428" customFormat="1">
      <c r="A938" s="280" t="s">
        <v>2346</v>
      </c>
      <c r="B938" s="280"/>
      <c r="C938" s="280"/>
      <c r="D938" s="280"/>
      <c r="E938" s="430" t="s">
        <v>5435</v>
      </c>
      <c r="F938" s="431"/>
      <c r="G938" s="227"/>
      <c r="H938" s="332"/>
      <c r="I938" s="432"/>
      <c r="J938" s="432"/>
      <c r="K938" s="229"/>
      <c r="L938" s="419"/>
    </row>
    <row r="939" spans="1:12" s="466" customFormat="1">
      <c r="A939" s="461" t="s">
        <v>5174</v>
      </c>
      <c r="B939" s="461"/>
      <c r="C939" s="461"/>
      <c r="D939" s="461"/>
      <c r="E939" s="462" t="s">
        <v>4899</v>
      </c>
      <c r="F939" s="465"/>
      <c r="G939" s="299"/>
      <c r="H939" s="490"/>
      <c r="I939" s="471"/>
      <c r="J939" s="471"/>
      <c r="K939" s="472"/>
      <c r="L939" s="419"/>
    </row>
    <row r="940" spans="1:12">
      <c r="A940" s="247" t="s">
        <v>5175</v>
      </c>
      <c r="B940" s="247"/>
      <c r="C940" s="247"/>
      <c r="D940" s="247"/>
      <c r="E940" s="248" t="s">
        <v>4898</v>
      </c>
      <c r="F940" s="249"/>
      <c r="G940" s="234"/>
      <c r="H940" s="491"/>
      <c r="I940" s="329"/>
      <c r="J940" s="329"/>
      <c r="K940" s="407"/>
    </row>
    <row r="941" spans="1:12">
      <c r="A941" s="247"/>
      <c r="B941" s="247"/>
      <c r="C941" s="247"/>
      <c r="D941" s="247"/>
      <c r="E941" s="248"/>
      <c r="F941" s="249"/>
      <c r="G941" s="234"/>
      <c r="H941" s="330"/>
      <c r="I941" s="329"/>
      <c r="J941" s="329"/>
      <c r="K941" s="407"/>
    </row>
    <row r="942" spans="1:12">
      <c r="A942" s="247" t="s">
        <v>5177</v>
      </c>
      <c r="B942" s="247"/>
      <c r="C942" s="247"/>
      <c r="D942" s="247"/>
      <c r="E942" s="248" t="s">
        <v>7003</v>
      </c>
      <c r="F942" s="249"/>
      <c r="G942" s="234"/>
      <c r="H942" s="491"/>
      <c r="I942" s="329"/>
      <c r="J942" s="329"/>
      <c r="K942" s="407"/>
    </row>
    <row r="943" spans="1:12" ht="25.5">
      <c r="A943" s="247" t="s">
        <v>5178</v>
      </c>
      <c r="B943" s="247"/>
      <c r="C943" s="247" t="s">
        <v>221</v>
      </c>
      <c r="D943" s="247">
        <v>92390</v>
      </c>
      <c r="E943" s="248" t="s">
        <v>6632</v>
      </c>
      <c r="F943" s="249" t="s">
        <v>171</v>
      </c>
      <c r="G943" s="234">
        <v>8</v>
      </c>
      <c r="H943" s="330"/>
      <c r="I943" s="433">
        <f t="shared" ref="I943:I950" si="278">$H$3</f>
        <v>0</v>
      </c>
      <c r="J943" s="236">
        <f t="shared" ref="J943" si="279">TRUNC(H943 * (1+I943), 2)</f>
        <v>0</v>
      </c>
      <c r="K943" s="212">
        <f t="shared" ref="K943:K950" si="280">TRUNC(G943*J943,2)</f>
        <v>0</v>
      </c>
    </row>
    <row r="944" spans="1:12" s="478" customFormat="1">
      <c r="A944" s="247" t="s">
        <v>5179</v>
      </c>
      <c r="B944" s="247" t="s">
        <v>7121</v>
      </c>
      <c r="C944" s="247" t="s">
        <v>313</v>
      </c>
      <c r="D944" s="247"/>
      <c r="E944" s="248" t="s">
        <v>7027</v>
      </c>
      <c r="F944" s="249" t="s">
        <v>171</v>
      </c>
      <c r="G944" s="234">
        <v>1</v>
      </c>
      <c r="H944" s="330"/>
      <c r="I944" s="433">
        <f t="shared" si="278"/>
        <v>0</v>
      </c>
      <c r="J944" s="236">
        <f t="shared" ref="J944:J950" si="281">TRUNC(H944 * (1+I944), 2)</f>
        <v>0</v>
      </c>
      <c r="K944" s="212">
        <f t="shared" si="280"/>
        <v>0</v>
      </c>
      <c r="L944" s="439"/>
    </row>
    <row r="945" spans="1:12" ht="25.5">
      <c r="A945" s="247" t="s">
        <v>5180</v>
      </c>
      <c r="B945" s="247"/>
      <c r="C945" s="247" t="s">
        <v>221</v>
      </c>
      <c r="D945" s="247">
        <v>92378</v>
      </c>
      <c r="E945" s="248" t="s">
        <v>6629</v>
      </c>
      <c r="F945" s="249" t="s">
        <v>171</v>
      </c>
      <c r="G945" s="234">
        <v>5</v>
      </c>
      <c r="H945" s="330"/>
      <c r="I945" s="433">
        <f t="shared" si="278"/>
        <v>0</v>
      </c>
      <c r="J945" s="236">
        <f t="shared" si="281"/>
        <v>0</v>
      </c>
      <c r="K945" s="212">
        <f t="shared" si="280"/>
        <v>0</v>
      </c>
    </row>
    <row r="946" spans="1:12" ht="25.5">
      <c r="A946" s="247" t="s">
        <v>5181</v>
      </c>
      <c r="B946" s="247"/>
      <c r="C946" s="247" t="s">
        <v>221</v>
      </c>
      <c r="D946" s="247">
        <v>92377</v>
      </c>
      <c r="E946" s="248" t="s">
        <v>6628</v>
      </c>
      <c r="F946" s="249" t="s">
        <v>171</v>
      </c>
      <c r="G946" s="234">
        <v>3</v>
      </c>
      <c r="H946" s="330"/>
      <c r="I946" s="433">
        <f t="shared" si="278"/>
        <v>0</v>
      </c>
      <c r="J946" s="236">
        <f t="shared" si="281"/>
        <v>0</v>
      </c>
      <c r="K946" s="212">
        <f t="shared" si="280"/>
        <v>0</v>
      </c>
    </row>
    <row r="947" spans="1:12" s="478" customFormat="1">
      <c r="A947" s="247" t="s">
        <v>5182</v>
      </c>
      <c r="B947" s="247" t="s">
        <v>7122</v>
      </c>
      <c r="C947" s="247" t="s">
        <v>313</v>
      </c>
      <c r="D947" s="247"/>
      <c r="E947" s="248" t="s">
        <v>7028</v>
      </c>
      <c r="F947" s="249" t="s">
        <v>171</v>
      </c>
      <c r="G947" s="234">
        <v>1</v>
      </c>
      <c r="H947" s="330"/>
      <c r="I947" s="433">
        <f t="shared" si="278"/>
        <v>0</v>
      </c>
      <c r="J947" s="236">
        <f t="shared" si="281"/>
        <v>0</v>
      </c>
      <c r="K947" s="212">
        <f t="shared" si="280"/>
        <v>0</v>
      </c>
      <c r="L947" s="439"/>
    </row>
    <row r="948" spans="1:12" ht="38.25">
      <c r="A948" s="247" t="s">
        <v>5183</v>
      </c>
      <c r="B948" s="247"/>
      <c r="C948" s="247" t="s">
        <v>221</v>
      </c>
      <c r="D948" s="247">
        <v>92367</v>
      </c>
      <c r="E948" s="248" t="s">
        <v>6616</v>
      </c>
      <c r="F948" s="249" t="s">
        <v>164</v>
      </c>
      <c r="G948" s="234">
        <v>44.9</v>
      </c>
      <c r="H948" s="330"/>
      <c r="I948" s="433">
        <f t="shared" si="278"/>
        <v>0</v>
      </c>
      <c r="J948" s="236">
        <f t="shared" si="281"/>
        <v>0</v>
      </c>
      <c r="K948" s="212">
        <f t="shared" si="280"/>
        <v>0</v>
      </c>
    </row>
    <row r="949" spans="1:12" ht="25.5">
      <c r="A949" s="247" t="s">
        <v>5184</v>
      </c>
      <c r="B949" s="247"/>
      <c r="C949" s="247" t="s">
        <v>221</v>
      </c>
      <c r="D949" s="247">
        <v>92642</v>
      </c>
      <c r="E949" s="248" t="s">
        <v>6634</v>
      </c>
      <c r="F949" s="249" t="s">
        <v>171</v>
      </c>
      <c r="G949" s="234">
        <v>3</v>
      </c>
      <c r="H949" s="330"/>
      <c r="I949" s="433">
        <f t="shared" si="278"/>
        <v>0</v>
      </c>
      <c r="J949" s="236">
        <f t="shared" si="281"/>
        <v>0</v>
      </c>
      <c r="K949" s="212">
        <f t="shared" si="280"/>
        <v>0</v>
      </c>
    </row>
    <row r="950" spans="1:12" ht="25.5">
      <c r="A950" s="247" t="s">
        <v>5185</v>
      </c>
      <c r="B950" s="247"/>
      <c r="C950" s="247" t="s">
        <v>221</v>
      </c>
      <c r="D950" s="247">
        <v>92896</v>
      </c>
      <c r="E950" s="248" t="s">
        <v>6641</v>
      </c>
      <c r="F950" s="249" t="s">
        <v>171</v>
      </c>
      <c r="G950" s="234">
        <v>4</v>
      </c>
      <c r="H950" s="330"/>
      <c r="I950" s="433">
        <f t="shared" si="278"/>
        <v>0</v>
      </c>
      <c r="J950" s="236">
        <f t="shared" si="281"/>
        <v>0</v>
      </c>
      <c r="K950" s="212">
        <f t="shared" si="280"/>
        <v>0</v>
      </c>
    </row>
    <row r="951" spans="1:12">
      <c r="A951" s="247"/>
      <c r="B951" s="247"/>
      <c r="C951" s="247"/>
      <c r="D951" s="247"/>
      <c r="E951" s="248"/>
      <c r="F951" s="249"/>
      <c r="G951" s="234"/>
      <c r="H951" s="491"/>
      <c r="I951" s="329"/>
      <c r="J951" s="329"/>
      <c r="K951" s="407"/>
    </row>
    <row r="952" spans="1:12">
      <c r="A952" s="247" t="s">
        <v>5195</v>
      </c>
      <c r="B952" s="247"/>
      <c r="C952" s="247"/>
      <c r="D952" s="247"/>
      <c r="E952" s="248" t="s">
        <v>6276</v>
      </c>
      <c r="F952" s="249"/>
      <c r="G952" s="234"/>
      <c r="H952" s="491"/>
      <c r="I952" s="329"/>
      <c r="J952" s="329"/>
      <c r="K952" s="407"/>
    </row>
    <row r="953" spans="1:12">
      <c r="A953" s="247" t="s">
        <v>5196</v>
      </c>
      <c r="B953" s="247" t="s">
        <v>5480</v>
      </c>
      <c r="C953" s="247" t="s">
        <v>313</v>
      </c>
      <c r="D953" s="247"/>
      <c r="E953" s="248" t="s">
        <v>4908</v>
      </c>
      <c r="F953" s="249" t="s">
        <v>171</v>
      </c>
      <c r="G953" s="234">
        <v>4</v>
      </c>
      <c r="H953" s="330"/>
      <c r="I953" s="433">
        <f t="shared" ref="I953:I961" si="282">$H$3</f>
        <v>0</v>
      </c>
      <c r="J953" s="236">
        <f t="shared" ref="J953" si="283">TRUNC(H953 * (1+I953), 2)</f>
        <v>0</v>
      </c>
      <c r="K953" s="212">
        <f t="shared" ref="K953:K961" si="284">TRUNC(G953*J953,2)</f>
        <v>0</v>
      </c>
      <c r="L953" s="439"/>
    </row>
    <row r="954" spans="1:12">
      <c r="A954" s="247" t="s">
        <v>5197</v>
      </c>
      <c r="B954" s="247"/>
      <c r="C954" s="247" t="s">
        <v>221</v>
      </c>
      <c r="D954" s="247">
        <v>101913</v>
      </c>
      <c r="E954" s="248" t="s">
        <v>7739</v>
      </c>
      <c r="F954" s="249" t="s">
        <v>171</v>
      </c>
      <c r="G954" s="234">
        <v>4</v>
      </c>
      <c r="H954" s="330"/>
      <c r="I954" s="433">
        <f t="shared" si="282"/>
        <v>0</v>
      </c>
      <c r="J954" s="236">
        <f t="shared" ref="J954:J961" si="285">TRUNC(H954 * (1+I954), 2)</f>
        <v>0</v>
      </c>
      <c r="K954" s="212">
        <f t="shared" si="284"/>
        <v>0</v>
      </c>
    </row>
    <row r="955" spans="1:12">
      <c r="A955" s="247" t="s">
        <v>5198</v>
      </c>
      <c r="B955" s="247" t="s">
        <v>5886</v>
      </c>
      <c r="C955" s="247" t="s">
        <v>313</v>
      </c>
      <c r="D955" s="247"/>
      <c r="E955" s="248" t="s">
        <v>4910</v>
      </c>
      <c r="F955" s="249" t="s">
        <v>171</v>
      </c>
      <c r="G955" s="234">
        <v>4</v>
      </c>
      <c r="H955" s="330"/>
      <c r="I955" s="433">
        <f t="shared" si="282"/>
        <v>0</v>
      </c>
      <c r="J955" s="236">
        <f t="shared" si="285"/>
        <v>0</v>
      </c>
      <c r="K955" s="212">
        <f t="shared" si="284"/>
        <v>0</v>
      </c>
      <c r="L955" s="439"/>
    </row>
    <row r="956" spans="1:12">
      <c r="A956" s="247" t="s">
        <v>5199</v>
      </c>
      <c r="B956" s="247" t="s">
        <v>5887</v>
      </c>
      <c r="C956" s="247" t="s">
        <v>313</v>
      </c>
      <c r="D956" s="247"/>
      <c r="E956" s="248" t="s">
        <v>5438</v>
      </c>
      <c r="F956" s="249" t="s">
        <v>171</v>
      </c>
      <c r="G956" s="234">
        <v>4</v>
      </c>
      <c r="H956" s="330"/>
      <c r="I956" s="433">
        <f t="shared" si="282"/>
        <v>0</v>
      </c>
      <c r="J956" s="236">
        <f t="shared" si="285"/>
        <v>0</v>
      </c>
      <c r="K956" s="212">
        <f t="shared" si="284"/>
        <v>0</v>
      </c>
      <c r="L956" s="439"/>
    </row>
    <row r="957" spans="1:12" ht="25.5">
      <c r="A957" s="247" t="s">
        <v>5200</v>
      </c>
      <c r="B957" s="247"/>
      <c r="C957" s="247" t="s">
        <v>221</v>
      </c>
      <c r="D957" s="247">
        <v>101915</v>
      </c>
      <c r="E957" s="248" t="s">
        <v>7740</v>
      </c>
      <c r="F957" s="249" t="s">
        <v>171</v>
      </c>
      <c r="G957" s="234">
        <v>16</v>
      </c>
      <c r="H957" s="330"/>
      <c r="I957" s="433">
        <f t="shared" si="282"/>
        <v>0</v>
      </c>
      <c r="J957" s="236">
        <f t="shared" si="285"/>
        <v>0</v>
      </c>
      <c r="K957" s="212">
        <f t="shared" si="284"/>
        <v>0</v>
      </c>
      <c r="L957" s="434"/>
    </row>
    <row r="958" spans="1:12" ht="38.25" customHeight="1">
      <c r="A958" s="247" t="s">
        <v>5201</v>
      </c>
      <c r="B958" s="247"/>
      <c r="C958" s="247" t="s">
        <v>221</v>
      </c>
      <c r="D958" s="247">
        <v>94499</v>
      </c>
      <c r="E958" s="248" t="s">
        <v>6654</v>
      </c>
      <c r="F958" s="249" t="s">
        <v>171</v>
      </c>
      <c r="G958" s="234">
        <v>4</v>
      </c>
      <c r="H958" s="330"/>
      <c r="I958" s="433">
        <f t="shared" si="282"/>
        <v>0</v>
      </c>
      <c r="J958" s="236">
        <f t="shared" si="285"/>
        <v>0</v>
      </c>
      <c r="K958" s="212">
        <f t="shared" si="284"/>
        <v>0</v>
      </c>
      <c r="L958" s="434"/>
    </row>
    <row r="959" spans="1:12" ht="38.25" customHeight="1">
      <c r="A959" s="247" t="s">
        <v>5202</v>
      </c>
      <c r="B959" s="247"/>
      <c r="C959" s="247" t="s">
        <v>221</v>
      </c>
      <c r="D959" s="247" t="s">
        <v>6566</v>
      </c>
      <c r="E959" s="248" t="s">
        <v>7741</v>
      </c>
      <c r="F959" s="249" t="s">
        <v>171</v>
      </c>
      <c r="G959" s="234">
        <v>1</v>
      </c>
      <c r="H959" s="330"/>
      <c r="I959" s="433">
        <f t="shared" si="282"/>
        <v>0</v>
      </c>
      <c r="J959" s="236">
        <f t="shared" si="285"/>
        <v>0</v>
      </c>
      <c r="K959" s="212">
        <f t="shared" si="284"/>
        <v>0</v>
      </c>
      <c r="L959" s="434"/>
    </row>
    <row r="960" spans="1:12">
      <c r="A960" s="247" t="s">
        <v>5203</v>
      </c>
      <c r="B960" s="247" t="s">
        <v>5482</v>
      </c>
      <c r="C960" s="247" t="s">
        <v>313</v>
      </c>
      <c r="D960" s="247"/>
      <c r="E960" s="248" t="s">
        <v>4915</v>
      </c>
      <c r="F960" s="249" t="s">
        <v>171</v>
      </c>
      <c r="G960" s="234">
        <v>4</v>
      </c>
      <c r="H960" s="330"/>
      <c r="I960" s="433">
        <f t="shared" si="282"/>
        <v>0</v>
      </c>
      <c r="J960" s="236">
        <f t="shared" si="285"/>
        <v>0</v>
      </c>
      <c r="K960" s="212">
        <f t="shared" si="284"/>
        <v>0</v>
      </c>
      <c r="L960" s="439"/>
    </row>
    <row r="961" spans="1:12">
      <c r="A961" s="247" t="s">
        <v>5204</v>
      </c>
      <c r="B961" s="247" t="s">
        <v>5483</v>
      </c>
      <c r="C961" s="247" t="s">
        <v>313</v>
      </c>
      <c r="D961" s="247"/>
      <c r="E961" s="248" t="s">
        <v>7742</v>
      </c>
      <c r="F961" s="249" t="s">
        <v>171</v>
      </c>
      <c r="G961" s="234">
        <v>4</v>
      </c>
      <c r="H961" s="330"/>
      <c r="I961" s="433">
        <f t="shared" si="282"/>
        <v>0</v>
      </c>
      <c r="J961" s="236">
        <f t="shared" si="285"/>
        <v>0</v>
      </c>
      <c r="K961" s="212">
        <f t="shared" si="284"/>
        <v>0</v>
      </c>
      <c r="L961" s="439"/>
    </row>
    <row r="962" spans="1:12">
      <c r="A962" s="247"/>
      <c r="B962" s="247"/>
      <c r="C962" s="247"/>
      <c r="D962" s="247"/>
      <c r="E962" s="248"/>
      <c r="F962" s="249"/>
      <c r="G962" s="234"/>
      <c r="H962" s="491"/>
      <c r="I962" s="329"/>
      <c r="J962" s="329"/>
      <c r="K962" s="407"/>
    </row>
    <row r="963" spans="1:12">
      <c r="A963" s="247" t="s">
        <v>5207</v>
      </c>
      <c r="B963" s="247"/>
      <c r="C963" s="247"/>
      <c r="D963" s="247"/>
      <c r="E963" s="248" t="s">
        <v>4901</v>
      </c>
      <c r="F963" s="249"/>
      <c r="G963" s="234"/>
      <c r="H963" s="491"/>
      <c r="I963" s="329"/>
      <c r="J963" s="329"/>
      <c r="K963" s="407"/>
    </row>
    <row r="964" spans="1:12" ht="38.25">
      <c r="A964" s="247" t="s">
        <v>5208</v>
      </c>
      <c r="B964" s="247"/>
      <c r="C964" s="247" t="s">
        <v>221</v>
      </c>
      <c r="D964" s="247">
        <v>94499</v>
      </c>
      <c r="E964" s="248" t="s">
        <v>6654</v>
      </c>
      <c r="F964" s="249" t="s">
        <v>171</v>
      </c>
      <c r="G964" s="234">
        <v>1</v>
      </c>
      <c r="H964" s="330"/>
      <c r="I964" s="433">
        <f t="shared" ref="I964" si="286">$H$3</f>
        <v>0</v>
      </c>
      <c r="J964" s="236">
        <f t="shared" ref="J964" si="287">TRUNC(H964 * (1+I964), 2)</f>
        <v>0</v>
      </c>
      <c r="K964" s="212">
        <f>TRUNC(G964*J964,2)</f>
        <v>0</v>
      </c>
      <c r="L964" s="434"/>
    </row>
    <row r="965" spans="1:12">
      <c r="A965" s="247"/>
      <c r="B965" s="247"/>
      <c r="C965" s="247"/>
      <c r="D965" s="247"/>
      <c r="E965" s="248"/>
      <c r="F965" s="249"/>
      <c r="G965" s="234"/>
      <c r="H965" s="491"/>
      <c r="I965" s="329"/>
      <c r="J965" s="329"/>
      <c r="K965" s="407"/>
    </row>
    <row r="966" spans="1:12">
      <c r="A966" s="247" t="s">
        <v>5212</v>
      </c>
      <c r="B966" s="247"/>
      <c r="C966" s="247"/>
      <c r="D966" s="247"/>
      <c r="E966" s="248" t="s">
        <v>4896</v>
      </c>
      <c r="F966" s="249"/>
      <c r="G966" s="234"/>
      <c r="H966" s="491"/>
      <c r="I966" s="329"/>
      <c r="J966" s="329"/>
      <c r="K966" s="407"/>
    </row>
    <row r="967" spans="1:12">
      <c r="A967" s="247" t="s">
        <v>5213</v>
      </c>
      <c r="B967" s="247"/>
      <c r="C967" s="247"/>
      <c r="D967" s="247"/>
      <c r="E967" s="248" t="s">
        <v>4898</v>
      </c>
      <c r="F967" s="249"/>
      <c r="G967" s="234"/>
      <c r="H967" s="491"/>
      <c r="I967" s="329"/>
      <c r="J967" s="329"/>
      <c r="K967" s="407"/>
    </row>
    <row r="968" spans="1:12">
      <c r="A968" s="247" t="s">
        <v>5214</v>
      </c>
      <c r="B968" s="247" t="s">
        <v>5895</v>
      </c>
      <c r="C968" s="247" t="s">
        <v>313</v>
      </c>
      <c r="D968" s="247"/>
      <c r="E968" s="248" t="s">
        <v>4922</v>
      </c>
      <c r="F968" s="249" t="s">
        <v>171</v>
      </c>
      <c r="G968" s="234">
        <v>1</v>
      </c>
      <c r="H968" s="330"/>
      <c r="I968" s="433">
        <f t="shared" ref="I968:I970" si="288">$H$3</f>
        <v>0</v>
      </c>
      <c r="J968" s="236">
        <f t="shared" ref="J968" si="289">TRUNC(H968 * (1+I968), 2)</f>
        <v>0</v>
      </c>
      <c r="K968" s="212">
        <f>TRUNC(G968*J968,2)</f>
        <v>0</v>
      </c>
      <c r="L968" s="439"/>
    </row>
    <row r="969" spans="1:12">
      <c r="A969" s="247" t="s">
        <v>5215</v>
      </c>
      <c r="B969" s="247" t="s">
        <v>5896</v>
      </c>
      <c r="C969" s="247" t="s">
        <v>313</v>
      </c>
      <c r="D969" s="247"/>
      <c r="E969" s="248" t="s">
        <v>4923</v>
      </c>
      <c r="F969" s="249" t="s">
        <v>171</v>
      </c>
      <c r="G969" s="234">
        <v>1</v>
      </c>
      <c r="H969" s="330"/>
      <c r="I969" s="433">
        <f t="shared" si="288"/>
        <v>0</v>
      </c>
      <c r="J969" s="236">
        <f t="shared" ref="J969:J970" si="290">TRUNC(H969 * (1+I969), 2)</f>
        <v>0</v>
      </c>
      <c r="K969" s="212">
        <f>TRUNC(G969*J969,2)</f>
        <v>0</v>
      </c>
      <c r="L969" s="439"/>
    </row>
    <row r="970" spans="1:12">
      <c r="A970" s="247" t="s">
        <v>5216</v>
      </c>
      <c r="B970" s="247" t="s">
        <v>5897</v>
      </c>
      <c r="C970" s="247" t="s">
        <v>313</v>
      </c>
      <c r="D970" s="247"/>
      <c r="E970" s="248" t="s">
        <v>4924</v>
      </c>
      <c r="F970" s="249" t="s">
        <v>171</v>
      </c>
      <c r="G970" s="234">
        <v>1</v>
      </c>
      <c r="H970" s="330"/>
      <c r="I970" s="433">
        <f t="shared" si="288"/>
        <v>0</v>
      </c>
      <c r="J970" s="236">
        <f t="shared" si="290"/>
        <v>0</v>
      </c>
      <c r="K970" s="212">
        <f>TRUNC(G970*J970,2)</f>
        <v>0</v>
      </c>
      <c r="L970" s="439"/>
    </row>
    <row r="971" spans="1:12">
      <c r="A971" s="247"/>
      <c r="B971" s="247"/>
      <c r="C971" s="247"/>
      <c r="D971" s="247"/>
      <c r="E971" s="248"/>
      <c r="F971" s="249"/>
      <c r="G971" s="234"/>
      <c r="H971" s="491"/>
      <c r="I971" s="329"/>
      <c r="J971" s="329"/>
      <c r="K971" s="407"/>
    </row>
    <row r="972" spans="1:12">
      <c r="A972" s="247" t="s">
        <v>5217</v>
      </c>
      <c r="B972" s="247"/>
      <c r="C972" s="247"/>
      <c r="D972" s="247"/>
      <c r="E972" s="248" t="s">
        <v>7003</v>
      </c>
      <c r="F972" s="249"/>
      <c r="G972" s="234"/>
      <c r="H972" s="491"/>
      <c r="I972" s="329"/>
      <c r="J972" s="329"/>
      <c r="K972" s="407"/>
    </row>
    <row r="973" spans="1:12">
      <c r="A973" s="247" t="s">
        <v>5218</v>
      </c>
      <c r="B973" s="247" t="s">
        <v>7124</v>
      </c>
      <c r="C973" s="247" t="s">
        <v>313</v>
      </c>
      <c r="D973" s="247"/>
      <c r="E973" s="248" t="s">
        <v>7005</v>
      </c>
      <c r="F973" s="249" t="s">
        <v>171</v>
      </c>
      <c r="G973" s="234">
        <v>40</v>
      </c>
      <c r="H973" s="330"/>
      <c r="I973" s="433">
        <f t="shared" ref="I973:I1030" si="291">$H$3</f>
        <v>0</v>
      </c>
      <c r="J973" s="236">
        <f t="shared" ref="J973" si="292">TRUNC(H973 * (1+I973), 2)</f>
        <v>0</v>
      </c>
      <c r="K973" s="212">
        <f t="shared" ref="K973:K1004" si="293">TRUNC(G973*J973,2)</f>
        <v>0</v>
      </c>
      <c r="L973" s="439"/>
    </row>
    <row r="974" spans="1:12">
      <c r="A974" s="247" t="s">
        <v>5219</v>
      </c>
      <c r="B974" s="247" t="s">
        <v>7125</v>
      </c>
      <c r="C974" s="247" t="s">
        <v>313</v>
      </c>
      <c r="D974" s="247"/>
      <c r="E974" s="248" t="s">
        <v>7006</v>
      </c>
      <c r="F974" s="249" t="s">
        <v>171</v>
      </c>
      <c r="G974" s="234">
        <v>5</v>
      </c>
      <c r="H974" s="330"/>
      <c r="I974" s="433">
        <f t="shared" si="291"/>
        <v>0</v>
      </c>
      <c r="J974" s="236">
        <f t="shared" ref="J974:J1030" si="294">TRUNC(H974 * (1+I974), 2)</f>
        <v>0</v>
      </c>
      <c r="K974" s="212">
        <f t="shared" si="293"/>
        <v>0</v>
      </c>
      <c r="L974" s="439"/>
    </row>
    <row r="975" spans="1:12">
      <c r="A975" s="247" t="s">
        <v>5220</v>
      </c>
      <c r="B975" s="247" t="s">
        <v>7126</v>
      </c>
      <c r="C975" s="247" t="s">
        <v>313</v>
      </c>
      <c r="D975" s="247"/>
      <c r="E975" s="248" t="s">
        <v>7007</v>
      </c>
      <c r="F975" s="249" t="s">
        <v>171</v>
      </c>
      <c r="G975" s="234">
        <v>10</v>
      </c>
      <c r="H975" s="330"/>
      <c r="I975" s="433">
        <f t="shared" si="291"/>
        <v>0</v>
      </c>
      <c r="J975" s="236">
        <f t="shared" si="294"/>
        <v>0</v>
      </c>
      <c r="K975" s="212">
        <f t="shared" si="293"/>
        <v>0</v>
      </c>
      <c r="L975" s="439"/>
    </row>
    <row r="976" spans="1:12">
      <c r="A976" s="247" t="s">
        <v>5221</v>
      </c>
      <c r="B976" s="247" t="s">
        <v>7127</v>
      </c>
      <c r="C976" s="247" t="s">
        <v>313</v>
      </c>
      <c r="D976" s="247"/>
      <c r="E976" s="248" t="s">
        <v>7008</v>
      </c>
      <c r="F976" s="249" t="s">
        <v>171</v>
      </c>
      <c r="G976" s="234">
        <v>11</v>
      </c>
      <c r="H976" s="330"/>
      <c r="I976" s="433">
        <f t="shared" si="291"/>
        <v>0</v>
      </c>
      <c r="J976" s="236">
        <f t="shared" si="294"/>
        <v>0</v>
      </c>
      <c r="K976" s="212">
        <f t="shared" si="293"/>
        <v>0</v>
      </c>
      <c r="L976" s="439"/>
    </row>
    <row r="977" spans="1:12">
      <c r="A977" s="247" t="s">
        <v>5222</v>
      </c>
      <c r="B977" s="247" t="s">
        <v>7128</v>
      </c>
      <c r="C977" s="247" t="s">
        <v>313</v>
      </c>
      <c r="D977" s="247"/>
      <c r="E977" s="248" t="s">
        <v>7009</v>
      </c>
      <c r="F977" s="249" t="s">
        <v>171</v>
      </c>
      <c r="G977" s="234">
        <v>8</v>
      </c>
      <c r="H977" s="330"/>
      <c r="I977" s="433">
        <f t="shared" si="291"/>
        <v>0</v>
      </c>
      <c r="J977" s="236">
        <f t="shared" si="294"/>
        <v>0</v>
      </c>
      <c r="K977" s="212">
        <f t="shared" si="293"/>
        <v>0</v>
      </c>
      <c r="L977" s="439"/>
    </row>
    <row r="978" spans="1:12">
      <c r="A978" s="247" t="s">
        <v>5223</v>
      </c>
      <c r="B978" s="247" t="s">
        <v>7129</v>
      </c>
      <c r="C978" s="247" t="s">
        <v>313</v>
      </c>
      <c r="D978" s="247"/>
      <c r="E978" s="248" t="s">
        <v>7010</v>
      </c>
      <c r="F978" s="249" t="s">
        <v>171</v>
      </c>
      <c r="G978" s="234">
        <v>16</v>
      </c>
      <c r="H978" s="330"/>
      <c r="I978" s="433">
        <f t="shared" si="291"/>
        <v>0</v>
      </c>
      <c r="J978" s="236">
        <f t="shared" si="294"/>
        <v>0</v>
      </c>
      <c r="K978" s="212">
        <f t="shared" si="293"/>
        <v>0</v>
      </c>
      <c r="L978" s="439"/>
    </row>
    <row r="979" spans="1:12">
      <c r="A979" s="247" t="s">
        <v>5224</v>
      </c>
      <c r="B979" s="247" t="s">
        <v>7132</v>
      </c>
      <c r="C979" s="247" t="s">
        <v>313</v>
      </c>
      <c r="D979" s="247"/>
      <c r="E979" s="248" t="s">
        <v>7013</v>
      </c>
      <c r="F979" s="249" t="s">
        <v>171</v>
      </c>
      <c r="G979" s="234">
        <v>19</v>
      </c>
      <c r="H979" s="330"/>
      <c r="I979" s="433">
        <f t="shared" si="291"/>
        <v>0</v>
      </c>
      <c r="J979" s="236">
        <f t="shared" si="294"/>
        <v>0</v>
      </c>
      <c r="K979" s="212">
        <f t="shared" si="293"/>
        <v>0</v>
      </c>
      <c r="L979" s="439"/>
    </row>
    <row r="980" spans="1:12">
      <c r="A980" s="247" t="s">
        <v>5225</v>
      </c>
      <c r="B980" s="247" t="s">
        <v>7133</v>
      </c>
      <c r="C980" s="247" t="s">
        <v>313</v>
      </c>
      <c r="D980" s="247"/>
      <c r="E980" s="248" t="s">
        <v>7014</v>
      </c>
      <c r="F980" s="249" t="s">
        <v>171</v>
      </c>
      <c r="G980" s="234">
        <v>16</v>
      </c>
      <c r="H980" s="330"/>
      <c r="I980" s="433">
        <f t="shared" si="291"/>
        <v>0</v>
      </c>
      <c r="J980" s="236">
        <f t="shared" si="294"/>
        <v>0</v>
      </c>
      <c r="K980" s="212">
        <f t="shared" si="293"/>
        <v>0</v>
      </c>
      <c r="L980" s="439"/>
    </row>
    <row r="981" spans="1:12">
      <c r="A981" s="247" t="s">
        <v>5226</v>
      </c>
      <c r="B981" s="247" t="s">
        <v>7135</v>
      </c>
      <c r="C981" s="247" t="s">
        <v>313</v>
      </c>
      <c r="D981" s="247"/>
      <c r="E981" s="248" t="s">
        <v>7017</v>
      </c>
      <c r="F981" s="249" t="s">
        <v>171</v>
      </c>
      <c r="G981" s="234">
        <v>4</v>
      </c>
      <c r="H981" s="330"/>
      <c r="I981" s="433">
        <f t="shared" si="291"/>
        <v>0</v>
      </c>
      <c r="J981" s="236">
        <f t="shared" si="294"/>
        <v>0</v>
      </c>
      <c r="K981" s="212">
        <f t="shared" si="293"/>
        <v>0</v>
      </c>
      <c r="L981" s="439"/>
    </row>
    <row r="982" spans="1:12">
      <c r="A982" s="247" t="s">
        <v>5227</v>
      </c>
      <c r="B982" s="247" t="s">
        <v>7418</v>
      </c>
      <c r="C982" s="247" t="s">
        <v>313</v>
      </c>
      <c r="D982" s="247"/>
      <c r="E982" s="248" t="s">
        <v>7785</v>
      </c>
      <c r="F982" s="249" t="s">
        <v>171</v>
      </c>
      <c r="G982" s="234">
        <v>1</v>
      </c>
      <c r="H982" s="330"/>
      <c r="I982" s="433">
        <f t="shared" si="291"/>
        <v>0</v>
      </c>
      <c r="J982" s="236">
        <f t="shared" si="294"/>
        <v>0</v>
      </c>
      <c r="K982" s="212">
        <f t="shared" si="293"/>
        <v>0</v>
      </c>
      <c r="L982" s="439"/>
    </row>
    <row r="983" spans="1:12">
      <c r="A983" s="247" t="s">
        <v>5228</v>
      </c>
      <c r="B983" s="247" t="s">
        <v>7419</v>
      </c>
      <c r="C983" s="247" t="s">
        <v>313</v>
      </c>
      <c r="D983" s="247"/>
      <c r="E983" s="248" t="s">
        <v>7786</v>
      </c>
      <c r="F983" s="249" t="s">
        <v>171</v>
      </c>
      <c r="G983" s="234">
        <v>1</v>
      </c>
      <c r="H983" s="330"/>
      <c r="I983" s="433">
        <f t="shared" si="291"/>
        <v>0</v>
      </c>
      <c r="J983" s="236">
        <f t="shared" si="294"/>
        <v>0</v>
      </c>
      <c r="K983" s="212">
        <f t="shared" si="293"/>
        <v>0</v>
      </c>
      <c r="L983" s="439"/>
    </row>
    <row r="984" spans="1:12" ht="25.5">
      <c r="A984" s="247" t="s">
        <v>5229</v>
      </c>
      <c r="B984" s="247"/>
      <c r="C984" s="247" t="s">
        <v>221</v>
      </c>
      <c r="D984" s="247">
        <v>92676</v>
      </c>
      <c r="E984" s="248" t="s">
        <v>7787</v>
      </c>
      <c r="F984" s="249" t="s">
        <v>171</v>
      </c>
      <c r="G984" s="234">
        <v>8</v>
      </c>
      <c r="H984" s="330"/>
      <c r="I984" s="433">
        <f t="shared" si="291"/>
        <v>0</v>
      </c>
      <c r="J984" s="236">
        <f t="shared" si="294"/>
        <v>0</v>
      </c>
      <c r="K984" s="212">
        <f t="shared" si="293"/>
        <v>0</v>
      </c>
    </row>
    <row r="985" spans="1:12" ht="25.5">
      <c r="A985" s="247" t="s">
        <v>5230</v>
      </c>
      <c r="B985" s="247"/>
      <c r="C985" s="247" t="s">
        <v>221</v>
      </c>
      <c r="D985" s="247">
        <v>92680</v>
      </c>
      <c r="E985" s="248" t="s">
        <v>7788</v>
      </c>
      <c r="F985" s="249" t="s">
        <v>171</v>
      </c>
      <c r="G985" s="234">
        <v>11</v>
      </c>
      <c r="H985" s="330"/>
      <c r="I985" s="433">
        <f t="shared" si="291"/>
        <v>0</v>
      </c>
      <c r="J985" s="236">
        <f t="shared" si="294"/>
        <v>0</v>
      </c>
      <c r="K985" s="212">
        <f t="shared" si="293"/>
        <v>0</v>
      </c>
    </row>
    <row r="986" spans="1:12">
      <c r="A986" s="247" t="s">
        <v>5231</v>
      </c>
      <c r="B986" s="247"/>
      <c r="C986" s="247" t="s">
        <v>221</v>
      </c>
      <c r="D986" s="247">
        <v>72306</v>
      </c>
      <c r="E986" s="248" t="s">
        <v>7789</v>
      </c>
      <c r="F986" s="249" t="s">
        <v>171</v>
      </c>
      <c r="G986" s="234">
        <v>2</v>
      </c>
      <c r="H986" s="330"/>
      <c r="I986" s="433">
        <f t="shared" si="291"/>
        <v>0</v>
      </c>
      <c r="J986" s="236">
        <f t="shared" si="294"/>
        <v>0</v>
      </c>
      <c r="K986" s="212">
        <f t="shared" si="293"/>
        <v>0</v>
      </c>
    </row>
    <row r="987" spans="1:12">
      <c r="A987" s="247" t="s">
        <v>5232</v>
      </c>
      <c r="B987" s="247"/>
      <c r="C987" s="247" t="s">
        <v>221</v>
      </c>
      <c r="D987" s="247">
        <v>72307</v>
      </c>
      <c r="E987" s="248" t="s">
        <v>7790</v>
      </c>
      <c r="F987" s="249" t="s">
        <v>171</v>
      </c>
      <c r="G987" s="234">
        <v>9</v>
      </c>
      <c r="H987" s="330"/>
      <c r="I987" s="433">
        <f t="shared" si="291"/>
        <v>0</v>
      </c>
      <c r="J987" s="236">
        <f t="shared" si="294"/>
        <v>0</v>
      </c>
      <c r="K987" s="212">
        <f t="shared" si="293"/>
        <v>0</v>
      </c>
    </row>
    <row r="988" spans="1:12">
      <c r="A988" s="247" t="s">
        <v>5233</v>
      </c>
      <c r="B988" s="247" t="s">
        <v>7137</v>
      </c>
      <c r="C988" s="247" t="s">
        <v>313</v>
      </c>
      <c r="D988" s="247"/>
      <c r="E988" s="248" t="s">
        <v>7019</v>
      </c>
      <c r="F988" s="249" t="s">
        <v>171</v>
      </c>
      <c r="G988" s="234">
        <v>134</v>
      </c>
      <c r="H988" s="330"/>
      <c r="I988" s="433">
        <f t="shared" si="291"/>
        <v>0</v>
      </c>
      <c r="J988" s="236">
        <f t="shared" si="294"/>
        <v>0</v>
      </c>
      <c r="K988" s="212">
        <f t="shared" si="293"/>
        <v>0</v>
      </c>
      <c r="L988" s="439"/>
    </row>
    <row r="989" spans="1:12">
      <c r="A989" s="247" t="s">
        <v>5234</v>
      </c>
      <c r="B989" s="247" t="s">
        <v>7138</v>
      </c>
      <c r="C989" s="247" t="s">
        <v>313</v>
      </c>
      <c r="D989" s="247"/>
      <c r="E989" s="248" t="s">
        <v>7020</v>
      </c>
      <c r="F989" s="249" t="s">
        <v>171</v>
      </c>
      <c r="G989" s="234">
        <v>17</v>
      </c>
      <c r="H989" s="330"/>
      <c r="I989" s="433">
        <f t="shared" si="291"/>
        <v>0</v>
      </c>
      <c r="J989" s="236">
        <f t="shared" si="294"/>
        <v>0</v>
      </c>
      <c r="K989" s="212">
        <f t="shared" si="293"/>
        <v>0</v>
      </c>
      <c r="L989" s="439"/>
    </row>
    <row r="990" spans="1:12">
      <c r="A990" s="247" t="s">
        <v>5235</v>
      </c>
      <c r="B990" s="247" t="s">
        <v>7121</v>
      </c>
      <c r="C990" s="247" t="s">
        <v>313</v>
      </c>
      <c r="D990" s="247"/>
      <c r="E990" s="248" t="s">
        <v>7027</v>
      </c>
      <c r="F990" s="249" t="s">
        <v>171</v>
      </c>
      <c r="G990" s="234">
        <v>1</v>
      </c>
      <c r="H990" s="330"/>
      <c r="I990" s="433">
        <f t="shared" si="291"/>
        <v>0</v>
      </c>
      <c r="J990" s="236">
        <f t="shared" si="294"/>
        <v>0</v>
      </c>
      <c r="K990" s="212">
        <f t="shared" si="293"/>
        <v>0</v>
      </c>
      <c r="L990" s="439"/>
    </row>
    <row r="991" spans="1:12" ht="25.5">
      <c r="A991" s="247" t="s">
        <v>5236</v>
      </c>
      <c r="B991" s="247"/>
      <c r="C991" s="247" t="s">
        <v>221</v>
      </c>
      <c r="D991" s="247">
        <v>101929</v>
      </c>
      <c r="E991" s="248" t="s">
        <v>7743</v>
      </c>
      <c r="F991" s="249" t="s">
        <v>171</v>
      </c>
      <c r="G991" s="234">
        <v>2</v>
      </c>
      <c r="H991" s="330"/>
      <c r="I991" s="433">
        <f t="shared" si="291"/>
        <v>0</v>
      </c>
      <c r="J991" s="236">
        <f t="shared" si="294"/>
        <v>0</v>
      </c>
      <c r="K991" s="212">
        <f t="shared" si="293"/>
        <v>0</v>
      </c>
    </row>
    <row r="992" spans="1:12">
      <c r="A992" s="247" t="s">
        <v>5237</v>
      </c>
      <c r="B992" s="247"/>
      <c r="C992" s="247" t="s">
        <v>221</v>
      </c>
      <c r="D992" s="247">
        <v>72620</v>
      </c>
      <c r="E992" s="248" t="s">
        <v>7791</v>
      </c>
      <c r="F992" s="249" t="s">
        <v>171</v>
      </c>
      <c r="G992" s="234">
        <v>2</v>
      </c>
      <c r="H992" s="330"/>
      <c r="I992" s="433">
        <f t="shared" si="291"/>
        <v>0</v>
      </c>
      <c r="J992" s="236">
        <f t="shared" si="294"/>
        <v>0</v>
      </c>
      <c r="K992" s="212">
        <f t="shared" si="293"/>
        <v>0</v>
      </c>
    </row>
    <row r="993" spans="1:12" ht="25.5">
      <c r="A993" s="247" t="s">
        <v>5238</v>
      </c>
      <c r="B993" s="247"/>
      <c r="C993" s="247" t="s">
        <v>221</v>
      </c>
      <c r="D993" s="247">
        <v>92661</v>
      </c>
      <c r="E993" s="248" t="s">
        <v>7744</v>
      </c>
      <c r="F993" s="249" t="s">
        <v>171</v>
      </c>
      <c r="G993" s="234">
        <v>48</v>
      </c>
      <c r="H993" s="330"/>
      <c r="I993" s="433">
        <f t="shared" si="291"/>
        <v>0</v>
      </c>
      <c r="J993" s="236">
        <f t="shared" si="294"/>
        <v>0</v>
      </c>
      <c r="K993" s="212">
        <f t="shared" si="293"/>
        <v>0</v>
      </c>
    </row>
    <row r="994" spans="1:12" ht="25.5">
      <c r="A994" s="247" t="s">
        <v>5239</v>
      </c>
      <c r="B994" s="247"/>
      <c r="C994" s="247" t="s">
        <v>221</v>
      </c>
      <c r="D994" s="247">
        <v>92659</v>
      </c>
      <c r="E994" s="248" t="s">
        <v>7745</v>
      </c>
      <c r="F994" s="249" t="s">
        <v>171</v>
      </c>
      <c r="G994" s="234">
        <v>64</v>
      </c>
      <c r="H994" s="330"/>
      <c r="I994" s="433">
        <f t="shared" si="291"/>
        <v>0</v>
      </c>
      <c r="J994" s="236">
        <f t="shared" si="294"/>
        <v>0</v>
      </c>
      <c r="K994" s="212">
        <f t="shared" si="293"/>
        <v>0</v>
      </c>
    </row>
    <row r="995" spans="1:12" ht="25.5">
      <c r="A995" s="247" t="s">
        <v>5240</v>
      </c>
      <c r="B995" s="247"/>
      <c r="C995" s="247" t="s">
        <v>221</v>
      </c>
      <c r="D995" s="247">
        <v>92663</v>
      </c>
      <c r="E995" s="248" t="s">
        <v>7746</v>
      </c>
      <c r="F995" s="249" t="s">
        <v>171</v>
      </c>
      <c r="G995" s="234">
        <v>8</v>
      </c>
      <c r="H995" s="330"/>
      <c r="I995" s="433">
        <f t="shared" si="291"/>
        <v>0</v>
      </c>
      <c r="J995" s="236">
        <f t="shared" si="294"/>
        <v>0</v>
      </c>
      <c r="K995" s="212">
        <f t="shared" si="293"/>
        <v>0</v>
      </c>
    </row>
    <row r="996" spans="1:12" ht="25.5">
      <c r="A996" s="247" t="s">
        <v>5241</v>
      </c>
      <c r="B996" s="247"/>
      <c r="C996" s="247" t="s">
        <v>221</v>
      </c>
      <c r="D996" s="247">
        <v>92665</v>
      </c>
      <c r="E996" s="248" t="s">
        <v>7792</v>
      </c>
      <c r="F996" s="249" t="s">
        <v>171</v>
      </c>
      <c r="G996" s="234">
        <v>9</v>
      </c>
      <c r="H996" s="330"/>
      <c r="I996" s="433">
        <f t="shared" si="291"/>
        <v>0</v>
      </c>
      <c r="J996" s="236">
        <f t="shared" si="294"/>
        <v>0</v>
      </c>
      <c r="K996" s="212">
        <f t="shared" si="293"/>
        <v>0</v>
      </c>
    </row>
    <row r="997" spans="1:12" ht="25.5">
      <c r="A997" s="247" t="s">
        <v>5242</v>
      </c>
      <c r="B997" s="247"/>
      <c r="C997" s="247" t="s">
        <v>221</v>
      </c>
      <c r="D997" s="247">
        <v>92667</v>
      </c>
      <c r="E997" s="248" t="s">
        <v>7747</v>
      </c>
      <c r="F997" s="249" t="s">
        <v>171</v>
      </c>
      <c r="G997" s="234">
        <v>8</v>
      </c>
      <c r="H997" s="330"/>
      <c r="I997" s="433">
        <f t="shared" si="291"/>
        <v>0</v>
      </c>
      <c r="J997" s="236">
        <f t="shared" si="294"/>
        <v>0</v>
      </c>
      <c r="K997" s="212">
        <f t="shared" si="293"/>
        <v>0</v>
      </c>
    </row>
    <row r="998" spans="1:12" ht="25.5">
      <c r="A998" s="247" t="s">
        <v>5243</v>
      </c>
      <c r="B998" s="247"/>
      <c r="C998" s="247" t="s">
        <v>221</v>
      </c>
      <c r="D998" s="247">
        <v>101933</v>
      </c>
      <c r="E998" s="248" t="s">
        <v>7748</v>
      </c>
      <c r="F998" s="249" t="s">
        <v>171</v>
      </c>
      <c r="G998" s="234">
        <v>12</v>
      </c>
      <c r="H998" s="330"/>
      <c r="I998" s="433">
        <f t="shared" si="291"/>
        <v>0</v>
      </c>
      <c r="J998" s="236">
        <f t="shared" si="294"/>
        <v>0</v>
      </c>
      <c r="K998" s="212">
        <f t="shared" si="293"/>
        <v>0</v>
      </c>
    </row>
    <row r="999" spans="1:12">
      <c r="A999" s="247" t="s">
        <v>5244</v>
      </c>
      <c r="B999" s="247" t="s">
        <v>7140</v>
      </c>
      <c r="C999" s="247" t="s">
        <v>313</v>
      </c>
      <c r="D999" s="247"/>
      <c r="E999" s="248" t="s">
        <v>4927</v>
      </c>
      <c r="F999" s="249" t="s">
        <v>164</v>
      </c>
      <c r="G999" s="234">
        <v>43.32</v>
      </c>
      <c r="H999" s="330"/>
      <c r="I999" s="433">
        <f t="shared" si="291"/>
        <v>0</v>
      </c>
      <c r="J999" s="236">
        <f t="shared" si="294"/>
        <v>0</v>
      </c>
      <c r="K999" s="212">
        <f t="shared" si="293"/>
        <v>0</v>
      </c>
      <c r="L999" s="439"/>
    </row>
    <row r="1000" spans="1:12">
      <c r="A1000" s="247" t="s">
        <v>5245</v>
      </c>
      <c r="B1000" s="247" t="s">
        <v>7420</v>
      </c>
      <c r="C1000" s="247" t="s">
        <v>313</v>
      </c>
      <c r="D1000" s="247"/>
      <c r="E1000" s="248" t="s">
        <v>4928</v>
      </c>
      <c r="F1000" s="249" t="s">
        <v>164</v>
      </c>
      <c r="G1000" s="234">
        <v>42.48</v>
      </c>
      <c r="H1000" s="330"/>
      <c r="I1000" s="433">
        <f t="shared" si="291"/>
        <v>0</v>
      </c>
      <c r="J1000" s="236">
        <f t="shared" si="294"/>
        <v>0</v>
      </c>
      <c r="K1000" s="212">
        <f t="shared" si="293"/>
        <v>0</v>
      </c>
      <c r="L1000" s="439"/>
    </row>
    <row r="1001" spans="1:12">
      <c r="A1001" s="247" t="s">
        <v>5246</v>
      </c>
      <c r="B1001" s="247" t="s">
        <v>7142</v>
      </c>
      <c r="C1001" s="247" t="s">
        <v>313</v>
      </c>
      <c r="D1001" s="247"/>
      <c r="E1001" s="248" t="s">
        <v>4930</v>
      </c>
      <c r="F1001" s="249" t="s">
        <v>164</v>
      </c>
      <c r="G1001" s="234">
        <v>361.83</v>
      </c>
      <c r="H1001" s="330"/>
      <c r="I1001" s="433">
        <f t="shared" si="291"/>
        <v>0</v>
      </c>
      <c r="J1001" s="236">
        <f t="shared" si="294"/>
        <v>0</v>
      </c>
      <c r="K1001" s="212">
        <f t="shared" si="293"/>
        <v>0</v>
      </c>
      <c r="L1001" s="439"/>
    </row>
    <row r="1002" spans="1:12" ht="38.25">
      <c r="A1002" s="247" t="s">
        <v>7022</v>
      </c>
      <c r="B1002" s="247"/>
      <c r="C1002" s="247" t="s">
        <v>221</v>
      </c>
      <c r="D1002" s="247">
        <v>92652</v>
      </c>
      <c r="E1002" s="248" t="s">
        <v>7749</v>
      </c>
      <c r="F1002" s="249" t="s">
        <v>164</v>
      </c>
      <c r="G1002" s="234">
        <v>267.77999999999997</v>
      </c>
      <c r="H1002" s="330"/>
      <c r="I1002" s="433">
        <f t="shared" si="291"/>
        <v>0</v>
      </c>
      <c r="J1002" s="236">
        <f t="shared" si="294"/>
        <v>0</v>
      </c>
      <c r="K1002" s="212">
        <f t="shared" si="293"/>
        <v>0</v>
      </c>
    </row>
    <row r="1003" spans="1:12" ht="38.25">
      <c r="A1003" s="247" t="s">
        <v>5247</v>
      </c>
      <c r="B1003" s="247"/>
      <c r="C1003" s="247" t="s">
        <v>221</v>
      </c>
      <c r="D1003" s="247">
        <v>92653</v>
      </c>
      <c r="E1003" s="248" t="s">
        <v>7750</v>
      </c>
      <c r="F1003" s="249" t="s">
        <v>164</v>
      </c>
      <c r="G1003" s="234">
        <v>116.89</v>
      </c>
      <c r="H1003" s="330"/>
      <c r="I1003" s="433">
        <f t="shared" si="291"/>
        <v>0</v>
      </c>
      <c r="J1003" s="236">
        <f t="shared" si="294"/>
        <v>0</v>
      </c>
      <c r="K1003" s="212">
        <f t="shared" si="293"/>
        <v>0</v>
      </c>
    </row>
    <row r="1004" spans="1:12" ht="38.25">
      <c r="A1004" s="247" t="s">
        <v>5248</v>
      </c>
      <c r="B1004" s="247"/>
      <c r="C1004" s="247" t="s">
        <v>221</v>
      </c>
      <c r="D1004" s="247">
        <v>92654</v>
      </c>
      <c r="E1004" s="248" t="s">
        <v>7751</v>
      </c>
      <c r="F1004" s="249" t="s">
        <v>164</v>
      </c>
      <c r="G1004" s="234">
        <v>153.27000000000001</v>
      </c>
      <c r="H1004" s="330"/>
      <c r="I1004" s="433">
        <f t="shared" si="291"/>
        <v>0</v>
      </c>
      <c r="J1004" s="236">
        <f t="shared" si="294"/>
        <v>0</v>
      </c>
      <c r="K1004" s="212">
        <f t="shared" si="293"/>
        <v>0</v>
      </c>
    </row>
    <row r="1005" spans="1:12" ht="38.25">
      <c r="A1005" s="247" t="s">
        <v>5249</v>
      </c>
      <c r="B1005" s="247"/>
      <c r="C1005" s="247" t="s">
        <v>221</v>
      </c>
      <c r="D1005" s="247">
        <v>92655</v>
      </c>
      <c r="E1005" s="248" t="s">
        <v>7752</v>
      </c>
      <c r="F1005" s="249" t="s">
        <v>164</v>
      </c>
      <c r="G1005" s="234">
        <v>68.84</v>
      </c>
      <c r="H1005" s="330"/>
      <c r="I1005" s="433">
        <f t="shared" si="291"/>
        <v>0</v>
      </c>
      <c r="J1005" s="236">
        <f t="shared" si="294"/>
        <v>0</v>
      </c>
      <c r="K1005" s="212">
        <f t="shared" ref="K1005:K1030" si="295">TRUNC(G1005*J1005,2)</f>
        <v>0</v>
      </c>
    </row>
    <row r="1006" spans="1:12" ht="38.25">
      <c r="A1006" s="247" t="s">
        <v>5250</v>
      </c>
      <c r="B1006" s="247"/>
      <c r="C1006" s="247" t="s">
        <v>221</v>
      </c>
      <c r="D1006" s="247">
        <v>92656</v>
      </c>
      <c r="E1006" s="248" t="s">
        <v>7753</v>
      </c>
      <c r="F1006" s="249" t="s">
        <v>164</v>
      </c>
      <c r="G1006" s="234">
        <v>245.07</v>
      </c>
      <c r="H1006" s="330"/>
      <c r="I1006" s="433">
        <f t="shared" si="291"/>
        <v>0</v>
      </c>
      <c r="J1006" s="236">
        <f t="shared" si="294"/>
        <v>0</v>
      </c>
      <c r="K1006" s="212">
        <f t="shared" si="295"/>
        <v>0</v>
      </c>
    </row>
    <row r="1007" spans="1:12" ht="25.5">
      <c r="A1007" s="247" t="s">
        <v>5251</v>
      </c>
      <c r="B1007" s="247"/>
      <c r="C1007" s="247" t="s">
        <v>221</v>
      </c>
      <c r="D1007" s="247">
        <v>92684</v>
      </c>
      <c r="E1007" s="248" t="s">
        <v>7755</v>
      </c>
      <c r="F1007" s="249" t="s">
        <v>171</v>
      </c>
      <c r="G1007" s="234">
        <v>8</v>
      </c>
      <c r="H1007" s="330"/>
      <c r="I1007" s="433">
        <f t="shared" si="291"/>
        <v>0</v>
      </c>
      <c r="J1007" s="236">
        <f t="shared" si="294"/>
        <v>0</v>
      </c>
      <c r="K1007" s="212">
        <f t="shared" si="295"/>
        <v>0</v>
      </c>
    </row>
    <row r="1008" spans="1:12" ht="25.5">
      <c r="A1008" s="247" t="s">
        <v>5252</v>
      </c>
      <c r="B1008" s="247"/>
      <c r="C1008" s="247" t="s">
        <v>221</v>
      </c>
      <c r="D1008" s="247">
        <v>92686</v>
      </c>
      <c r="E1008" s="248" t="s">
        <v>7756</v>
      </c>
      <c r="F1008" s="249" t="s">
        <v>171</v>
      </c>
      <c r="G1008" s="234">
        <v>35</v>
      </c>
      <c r="H1008" s="330"/>
      <c r="I1008" s="433">
        <f t="shared" si="291"/>
        <v>0</v>
      </c>
      <c r="J1008" s="236">
        <f t="shared" si="294"/>
        <v>0</v>
      </c>
      <c r="K1008" s="212">
        <f t="shared" si="295"/>
        <v>0</v>
      </c>
    </row>
    <row r="1009" spans="1:12" ht="25.5">
      <c r="A1009" s="247" t="s">
        <v>7023</v>
      </c>
      <c r="B1009" s="247"/>
      <c r="C1009" s="247" t="s">
        <v>221</v>
      </c>
      <c r="D1009" s="247">
        <v>101935</v>
      </c>
      <c r="E1009" s="248" t="s">
        <v>7757</v>
      </c>
      <c r="F1009" s="249" t="s">
        <v>171</v>
      </c>
      <c r="G1009" s="234">
        <v>1</v>
      </c>
      <c r="H1009" s="330"/>
      <c r="I1009" s="433">
        <f t="shared" si="291"/>
        <v>0</v>
      </c>
      <c r="J1009" s="236">
        <f t="shared" si="294"/>
        <v>0</v>
      </c>
      <c r="K1009" s="212">
        <f t="shared" si="295"/>
        <v>0</v>
      </c>
    </row>
    <row r="1010" spans="1:12">
      <c r="A1010" s="247" t="s">
        <v>5253</v>
      </c>
      <c r="B1010" s="247"/>
      <c r="C1010" s="247" t="s">
        <v>221</v>
      </c>
      <c r="D1010" s="247">
        <v>72720</v>
      </c>
      <c r="E1010" s="248" t="s">
        <v>7793</v>
      </c>
      <c r="F1010" s="249" t="s">
        <v>171</v>
      </c>
      <c r="G1010" s="234">
        <v>1</v>
      </c>
      <c r="H1010" s="330"/>
      <c r="I1010" s="433">
        <f t="shared" si="291"/>
        <v>0</v>
      </c>
      <c r="J1010" s="236">
        <f t="shared" si="294"/>
        <v>0</v>
      </c>
      <c r="K1010" s="212">
        <f t="shared" si="295"/>
        <v>0</v>
      </c>
    </row>
    <row r="1011" spans="1:12">
      <c r="A1011" s="247" t="s">
        <v>5254</v>
      </c>
      <c r="B1011" s="247" t="s">
        <v>7143</v>
      </c>
      <c r="C1011" s="247" t="s">
        <v>313</v>
      </c>
      <c r="D1011" s="247"/>
      <c r="E1011" s="248" t="s">
        <v>7758</v>
      </c>
      <c r="F1011" s="249" t="s">
        <v>171</v>
      </c>
      <c r="G1011" s="234">
        <v>1</v>
      </c>
      <c r="H1011" s="330"/>
      <c r="I1011" s="433">
        <f t="shared" si="291"/>
        <v>0</v>
      </c>
      <c r="J1011" s="236">
        <f t="shared" si="294"/>
        <v>0</v>
      </c>
      <c r="K1011" s="212">
        <f t="shared" si="295"/>
        <v>0</v>
      </c>
      <c r="L1011" s="439"/>
    </row>
    <row r="1012" spans="1:12">
      <c r="A1012" s="247" t="s">
        <v>5255</v>
      </c>
      <c r="B1012" s="247" t="s">
        <v>7144</v>
      </c>
      <c r="C1012" s="247" t="s">
        <v>313</v>
      </c>
      <c r="D1012" s="247"/>
      <c r="E1012" s="248" t="s">
        <v>7759</v>
      </c>
      <c r="F1012" s="249" t="s">
        <v>171</v>
      </c>
      <c r="G1012" s="234">
        <v>8</v>
      </c>
      <c r="H1012" s="330"/>
      <c r="I1012" s="433">
        <f t="shared" si="291"/>
        <v>0</v>
      </c>
      <c r="J1012" s="236">
        <f t="shared" si="294"/>
        <v>0</v>
      </c>
      <c r="K1012" s="212">
        <f t="shared" si="295"/>
        <v>0</v>
      </c>
      <c r="L1012" s="439"/>
    </row>
    <row r="1013" spans="1:12">
      <c r="A1013" s="247" t="s">
        <v>5256</v>
      </c>
      <c r="B1013" s="247" t="s">
        <v>7145</v>
      </c>
      <c r="C1013" s="247" t="s">
        <v>313</v>
      </c>
      <c r="D1013" s="247"/>
      <c r="E1013" s="248" t="s">
        <v>7760</v>
      </c>
      <c r="F1013" s="249" t="s">
        <v>171</v>
      </c>
      <c r="G1013" s="234">
        <v>48</v>
      </c>
      <c r="H1013" s="330"/>
      <c r="I1013" s="433">
        <f t="shared" si="291"/>
        <v>0</v>
      </c>
      <c r="J1013" s="236">
        <f t="shared" si="294"/>
        <v>0</v>
      </c>
      <c r="K1013" s="212">
        <f t="shared" si="295"/>
        <v>0</v>
      </c>
      <c r="L1013" s="439"/>
    </row>
    <row r="1014" spans="1:12">
      <c r="A1014" s="247" t="s">
        <v>5257</v>
      </c>
      <c r="B1014" s="247" t="s">
        <v>7146</v>
      </c>
      <c r="C1014" s="247" t="s">
        <v>313</v>
      </c>
      <c r="D1014" s="247"/>
      <c r="E1014" s="248" t="s">
        <v>7761</v>
      </c>
      <c r="F1014" s="249" t="s">
        <v>171</v>
      </c>
      <c r="G1014" s="234">
        <v>11</v>
      </c>
      <c r="H1014" s="330"/>
      <c r="I1014" s="433">
        <f t="shared" si="291"/>
        <v>0</v>
      </c>
      <c r="J1014" s="236">
        <f t="shared" si="294"/>
        <v>0</v>
      </c>
      <c r="K1014" s="212">
        <f t="shared" si="295"/>
        <v>0</v>
      </c>
      <c r="L1014" s="439"/>
    </row>
    <row r="1015" spans="1:12">
      <c r="A1015" s="247" t="s">
        <v>7024</v>
      </c>
      <c r="B1015" s="247" t="s">
        <v>7147</v>
      </c>
      <c r="C1015" s="247" t="s">
        <v>313</v>
      </c>
      <c r="D1015" s="247"/>
      <c r="E1015" s="248" t="s">
        <v>7762</v>
      </c>
      <c r="F1015" s="249" t="s">
        <v>171</v>
      </c>
      <c r="G1015" s="234">
        <v>64</v>
      </c>
      <c r="H1015" s="330"/>
      <c r="I1015" s="433">
        <f t="shared" si="291"/>
        <v>0</v>
      </c>
      <c r="J1015" s="236">
        <f t="shared" si="294"/>
        <v>0</v>
      </c>
      <c r="K1015" s="212">
        <f t="shared" si="295"/>
        <v>0</v>
      </c>
      <c r="L1015" s="439"/>
    </row>
    <row r="1016" spans="1:12">
      <c r="A1016" s="247" t="s">
        <v>7025</v>
      </c>
      <c r="B1016" s="247" t="s">
        <v>7149</v>
      </c>
      <c r="C1016" s="247" t="s">
        <v>313</v>
      </c>
      <c r="D1016" s="247"/>
      <c r="E1016" s="248" t="s">
        <v>7764</v>
      </c>
      <c r="F1016" s="249" t="s">
        <v>171</v>
      </c>
      <c r="G1016" s="234">
        <v>16</v>
      </c>
      <c r="H1016" s="330"/>
      <c r="I1016" s="433">
        <f t="shared" si="291"/>
        <v>0</v>
      </c>
      <c r="J1016" s="236">
        <f t="shared" si="294"/>
        <v>0</v>
      </c>
      <c r="K1016" s="212">
        <f t="shared" si="295"/>
        <v>0</v>
      </c>
      <c r="L1016" s="439"/>
    </row>
    <row r="1017" spans="1:12">
      <c r="A1017" s="247" t="s">
        <v>5258</v>
      </c>
      <c r="B1017" s="247" t="s">
        <v>7150</v>
      </c>
      <c r="C1017" s="247" t="s">
        <v>313</v>
      </c>
      <c r="D1017" s="247"/>
      <c r="E1017" s="248" t="s">
        <v>7765</v>
      </c>
      <c r="F1017" s="249" t="s">
        <v>171</v>
      </c>
      <c r="G1017" s="234">
        <v>23</v>
      </c>
      <c r="H1017" s="330"/>
      <c r="I1017" s="433">
        <f t="shared" si="291"/>
        <v>0</v>
      </c>
      <c r="J1017" s="236">
        <f t="shared" si="294"/>
        <v>0</v>
      </c>
      <c r="K1017" s="212">
        <f t="shared" si="295"/>
        <v>0</v>
      </c>
      <c r="L1017" s="439"/>
    </row>
    <row r="1018" spans="1:12">
      <c r="A1018" s="247" t="s">
        <v>5259</v>
      </c>
      <c r="B1018" s="247" t="s">
        <v>7151</v>
      </c>
      <c r="C1018" s="247" t="s">
        <v>313</v>
      </c>
      <c r="D1018" s="247"/>
      <c r="E1018" s="248" t="s">
        <v>7766</v>
      </c>
      <c r="F1018" s="249" t="s">
        <v>171</v>
      </c>
      <c r="G1018" s="234">
        <v>16</v>
      </c>
      <c r="H1018" s="330"/>
      <c r="I1018" s="433">
        <f t="shared" si="291"/>
        <v>0</v>
      </c>
      <c r="J1018" s="236">
        <f t="shared" si="294"/>
        <v>0</v>
      </c>
      <c r="K1018" s="212">
        <f t="shared" si="295"/>
        <v>0</v>
      </c>
      <c r="L1018" s="439"/>
    </row>
    <row r="1019" spans="1:12">
      <c r="A1019" s="247" t="s">
        <v>5260</v>
      </c>
      <c r="B1019" s="247" t="s">
        <v>7154</v>
      </c>
      <c r="C1019" s="247" t="s">
        <v>313</v>
      </c>
      <c r="D1019" s="247"/>
      <c r="E1019" s="248" t="s">
        <v>7769</v>
      </c>
      <c r="F1019" s="249" t="s">
        <v>171</v>
      </c>
      <c r="G1019" s="234">
        <v>24</v>
      </c>
      <c r="H1019" s="330"/>
      <c r="I1019" s="433">
        <f t="shared" si="291"/>
        <v>0</v>
      </c>
      <c r="J1019" s="236">
        <f t="shared" si="294"/>
        <v>0</v>
      </c>
      <c r="K1019" s="212">
        <f t="shared" si="295"/>
        <v>0</v>
      </c>
      <c r="L1019" s="439"/>
    </row>
    <row r="1020" spans="1:12">
      <c r="A1020" s="247" t="s">
        <v>5261</v>
      </c>
      <c r="B1020" s="247" t="s">
        <v>7421</v>
      </c>
      <c r="C1020" s="247" t="s">
        <v>313</v>
      </c>
      <c r="D1020" s="247"/>
      <c r="E1020" s="248" t="s">
        <v>7794</v>
      </c>
      <c r="F1020" s="249" t="s">
        <v>171</v>
      </c>
      <c r="G1020" s="234">
        <v>4</v>
      </c>
      <c r="H1020" s="330"/>
      <c r="I1020" s="433">
        <f t="shared" si="291"/>
        <v>0</v>
      </c>
      <c r="J1020" s="236">
        <f t="shared" si="294"/>
        <v>0</v>
      </c>
      <c r="K1020" s="212">
        <f t="shared" si="295"/>
        <v>0</v>
      </c>
      <c r="L1020" s="439"/>
    </row>
    <row r="1021" spans="1:12">
      <c r="A1021" s="247" t="s">
        <v>7026</v>
      </c>
      <c r="B1021" s="247" t="s">
        <v>7422</v>
      </c>
      <c r="C1021" s="247" t="s">
        <v>313</v>
      </c>
      <c r="D1021" s="247"/>
      <c r="E1021" s="248" t="s">
        <v>7795</v>
      </c>
      <c r="F1021" s="249" t="s">
        <v>171</v>
      </c>
      <c r="G1021" s="234">
        <v>2</v>
      </c>
      <c r="H1021" s="330"/>
      <c r="I1021" s="433">
        <f t="shared" si="291"/>
        <v>0</v>
      </c>
      <c r="J1021" s="236">
        <f t="shared" si="294"/>
        <v>0</v>
      </c>
      <c r="K1021" s="212">
        <f t="shared" si="295"/>
        <v>0</v>
      </c>
      <c r="L1021" s="439"/>
    </row>
    <row r="1022" spans="1:12">
      <c r="A1022" s="247" t="s">
        <v>5262</v>
      </c>
      <c r="B1022" s="247" t="s">
        <v>7155</v>
      </c>
      <c r="C1022" s="247" t="s">
        <v>313</v>
      </c>
      <c r="D1022" s="247"/>
      <c r="E1022" s="248" t="s">
        <v>7770</v>
      </c>
      <c r="F1022" s="249" t="s">
        <v>171</v>
      </c>
      <c r="G1022" s="234">
        <v>8</v>
      </c>
      <c r="H1022" s="330"/>
      <c r="I1022" s="433">
        <f t="shared" si="291"/>
        <v>0</v>
      </c>
      <c r="J1022" s="236">
        <f t="shared" si="294"/>
        <v>0</v>
      </c>
      <c r="K1022" s="212">
        <f t="shared" si="295"/>
        <v>0</v>
      </c>
      <c r="L1022" s="439"/>
    </row>
    <row r="1023" spans="1:12">
      <c r="A1023" s="247" t="s">
        <v>5263</v>
      </c>
      <c r="B1023" s="247" t="s">
        <v>7156</v>
      </c>
      <c r="C1023" s="247" t="s">
        <v>313</v>
      </c>
      <c r="D1023" s="247"/>
      <c r="E1023" s="248" t="s">
        <v>7771</v>
      </c>
      <c r="F1023" s="249" t="s">
        <v>171</v>
      </c>
      <c r="G1023" s="234">
        <v>4</v>
      </c>
      <c r="H1023" s="330"/>
      <c r="I1023" s="433">
        <f t="shared" si="291"/>
        <v>0</v>
      </c>
      <c r="J1023" s="236">
        <f t="shared" si="294"/>
        <v>0</v>
      </c>
      <c r="K1023" s="212">
        <f t="shared" si="295"/>
        <v>0</v>
      </c>
      <c r="L1023" s="439"/>
    </row>
    <row r="1024" spans="1:12" ht="25.5">
      <c r="A1024" s="247" t="s">
        <v>5264</v>
      </c>
      <c r="B1024" s="247"/>
      <c r="C1024" s="247" t="s">
        <v>221</v>
      </c>
      <c r="D1024" s="247">
        <v>92903</v>
      </c>
      <c r="E1024" s="248" t="s">
        <v>7796</v>
      </c>
      <c r="F1024" s="249" t="s">
        <v>171</v>
      </c>
      <c r="G1024" s="234">
        <v>2</v>
      </c>
      <c r="H1024" s="330"/>
      <c r="I1024" s="433">
        <f t="shared" si="291"/>
        <v>0</v>
      </c>
      <c r="J1024" s="236">
        <f t="shared" si="294"/>
        <v>0</v>
      </c>
      <c r="K1024" s="212">
        <f t="shared" si="295"/>
        <v>0</v>
      </c>
    </row>
    <row r="1025" spans="1:12" ht="25.5">
      <c r="A1025" s="247" t="s">
        <v>5265</v>
      </c>
      <c r="B1025" s="247"/>
      <c r="C1025" s="247" t="s">
        <v>221</v>
      </c>
      <c r="D1025" s="247">
        <v>101928</v>
      </c>
      <c r="E1025" s="248" t="s">
        <v>7772</v>
      </c>
      <c r="F1025" s="249" t="s">
        <v>171</v>
      </c>
      <c r="G1025" s="234">
        <v>8</v>
      </c>
      <c r="H1025" s="330"/>
      <c r="I1025" s="433">
        <f t="shared" si="291"/>
        <v>0</v>
      </c>
      <c r="J1025" s="236">
        <f t="shared" si="294"/>
        <v>0</v>
      </c>
      <c r="K1025" s="212">
        <f t="shared" si="295"/>
        <v>0</v>
      </c>
    </row>
    <row r="1026" spans="1:12" ht="25.5">
      <c r="A1026" s="247" t="s">
        <v>5266</v>
      </c>
      <c r="B1026" s="247"/>
      <c r="C1026" s="247" t="s">
        <v>221</v>
      </c>
      <c r="D1026" s="247">
        <v>92943</v>
      </c>
      <c r="E1026" s="248" t="s">
        <v>7773</v>
      </c>
      <c r="F1026" s="249" t="s">
        <v>171</v>
      </c>
      <c r="G1026" s="234">
        <v>48</v>
      </c>
      <c r="H1026" s="330"/>
      <c r="I1026" s="433">
        <f t="shared" si="291"/>
        <v>0</v>
      </c>
      <c r="J1026" s="236">
        <f t="shared" si="294"/>
        <v>0</v>
      </c>
      <c r="K1026" s="212">
        <f t="shared" si="295"/>
        <v>0</v>
      </c>
    </row>
    <row r="1027" spans="1:12" ht="25.5">
      <c r="A1027" s="247" t="s">
        <v>5267</v>
      </c>
      <c r="B1027" s="247"/>
      <c r="C1027" s="247" t="s">
        <v>221</v>
      </c>
      <c r="D1027" s="247">
        <v>92940</v>
      </c>
      <c r="E1027" s="248" t="s">
        <v>7774</v>
      </c>
      <c r="F1027" s="249" t="s">
        <v>171</v>
      </c>
      <c r="G1027" s="234">
        <v>64</v>
      </c>
      <c r="H1027" s="330"/>
      <c r="I1027" s="433">
        <f t="shared" si="291"/>
        <v>0</v>
      </c>
      <c r="J1027" s="236">
        <f t="shared" si="294"/>
        <v>0</v>
      </c>
      <c r="K1027" s="212">
        <f t="shared" si="295"/>
        <v>0</v>
      </c>
    </row>
    <row r="1028" spans="1:12" ht="25.5">
      <c r="A1028" s="247" t="s">
        <v>5268</v>
      </c>
      <c r="B1028" s="247"/>
      <c r="C1028" s="247" t="s">
        <v>221</v>
      </c>
      <c r="D1028" s="247">
        <v>92946</v>
      </c>
      <c r="E1028" s="248" t="s">
        <v>7775</v>
      </c>
      <c r="F1028" s="249" t="s">
        <v>171</v>
      </c>
      <c r="G1028" s="234">
        <v>8</v>
      </c>
      <c r="H1028" s="330"/>
      <c r="I1028" s="433">
        <f t="shared" si="291"/>
        <v>0</v>
      </c>
      <c r="J1028" s="236">
        <f t="shared" si="294"/>
        <v>0</v>
      </c>
      <c r="K1028" s="212">
        <f t="shared" si="295"/>
        <v>0</v>
      </c>
    </row>
    <row r="1029" spans="1:12" ht="25.5">
      <c r="A1029" s="247" t="s">
        <v>5269</v>
      </c>
      <c r="B1029" s="247"/>
      <c r="C1029" s="247" t="s">
        <v>221</v>
      </c>
      <c r="D1029" s="247">
        <v>92950</v>
      </c>
      <c r="E1029" s="248" t="s">
        <v>7797</v>
      </c>
      <c r="F1029" s="249" t="s">
        <v>171</v>
      </c>
      <c r="G1029" s="234">
        <v>8</v>
      </c>
      <c r="H1029" s="330"/>
      <c r="I1029" s="433">
        <f t="shared" si="291"/>
        <v>0</v>
      </c>
      <c r="J1029" s="236">
        <f t="shared" si="294"/>
        <v>0</v>
      </c>
      <c r="K1029" s="212">
        <f t="shared" si="295"/>
        <v>0</v>
      </c>
    </row>
    <row r="1030" spans="1:12" ht="25.5">
      <c r="A1030" s="247" t="s">
        <v>5270</v>
      </c>
      <c r="B1030" s="247"/>
      <c r="C1030" s="247" t="s">
        <v>221</v>
      </c>
      <c r="D1030" s="247">
        <v>92951</v>
      </c>
      <c r="E1030" s="248" t="s">
        <v>7776</v>
      </c>
      <c r="F1030" s="249" t="s">
        <v>171</v>
      </c>
      <c r="G1030" s="234">
        <v>8</v>
      </c>
      <c r="H1030" s="330"/>
      <c r="I1030" s="433">
        <f t="shared" si="291"/>
        <v>0</v>
      </c>
      <c r="J1030" s="236">
        <f t="shared" si="294"/>
        <v>0</v>
      </c>
      <c r="K1030" s="212">
        <f t="shared" si="295"/>
        <v>0</v>
      </c>
    </row>
    <row r="1031" spans="1:12">
      <c r="A1031" s="247"/>
      <c r="B1031" s="247"/>
      <c r="C1031" s="247"/>
      <c r="D1031" s="247"/>
      <c r="E1031" s="248"/>
      <c r="F1031" s="249"/>
      <c r="G1031" s="234"/>
      <c r="H1031" s="491"/>
      <c r="I1031" s="329"/>
      <c r="J1031" s="329"/>
      <c r="K1031" s="407"/>
    </row>
    <row r="1032" spans="1:12">
      <c r="A1032" s="247" t="s">
        <v>5286</v>
      </c>
      <c r="B1032" s="247"/>
      <c r="C1032" s="247"/>
      <c r="D1032" s="247"/>
      <c r="E1032" s="248" t="s">
        <v>6277</v>
      </c>
      <c r="F1032" s="249"/>
      <c r="G1032" s="234"/>
      <c r="H1032" s="491"/>
      <c r="I1032" s="329"/>
      <c r="J1032" s="329"/>
      <c r="K1032" s="407"/>
    </row>
    <row r="1033" spans="1:12">
      <c r="A1033" s="247" t="s">
        <v>5287</v>
      </c>
      <c r="B1033" s="247" t="s">
        <v>5480</v>
      </c>
      <c r="C1033" s="247" t="s">
        <v>313</v>
      </c>
      <c r="D1033" s="247"/>
      <c r="E1033" s="248" t="s">
        <v>4908</v>
      </c>
      <c r="F1033" s="249" t="s">
        <v>171</v>
      </c>
      <c r="G1033" s="234">
        <v>1</v>
      </c>
      <c r="H1033" s="330"/>
      <c r="I1033" s="433">
        <f t="shared" ref="I1033:I1038" si="296">$H$3</f>
        <v>0</v>
      </c>
      <c r="J1033" s="236">
        <f t="shared" ref="J1033" si="297">TRUNC(H1033 * (1+I1033), 2)</f>
        <v>0</v>
      </c>
      <c r="K1033" s="212">
        <f t="shared" ref="K1033:K1038" si="298">TRUNC(G1033*J1033,2)</f>
        <v>0</v>
      </c>
      <c r="L1033" s="439"/>
    </row>
    <row r="1034" spans="1:12" ht="38.25">
      <c r="A1034" s="247" t="s">
        <v>5288</v>
      </c>
      <c r="B1034" s="247"/>
      <c r="C1034" s="247" t="s">
        <v>221</v>
      </c>
      <c r="D1034" s="247">
        <v>94499</v>
      </c>
      <c r="E1034" s="248" t="s">
        <v>6654</v>
      </c>
      <c r="F1034" s="249" t="s">
        <v>171</v>
      </c>
      <c r="G1034" s="234">
        <v>1</v>
      </c>
      <c r="H1034" s="330"/>
      <c r="I1034" s="433">
        <f t="shared" si="296"/>
        <v>0</v>
      </c>
      <c r="J1034" s="236">
        <f t="shared" ref="J1034:J1038" si="299">TRUNC(H1034 * (1+I1034), 2)</f>
        <v>0</v>
      </c>
      <c r="K1034" s="212">
        <f t="shared" si="298"/>
        <v>0</v>
      </c>
      <c r="L1034" s="434"/>
    </row>
    <row r="1035" spans="1:12">
      <c r="A1035" s="247" t="s">
        <v>5289</v>
      </c>
      <c r="B1035" s="247" t="s">
        <v>5482</v>
      </c>
      <c r="C1035" s="247" t="s">
        <v>313</v>
      </c>
      <c r="D1035" s="247"/>
      <c r="E1035" s="248" t="s">
        <v>4915</v>
      </c>
      <c r="F1035" s="249" t="s">
        <v>171</v>
      </c>
      <c r="G1035" s="234">
        <v>1</v>
      </c>
      <c r="H1035" s="330"/>
      <c r="I1035" s="433">
        <f t="shared" si="296"/>
        <v>0</v>
      </c>
      <c r="J1035" s="236">
        <f t="shared" si="299"/>
        <v>0</v>
      </c>
      <c r="K1035" s="212">
        <f t="shared" si="298"/>
        <v>0</v>
      </c>
      <c r="L1035" s="439"/>
    </row>
    <row r="1036" spans="1:12">
      <c r="A1036" s="247" t="s">
        <v>5290</v>
      </c>
      <c r="B1036" s="247" t="s">
        <v>5483</v>
      </c>
      <c r="C1036" s="247" t="s">
        <v>313</v>
      </c>
      <c r="D1036" s="247"/>
      <c r="E1036" s="248" t="s">
        <v>4916</v>
      </c>
      <c r="F1036" s="249" t="s">
        <v>171</v>
      </c>
      <c r="G1036" s="234">
        <v>1</v>
      </c>
      <c r="H1036" s="330"/>
      <c r="I1036" s="433">
        <f t="shared" si="296"/>
        <v>0</v>
      </c>
      <c r="J1036" s="236">
        <f t="shared" si="299"/>
        <v>0</v>
      </c>
      <c r="K1036" s="212">
        <f t="shared" si="298"/>
        <v>0</v>
      </c>
      <c r="L1036" s="439"/>
    </row>
    <row r="1037" spans="1:12">
      <c r="A1037" s="247" t="s">
        <v>5291</v>
      </c>
      <c r="B1037" s="247" t="s">
        <v>5964</v>
      </c>
      <c r="C1037" s="247" t="s">
        <v>313</v>
      </c>
      <c r="D1037" s="247"/>
      <c r="E1037" s="248" t="s">
        <v>4935</v>
      </c>
      <c r="F1037" s="249" t="s">
        <v>171</v>
      </c>
      <c r="G1037" s="234">
        <v>2</v>
      </c>
      <c r="H1037" s="330"/>
      <c r="I1037" s="433">
        <f t="shared" si="296"/>
        <v>0</v>
      </c>
      <c r="J1037" s="236">
        <f t="shared" si="299"/>
        <v>0</v>
      </c>
      <c r="K1037" s="212">
        <f t="shared" si="298"/>
        <v>0</v>
      </c>
      <c r="L1037" s="439"/>
    </row>
    <row r="1038" spans="1:12" ht="25.5">
      <c r="A1038" s="247" t="s">
        <v>7004</v>
      </c>
      <c r="B1038" s="247"/>
      <c r="C1038" s="247" t="s">
        <v>221</v>
      </c>
      <c r="D1038" s="247">
        <v>95696</v>
      </c>
      <c r="E1038" s="248" t="s">
        <v>7307</v>
      </c>
      <c r="F1038" s="249" t="s">
        <v>171</v>
      </c>
      <c r="G1038" s="234">
        <v>310</v>
      </c>
      <c r="H1038" s="330"/>
      <c r="I1038" s="433">
        <f t="shared" si="296"/>
        <v>0</v>
      </c>
      <c r="J1038" s="236">
        <f t="shared" si="299"/>
        <v>0</v>
      </c>
      <c r="K1038" s="212">
        <f t="shared" si="298"/>
        <v>0</v>
      </c>
    </row>
    <row r="1039" spans="1:12">
      <c r="A1039" s="247"/>
      <c r="B1039" s="247"/>
      <c r="C1039" s="247"/>
      <c r="D1039" s="247"/>
      <c r="E1039" s="248"/>
      <c r="F1039" s="249"/>
      <c r="G1039" s="234"/>
      <c r="H1039" s="330"/>
      <c r="I1039" s="329"/>
      <c r="J1039" s="329"/>
      <c r="K1039" s="407"/>
    </row>
    <row r="1040" spans="1:12">
      <c r="A1040" s="247" t="s">
        <v>5293</v>
      </c>
      <c r="B1040" s="247"/>
      <c r="C1040" s="247"/>
      <c r="D1040" s="247"/>
      <c r="E1040" s="248" t="s">
        <v>4901</v>
      </c>
      <c r="F1040" s="249"/>
      <c r="G1040" s="234"/>
      <c r="H1040" s="491"/>
      <c r="I1040" s="329"/>
      <c r="J1040" s="329"/>
      <c r="K1040" s="407"/>
    </row>
    <row r="1041" spans="1:12" ht="38.25">
      <c r="A1041" s="247" t="s">
        <v>5294</v>
      </c>
      <c r="B1041" s="247"/>
      <c r="C1041" s="247" t="s">
        <v>221</v>
      </c>
      <c r="D1041" s="247">
        <v>94501</v>
      </c>
      <c r="E1041" s="248" t="s">
        <v>6655</v>
      </c>
      <c r="F1041" s="249" t="s">
        <v>171</v>
      </c>
      <c r="G1041" s="234">
        <v>6</v>
      </c>
      <c r="H1041" s="330"/>
      <c r="I1041" s="433">
        <f t="shared" ref="I1041:I1044" si="300">$H$3</f>
        <v>0</v>
      </c>
      <c r="J1041" s="236">
        <f t="shared" ref="J1041" si="301">TRUNC(H1041 * (1+I1041), 2)</f>
        <v>0</v>
      </c>
      <c r="K1041" s="212">
        <f>TRUNC(G1041*J1041,2)</f>
        <v>0</v>
      </c>
      <c r="L1041" s="434"/>
    </row>
    <row r="1042" spans="1:12" ht="25.5">
      <c r="A1042" s="247" t="s">
        <v>5295</v>
      </c>
      <c r="B1042" s="247"/>
      <c r="C1042" s="247" t="s">
        <v>221</v>
      </c>
      <c r="D1042" s="247">
        <v>99625</v>
      </c>
      <c r="E1042" s="248" t="s">
        <v>7331</v>
      </c>
      <c r="F1042" s="249" t="s">
        <v>171</v>
      </c>
      <c r="G1042" s="234">
        <v>1</v>
      </c>
      <c r="H1042" s="330"/>
      <c r="I1042" s="433">
        <f t="shared" si="300"/>
        <v>0</v>
      </c>
      <c r="J1042" s="236">
        <f t="shared" ref="J1042:J1044" si="302">TRUNC(H1042 * (1+I1042), 2)</f>
        <v>0</v>
      </c>
      <c r="K1042" s="212">
        <f>TRUNC(G1042*J1042,2)</f>
        <v>0</v>
      </c>
      <c r="L1042" s="434"/>
    </row>
    <row r="1043" spans="1:12" ht="25.5">
      <c r="A1043" s="247" t="s">
        <v>5296</v>
      </c>
      <c r="B1043" s="247"/>
      <c r="C1043" s="247" t="s">
        <v>221</v>
      </c>
      <c r="D1043" s="247">
        <v>99626</v>
      </c>
      <c r="E1043" s="248" t="s">
        <v>7685</v>
      </c>
      <c r="F1043" s="249" t="s">
        <v>171</v>
      </c>
      <c r="G1043" s="234">
        <v>2</v>
      </c>
      <c r="H1043" s="330"/>
      <c r="I1043" s="433">
        <f t="shared" si="300"/>
        <v>0</v>
      </c>
      <c r="J1043" s="236">
        <f t="shared" si="302"/>
        <v>0</v>
      </c>
      <c r="K1043" s="212">
        <f>TRUNC(G1043*J1043,2)</f>
        <v>0</v>
      </c>
      <c r="L1043" s="434"/>
    </row>
    <row r="1044" spans="1:12">
      <c r="A1044" s="247" t="s">
        <v>5297</v>
      </c>
      <c r="B1044" s="247"/>
      <c r="C1044" s="247" t="s">
        <v>221</v>
      </c>
      <c r="D1044" s="247" t="s">
        <v>6567</v>
      </c>
      <c r="E1044" s="248" t="s">
        <v>6651</v>
      </c>
      <c r="F1044" s="249" t="s">
        <v>171</v>
      </c>
      <c r="G1044" s="234">
        <v>2</v>
      </c>
      <c r="H1044" s="330"/>
      <c r="I1044" s="433">
        <f t="shared" si="300"/>
        <v>0</v>
      </c>
      <c r="J1044" s="236">
        <f t="shared" si="302"/>
        <v>0</v>
      </c>
      <c r="K1044" s="212">
        <f>TRUNC(G1044*J1044,2)</f>
        <v>0</v>
      </c>
      <c r="L1044" s="434"/>
    </row>
    <row r="1045" spans="1:12">
      <c r="A1045" s="247"/>
      <c r="B1045" s="247"/>
      <c r="C1045" s="247"/>
      <c r="D1045" s="247"/>
      <c r="E1045" s="248"/>
      <c r="F1045" s="249"/>
      <c r="G1045" s="234"/>
      <c r="H1045" s="491"/>
      <c r="I1045" s="329"/>
      <c r="J1045" s="329"/>
      <c r="K1045" s="407"/>
    </row>
    <row r="1046" spans="1:12">
      <c r="A1046" s="247" t="s">
        <v>5298</v>
      </c>
      <c r="B1046" s="247"/>
      <c r="C1046" s="247"/>
      <c r="D1046" s="247"/>
      <c r="E1046" s="248" t="s">
        <v>4897</v>
      </c>
      <c r="F1046" s="249"/>
      <c r="G1046" s="234"/>
      <c r="H1046" s="491"/>
      <c r="I1046" s="329"/>
      <c r="J1046" s="329"/>
      <c r="K1046" s="407"/>
    </row>
    <row r="1047" spans="1:12">
      <c r="A1047" s="247" t="s">
        <v>5299</v>
      </c>
      <c r="B1047" s="247" t="s">
        <v>5969</v>
      </c>
      <c r="C1047" s="247" t="s">
        <v>313</v>
      </c>
      <c r="D1047" s="247"/>
      <c r="E1047" s="248" t="s">
        <v>5440</v>
      </c>
      <c r="F1047" s="249" t="s">
        <v>171</v>
      </c>
      <c r="G1047" s="234">
        <v>81</v>
      </c>
      <c r="H1047" s="330"/>
      <c r="I1047" s="433">
        <f t="shared" ref="I1047:I1057" si="303">$H$3</f>
        <v>0</v>
      </c>
      <c r="J1047" s="236">
        <f t="shared" ref="J1047" si="304">TRUNC(H1047 * (1+I1047), 2)</f>
        <v>0</v>
      </c>
      <c r="K1047" s="212">
        <f t="shared" ref="K1047:K1057" si="305">TRUNC(G1047*J1047,2)</f>
        <v>0</v>
      </c>
      <c r="L1047" s="439"/>
    </row>
    <row r="1048" spans="1:12" ht="25.5">
      <c r="A1048" s="247" t="s">
        <v>5300</v>
      </c>
      <c r="B1048" s="247"/>
      <c r="C1048" s="247" t="s">
        <v>221</v>
      </c>
      <c r="D1048" s="247">
        <v>101909</v>
      </c>
      <c r="E1048" s="248" t="s">
        <v>7777</v>
      </c>
      <c r="F1048" s="249" t="s">
        <v>171</v>
      </c>
      <c r="G1048" s="234">
        <v>12</v>
      </c>
      <c r="H1048" s="330"/>
      <c r="I1048" s="433">
        <f t="shared" si="303"/>
        <v>0</v>
      </c>
      <c r="J1048" s="236">
        <f t="shared" ref="J1048:J1057" si="306">TRUNC(H1048 * (1+I1048), 2)</f>
        <v>0</v>
      </c>
      <c r="K1048" s="212">
        <f t="shared" si="305"/>
        <v>0</v>
      </c>
      <c r="L1048" s="434"/>
    </row>
    <row r="1049" spans="1:12">
      <c r="A1049" s="247" t="s">
        <v>5302</v>
      </c>
      <c r="B1049" s="247" t="s">
        <v>5972</v>
      </c>
      <c r="C1049" s="247" t="s">
        <v>313</v>
      </c>
      <c r="D1049" s="247"/>
      <c r="E1049" s="248" t="s">
        <v>5024</v>
      </c>
      <c r="F1049" s="249" t="s">
        <v>171</v>
      </c>
      <c r="G1049" s="234">
        <v>12</v>
      </c>
      <c r="H1049" s="330"/>
      <c r="I1049" s="433">
        <f t="shared" si="303"/>
        <v>0</v>
      </c>
      <c r="J1049" s="236">
        <f t="shared" si="306"/>
        <v>0</v>
      </c>
      <c r="K1049" s="212">
        <f t="shared" si="305"/>
        <v>0</v>
      </c>
      <c r="L1049" s="439"/>
    </row>
    <row r="1050" spans="1:12">
      <c r="A1050" s="247" t="s">
        <v>5303</v>
      </c>
      <c r="B1050" s="247" t="s">
        <v>5973</v>
      </c>
      <c r="C1050" s="247" t="s">
        <v>313</v>
      </c>
      <c r="D1050" s="247"/>
      <c r="E1050" s="248" t="s">
        <v>5025</v>
      </c>
      <c r="F1050" s="249" t="s">
        <v>171</v>
      </c>
      <c r="G1050" s="234">
        <v>12</v>
      </c>
      <c r="H1050" s="330"/>
      <c r="I1050" s="433">
        <f t="shared" si="303"/>
        <v>0</v>
      </c>
      <c r="J1050" s="236">
        <f t="shared" si="306"/>
        <v>0</v>
      </c>
      <c r="K1050" s="212">
        <f t="shared" si="305"/>
        <v>0</v>
      </c>
      <c r="L1050" s="439"/>
    </row>
    <row r="1051" spans="1:12">
      <c r="A1051" s="247" t="s">
        <v>5305</v>
      </c>
      <c r="B1051" s="247" t="s">
        <v>5975</v>
      </c>
      <c r="C1051" s="247" t="s">
        <v>313</v>
      </c>
      <c r="D1051" s="247"/>
      <c r="E1051" s="248" t="s">
        <v>5442</v>
      </c>
      <c r="F1051" s="249" t="s">
        <v>171</v>
      </c>
      <c r="G1051" s="234">
        <v>13</v>
      </c>
      <c r="H1051" s="330"/>
      <c r="I1051" s="433">
        <f t="shared" si="303"/>
        <v>0</v>
      </c>
      <c r="J1051" s="236">
        <f t="shared" si="306"/>
        <v>0</v>
      </c>
      <c r="K1051" s="212">
        <f t="shared" si="305"/>
        <v>0</v>
      </c>
      <c r="L1051" s="439"/>
    </row>
    <row r="1052" spans="1:12">
      <c r="A1052" s="247" t="s">
        <v>5306</v>
      </c>
      <c r="B1052" s="247" t="s">
        <v>5976</v>
      </c>
      <c r="C1052" s="247" t="s">
        <v>313</v>
      </c>
      <c r="D1052" s="247"/>
      <c r="E1052" s="248" t="s">
        <v>4944</v>
      </c>
      <c r="F1052" s="249" t="s">
        <v>171</v>
      </c>
      <c r="G1052" s="234">
        <v>12</v>
      </c>
      <c r="H1052" s="330"/>
      <c r="I1052" s="433">
        <f t="shared" si="303"/>
        <v>0</v>
      </c>
      <c r="J1052" s="236">
        <f t="shared" si="306"/>
        <v>0</v>
      </c>
      <c r="K1052" s="212">
        <f t="shared" si="305"/>
        <v>0</v>
      </c>
      <c r="L1052" s="439"/>
    </row>
    <row r="1053" spans="1:12">
      <c r="A1053" s="247" t="s">
        <v>5307</v>
      </c>
      <c r="B1053" s="247" t="s">
        <v>5977</v>
      </c>
      <c r="C1053" s="247" t="s">
        <v>313</v>
      </c>
      <c r="D1053" s="247"/>
      <c r="E1053" s="248" t="s">
        <v>4945</v>
      </c>
      <c r="F1053" s="249" t="s">
        <v>171</v>
      </c>
      <c r="G1053" s="234">
        <v>12</v>
      </c>
      <c r="H1053" s="330"/>
      <c r="I1053" s="433">
        <f t="shared" si="303"/>
        <v>0</v>
      </c>
      <c r="J1053" s="236">
        <f t="shared" si="306"/>
        <v>0</v>
      </c>
      <c r="K1053" s="212">
        <f t="shared" si="305"/>
        <v>0</v>
      </c>
      <c r="L1053" s="439"/>
    </row>
    <row r="1054" spans="1:12">
      <c r="A1054" s="247" t="s">
        <v>5309</v>
      </c>
      <c r="B1054" s="247" t="s">
        <v>5979</v>
      </c>
      <c r="C1054" s="247" t="s">
        <v>313</v>
      </c>
      <c r="D1054" s="247"/>
      <c r="E1054" s="248" t="s">
        <v>4947</v>
      </c>
      <c r="F1054" s="249" t="s">
        <v>171</v>
      </c>
      <c r="G1054" s="234">
        <v>12</v>
      </c>
      <c r="H1054" s="330"/>
      <c r="I1054" s="433">
        <f t="shared" si="303"/>
        <v>0</v>
      </c>
      <c r="J1054" s="236">
        <f t="shared" si="306"/>
        <v>0</v>
      </c>
      <c r="K1054" s="212">
        <f t="shared" si="305"/>
        <v>0</v>
      </c>
      <c r="L1054" s="439"/>
    </row>
    <row r="1055" spans="1:12">
      <c r="A1055" s="247" t="s">
        <v>5310</v>
      </c>
      <c r="B1055" s="247" t="s">
        <v>5980</v>
      </c>
      <c r="C1055" s="247" t="s">
        <v>313</v>
      </c>
      <c r="D1055" s="247"/>
      <c r="E1055" s="248" t="s">
        <v>4948</v>
      </c>
      <c r="F1055" s="249" t="s">
        <v>171</v>
      </c>
      <c r="G1055" s="234">
        <v>12</v>
      </c>
      <c r="H1055" s="330"/>
      <c r="I1055" s="433">
        <f t="shared" si="303"/>
        <v>0</v>
      </c>
      <c r="J1055" s="236">
        <f t="shared" si="306"/>
        <v>0</v>
      </c>
      <c r="K1055" s="212">
        <f t="shared" si="305"/>
        <v>0</v>
      </c>
      <c r="L1055" s="439"/>
    </row>
    <row r="1056" spans="1:12">
      <c r="A1056" s="247" t="s">
        <v>5311</v>
      </c>
      <c r="B1056" s="247" t="s">
        <v>5981</v>
      </c>
      <c r="C1056" s="247" t="s">
        <v>313</v>
      </c>
      <c r="D1056" s="247"/>
      <c r="E1056" s="248" t="s">
        <v>4949</v>
      </c>
      <c r="F1056" s="249" t="s">
        <v>171</v>
      </c>
      <c r="G1056" s="234">
        <v>4</v>
      </c>
      <c r="H1056" s="330"/>
      <c r="I1056" s="433">
        <f t="shared" si="303"/>
        <v>0</v>
      </c>
      <c r="J1056" s="236">
        <f t="shared" si="306"/>
        <v>0</v>
      </c>
      <c r="K1056" s="212">
        <f t="shared" si="305"/>
        <v>0</v>
      </c>
      <c r="L1056" s="439"/>
    </row>
    <row r="1057" spans="1:12">
      <c r="A1057" s="247" t="s">
        <v>5312</v>
      </c>
      <c r="B1057" s="247" t="s">
        <v>5982</v>
      </c>
      <c r="C1057" s="247" t="s">
        <v>313</v>
      </c>
      <c r="D1057" s="247"/>
      <c r="E1057" s="248" t="s">
        <v>4950</v>
      </c>
      <c r="F1057" s="249" t="s">
        <v>171</v>
      </c>
      <c r="G1057" s="234">
        <v>45</v>
      </c>
      <c r="H1057" s="330"/>
      <c r="I1057" s="433">
        <f t="shared" si="303"/>
        <v>0</v>
      </c>
      <c r="J1057" s="236">
        <f t="shared" si="306"/>
        <v>0</v>
      </c>
      <c r="K1057" s="212">
        <f t="shared" si="305"/>
        <v>0</v>
      </c>
      <c r="L1057" s="439"/>
    </row>
    <row r="1058" spans="1:12">
      <c r="A1058" s="247"/>
      <c r="B1058" s="247"/>
      <c r="C1058" s="247"/>
      <c r="D1058" s="247"/>
      <c r="E1058" s="248"/>
      <c r="F1058" s="249"/>
      <c r="G1058" s="234"/>
      <c r="H1058" s="491"/>
      <c r="I1058" s="329"/>
      <c r="J1058" s="329"/>
      <c r="K1058" s="407"/>
    </row>
    <row r="1059" spans="1:12" s="428" customFormat="1">
      <c r="A1059" s="280" t="s">
        <v>2482</v>
      </c>
      <c r="B1059" s="280"/>
      <c r="C1059" s="280"/>
      <c r="D1059" s="280"/>
      <c r="E1059" s="430" t="s">
        <v>5443</v>
      </c>
      <c r="F1059" s="431"/>
      <c r="G1059" s="227"/>
      <c r="H1059" s="332"/>
      <c r="I1059" s="432"/>
      <c r="J1059" s="432"/>
      <c r="K1059" s="229"/>
      <c r="L1059" s="419"/>
    </row>
    <row r="1060" spans="1:12" s="466" customFormat="1" ht="25.5">
      <c r="A1060" s="461" t="s">
        <v>2483</v>
      </c>
      <c r="B1060" s="461"/>
      <c r="C1060" s="461"/>
      <c r="D1060" s="461"/>
      <c r="E1060" s="462" t="s">
        <v>2480</v>
      </c>
      <c r="F1060" s="465"/>
      <c r="G1060" s="314"/>
      <c r="H1060" s="490"/>
      <c r="I1060" s="475"/>
      <c r="J1060" s="475"/>
      <c r="K1060" s="476"/>
      <c r="L1060" s="419"/>
    </row>
    <row r="1061" spans="1:12" ht="25.5">
      <c r="A1061" s="247" t="s">
        <v>2484</v>
      </c>
      <c r="B1061" s="247" t="s">
        <v>5983</v>
      </c>
      <c r="C1061" s="247" t="s">
        <v>313</v>
      </c>
      <c r="D1061" s="247"/>
      <c r="E1061" s="248" t="s">
        <v>6261</v>
      </c>
      <c r="F1061" s="249" t="s">
        <v>171</v>
      </c>
      <c r="G1061" s="234">
        <v>3</v>
      </c>
      <c r="H1061" s="330"/>
      <c r="I1061" s="433">
        <f>$H$4</f>
        <v>0</v>
      </c>
      <c r="J1061" s="236">
        <f t="shared" ref="J1061" si="307">TRUNC(H1061 * (1+I1061), 2)</f>
        <v>0</v>
      </c>
      <c r="K1061" s="212">
        <f t="shared" ref="K1061:K1071" si="308">TRUNC(G1061*J1061,2)</f>
        <v>0</v>
      </c>
      <c r="L1061" s="479" t="s">
        <v>6417</v>
      </c>
    </row>
    <row r="1062" spans="1:12" ht="25.5">
      <c r="A1062" s="247" t="s">
        <v>2485</v>
      </c>
      <c r="B1062" s="247" t="s">
        <v>5984</v>
      </c>
      <c r="C1062" s="247" t="s">
        <v>313</v>
      </c>
      <c r="D1062" s="247"/>
      <c r="E1062" s="248" t="s">
        <v>7686</v>
      </c>
      <c r="F1062" s="249" t="s">
        <v>171</v>
      </c>
      <c r="G1062" s="234">
        <v>3</v>
      </c>
      <c r="H1062" s="330"/>
      <c r="I1062" s="433">
        <f t="shared" ref="I1062:I1071" si="309">$H$4</f>
        <v>0</v>
      </c>
      <c r="J1062" s="236">
        <f t="shared" ref="J1062:J1071" si="310">TRUNC(H1062 * (1+I1062), 2)</f>
        <v>0</v>
      </c>
      <c r="K1062" s="212">
        <f t="shared" si="308"/>
        <v>0</v>
      </c>
      <c r="L1062" s="479" t="s">
        <v>6417</v>
      </c>
    </row>
    <row r="1063" spans="1:12" ht="25.5">
      <c r="A1063" s="247" t="s">
        <v>2486</v>
      </c>
      <c r="B1063" s="247" t="s">
        <v>5985</v>
      </c>
      <c r="C1063" s="247" t="s">
        <v>313</v>
      </c>
      <c r="D1063" s="247"/>
      <c r="E1063" s="248" t="s">
        <v>7687</v>
      </c>
      <c r="F1063" s="249" t="s">
        <v>171</v>
      </c>
      <c r="G1063" s="234">
        <v>3</v>
      </c>
      <c r="H1063" s="330"/>
      <c r="I1063" s="433">
        <f t="shared" si="309"/>
        <v>0</v>
      </c>
      <c r="J1063" s="236">
        <f t="shared" si="310"/>
        <v>0</v>
      </c>
      <c r="K1063" s="212">
        <f t="shared" si="308"/>
        <v>0</v>
      </c>
      <c r="L1063" s="479" t="s">
        <v>6417</v>
      </c>
    </row>
    <row r="1064" spans="1:12" ht="25.5">
      <c r="A1064" s="247" t="s">
        <v>2487</v>
      </c>
      <c r="B1064" s="247" t="s">
        <v>7454</v>
      </c>
      <c r="C1064" s="247" t="s">
        <v>313</v>
      </c>
      <c r="D1064" s="247"/>
      <c r="E1064" s="248" t="s">
        <v>7688</v>
      </c>
      <c r="F1064" s="249" t="s">
        <v>171</v>
      </c>
      <c r="G1064" s="234">
        <v>1</v>
      </c>
      <c r="H1064" s="330"/>
      <c r="I1064" s="433">
        <f t="shared" si="309"/>
        <v>0</v>
      </c>
      <c r="J1064" s="236">
        <f t="shared" si="310"/>
        <v>0</v>
      </c>
      <c r="K1064" s="212">
        <f t="shared" si="308"/>
        <v>0</v>
      </c>
      <c r="L1064" s="479" t="s">
        <v>6417</v>
      </c>
    </row>
    <row r="1065" spans="1:12">
      <c r="A1065" s="247" t="s">
        <v>2489</v>
      </c>
      <c r="B1065" s="247" t="s">
        <v>5988</v>
      </c>
      <c r="C1065" s="247" t="s">
        <v>313</v>
      </c>
      <c r="D1065" s="247"/>
      <c r="E1065" s="248" t="s">
        <v>6263</v>
      </c>
      <c r="F1065" s="249" t="s">
        <v>171</v>
      </c>
      <c r="G1065" s="234">
        <v>4</v>
      </c>
      <c r="H1065" s="330"/>
      <c r="I1065" s="433">
        <f t="shared" si="309"/>
        <v>0</v>
      </c>
      <c r="J1065" s="236">
        <f t="shared" si="310"/>
        <v>0</v>
      </c>
      <c r="K1065" s="212">
        <f t="shared" si="308"/>
        <v>0</v>
      </c>
      <c r="L1065" s="479" t="s">
        <v>6417</v>
      </c>
    </row>
    <row r="1066" spans="1:12">
      <c r="A1066" s="247" t="s">
        <v>2491</v>
      </c>
      <c r="B1066" s="247" t="s">
        <v>5990</v>
      </c>
      <c r="C1066" s="247" t="s">
        <v>313</v>
      </c>
      <c r="D1066" s="247"/>
      <c r="E1066" s="248" t="s">
        <v>7689</v>
      </c>
      <c r="F1066" s="249" t="s">
        <v>171</v>
      </c>
      <c r="G1066" s="234">
        <v>3</v>
      </c>
      <c r="H1066" s="330"/>
      <c r="I1066" s="433">
        <f t="shared" si="309"/>
        <v>0</v>
      </c>
      <c r="J1066" s="236">
        <f t="shared" si="310"/>
        <v>0</v>
      </c>
      <c r="K1066" s="212">
        <f t="shared" si="308"/>
        <v>0</v>
      </c>
      <c r="L1066" s="479" t="s">
        <v>6417</v>
      </c>
    </row>
    <row r="1067" spans="1:12">
      <c r="A1067" s="247" t="s">
        <v>2493</v>
      </c>
      <c r="B1067" s="247" t="s">
        <v>5992</v>
      </c>
      <c r="C1067" s="247" t="s">
        <v>313</v>
      </c>
      <c r="D1067" s="247"/>
      <c r="E1067" s="248" t="s">
        <v>6266</v>
      </c>
      <c r="F1067" s="249" t="s">
        <v>171</v>
      </c>
      <c r="G1067" s="234">
        <v>61</v>
      </c>
      <c r="H1067" s="330"/>
      <c r="I1067" s="433">
        <f t="shared" si="309"/>
        <v>0</v>
      </c>
      <c r="J1067" s="236">
        <f t="shared" si="310"/>
        <v>0</v>
      </c>
      <c r="K1067" s="212">
        <f t="shared" si="308"/>
        <v>0</v>
      </c>
      <c r="L1067" s="479" t="s">
        <v>6417</v>
      </c>
    </row>
    <row r="1068" spans="1:12">
      <c r="A1068" s="247" t="s">
        <v>2494</v>
      </c>
      <c r="B1068" s="247" t="s">
        <v>5993</v>
      </c>
      <c r="C1068" s="247" t="s">
        <v>313</v>
      </c>
      <c r="D1068" s="247"/>
      <c r="E1068" s="248" t="s">
        <v>6267</v>
      </c>
      <c r="F1068" s="249" t="s">
        <v>171</v>
      </c>
      <c r="G1068" s="234">
        <v>38</v>
      </c>
      <c r="H1068" s="330"/>
      <c r="I1068" s="433">
        <f t="shared" si="309"/>
        <v>0</v>
      </c>
      <c r="J1068" s="236">
        <f t="shared" si="310"/>
        <v>0</v>
      </c>
      <c r="K1068" s="212">
        <f t="shared" si="308"/>
        <v>0</v>
      </c>
      <c r="L1068" s="479" t="s">
        <v>6417</v>
      </c>
    </row>
    <row r="1069" spans="1:12">
      <c r="A1069" s="247" t="s">
        <v>2495</v>
      </c>
      <c r="B1069" s="247" t="s">
        <v>5994</v>
      </c>
      <c r="C1069" s="247" t="s">
        <v>313</v>
      </c>
      <c r="D1069" s="247"/>
      <c r="E1069" s="248" t="s">
        <v>6268</v>
      </c>
      <c r="F1069" s="249" t="s">
        <v>171</v>
      </c>
      <c r="G1069" s="234">
        <v>6</v>
      </c>
      <c r="H1069" s="330"/>
      <c r="I1069" s="433">
        <f t="shared" si="309"/>
        <v>0</v>
      </c>
      <c r="J1069" s="236">
        <f t="shared" si="310"/>
        <v>0</v>
      </c>
      <c r="K1069" s="212">
        <f t="shared" si="308"/>
        <v>0</v>
      </c>
      <c r="L1069" s="479" t="s">
        <v>6417</v>
      </c>
    </row>
    <row r="1070" spans="1:12">
      <c r="A1070" s="247" t="s">
        <v>2496</v>
      </c>
      <c r="B1070" s="247" t="s">
        <v>5995</v>
      </c>
      <c r="C1070" s="247" t="s">
        <v>313</v>
      </c>
      <c r="D1070" s="247"/>
      <c r="E1070" s="248" t="s">
        <v>6269</v>
      </c>
      <c r="F1070" s="249" t="s">
        <v>171</v>
      </c>
      <c r="G1070" s="234">
        <v>3</v>
      </c>
      <c r="H1070" s="330"/>
      <c r="I1070" s="433">
        <f t="shared" si="309"/>
        <v>0</v>
      </c>
      <c r="J1070" s="236">
        <f t="shared" si="310"/>
        <v>0</v>
      </c>
      <c r="K1070" s="212">
        <f t="shared" si="308"/>
        <v>0</v>
      </c>
      <c r="L1070" s="479" t="s">
        <v>6417</v>
      </c>
    </row>
    <row r="1071" spans="1:12" ht="25.5">
      <c r="A1071" s="247" t="s">
        <v>2497</v>
      </c>
      <c r="B1071" s="247" t="s">
        <v>7344</v>
      </c>
      <c r="C1071" s="247" t="s">
        <v>313</v>
      </c>
      <c r="D1071" s="247"/>
      <c r="E1071" s="248" t="s">
        <v>7690</v>
      </c>
      <c r="F1071" s="249" t="s">
        <v>171</v>
      </c>
      <c r="G1071" s="234">
        <v>3</v>
      </c>
      <c r="H1071" s="330"/>
      <c r="I1071" s="433">
        <f t="shared" si="309"/>
        <v>0</v>
      </c>
      <c r="J1071" s="236">
        <f t="shared" si="310"/>
        <v>0</v>
      </c>
      <c r="K1071" s="212">
        <f t="shared" si="308"/>
        <v>0</v>
      </c>
      <c r="L1071" s="479" t="s">
        <v>6417</v>
      </c>
    </row>
    <row r="1072" spans="1:12">
      <c r="A1072" s="247"/>
      <c r="B1072" s="247"/>
      <c r="C1072" s="247"/>
      <c r="D1072" s="247"/>
      <c r="E1072" s="248"/>
      <c r="F1072" s="249"/>
      <c r="G1072" s="234"/>
      <c r="H1072" s="491"/>
      <c r="I1072" s="329"/>
      <c r="J1072" s="329"/>
      <c r="K1072" s="407"/>
    </row>
    <row r="1073" spans="1:12" s="466" customFormat="1" ht="25.5">
      <c r="A1073" s="461" t="s">
        <v>2498</v>
      </c>
      <c r="B1073" s="461"/>
      <c r="C1073" s="461"/>
      <c r="D1073" s="461"/>
      <c r="E1073" s="462" t="s">
        <v>2481</v>
      </c>
      <c r="F1073" s="465"/>
      <c r="G1073" s="299"/>
      <c r="H1073" s="490"/>
      <c r="I1073" s="471"/>
      <c r="J1073" s="471"/>
      <c r="K1073" s="472"/>
      <c r="L1073" s="419"/>
    </row>
    <row r="1074" spans="1:12">
      <c r="A1074" s="247" t="s">
        <v>2499</v>
      </c>
      <c r="B1074" s="247" t="s">
        <v>5996</v>
      </c>
      <c r="C1074" s="247" t="s">
        <v>313</v>
      </c>
      <c r="D1074" s="247"/>
      <c r="E1074" s="248" t="s">
        <v>5444</v>
      </c>
      <c r="F1074" s="249" t="s">
        <v>164</v>
      </c>
      <c r="G1074" s="234">
        <v>45</v>
      </c>
      <c r="H1074" s="330"/>
      <c r="I1074" s="433">
        <f t="shared" ref="I1074:I1088" si="311">$H$3</f>
        <v>0</v>
      </c>
      <c r="J1074" s="236">
        <f t="shared" ref="J1074" si="312">TRUNC(H1074 * (1+I1074), 2)</f>
        <v>0</v>
      </c>
      <c r="K1074" s="212">
        <f t="shared" ref="K1074:K1088" si="313">TRUNC(G1074*J1074,2)</f>
        <v>0</v>
      </c>
    </row>
    <row r="1075" spans="1:12">
      <c r="A1075" s="247" t="s">
        <v>2500</v>
      </c>
      <c r="B1075" s="247" t="s">
        <v>5997</v>
      </c>
      <c r="C1075" s="247" t="s">
        <v>313</v>
      </c>
      <c r="D1075" s="247"/>
      <c r="E1075" s="248" t="s">
        <v>5445</v>
      </c>
      <c r="F1075" s="249" t="s">
        <v>164</v>
      </c>
      <c r="G1075" s="234">
        <v>85</v>
      </c>
      <c r="H1075" s="330"/>
      <c r="I1075" s="433">
        <f t="shared" si="311"/>
        <v>0</v>
      </c>
      <c r="J1075" s="236">
        <f t="shared" ref="J1075:J1088" si="314">TRUNC(H1075 * (1+I1075), 2)</f>
        <v>0</v>
      </c>
      <c r="K1075" s="212">
        <f t="shared" si="313"/>
        <v>0</v>
      </c>
    </row>
    <row r="1076" spans="1:12">
      <c r="A1076" s="247" t="s">
        <v>2501</v>
      </c>
      <c r="B1076" s="247" t="s">
        <v>5998</v>
      </c>
      <c r="C1076" s="247" t="s">
        <v>313</v>
      </c>
      <c r="D1076" s="247"/>
      <c r="E1076" s="248" t="s">
        <v>5446</v>
      </c>
      <c r="F1076" s="249" t="s">
        <v>164</v>
      </c>
      <c r="G1076" s="234">
        <v>260</v>
      </c>
      <c r="H1076" s="330"/>
      <c r="I1076" s="433">
        <f t="shared" si="311"/>
        <v>0</v>
      </c>
      <c r="J1076" s="236">
        <f t="shared" si="314"/>
        <v>0</v>
      </c>
      <c r="K1076" s="212">
        <f t="shared" si="313"/>
        <v>0</v>
      </c>
    </row>
    <row r="1077" spans="1:12">
      <c r="A1077" s="247" t="s">
        <v>2502</v>
      </c>
      <c r="B1077" s="247" t="s">
        <v>5999</v>
      </c>
      <c r="C1077" s="247" t="s">
        <v>313</v>
      </c>
      <c r="D1077" s="247"/>
      <c r="E1077" s="248" t="s">
        <v>5447</v>
      </c>
      <c r="F1077" s="249" t="s">
        <v>164</v>
      </c>
      <c r="G1077" s="234">
        <v>370</v>
      </c>
      <c r="H1077" s="330"/>
      <c r="I1077" s="433">
        <f t="shared" si="311"/>
        <v>0</v>
      </c>
      <c r="J1077" s="236">
        <f t="shared" si="314"/>
        <v>0</v>
      </c>
      <c r="K1077" s="212">
        <f t="shared" si="313"/>
        <v>0</v>
      </c>
    </row>
    <row r="1078" spans="1:12">
      <c r="A1078" s="247" t="s">
        <v>2503</v>
      </c>
      <c r="B1078" s="247"/>
      <c r="C1078" s="247" t="s">
        <v>221</v>
      </c>
      <c r="D1078" s="247">
        <v>97333</v>
      </c>
      <c r="E1078" s="248" t="s">
        <v>5448</v>
      </c>
      <c r="F1078" s="249" t="s">
        <v>164</v>
      </c>
      <c r="G1078" s="234">
        <v>80</v>
      </c>
      <c r="H1078" s="330"/>
      <c r="I1078" s="433">
        <f t="shared" si="311"/>
        <v>0</v>
      </c>
      <c r="J1078" s="236">
        <f t="shared" si="314"/>
        <v>0</v>
      </c>
      <c r="K1078" s="212">
        <f t="shared" si="313"/>
        <v>0</v>
      </c>
    </row>
    <row r="1079" spans="1:12">
      <c r="A1079" s="247" t="s">
        <v>2504</v>
      </c>
      <c r="B1079" s="247"/>
      <c r="C1079" s="247" t="s">
        <v>221</v>
      </c>
      <c r="D1079" s="247">
        <v>97331</v>
      </c>
      <c r="E1079" s="248" t="s">
        <v>5449</v>
      </c>
      <c r="F1079" s="249" t="s">
        <v>164</v>
      </c>
      <c r="G1079" s="234">
        <v>60</v>
      </c>
      <c r="H1079" s="330"/>
      <c r="I1079" s="433">
        <f t="shared" si="311"/>
        <v>0</v>
      </c>
      <c r="J1079" s="236">
        <f t="shared" si="314"/>
        <v>0</v>
      </c>
      <c r="K1079" s="212">
        <f t="shared" si="313"/>
        <v>0</v>
      </c>
    </row>
    <row r="1080" spans="1:12">
      <c r="A1080" s="247" t="s">
        <v>2505</v>
      </c>
      <c r="B1080" s="247"/>
      <c r="C1080" s="247" t="s">
        <v>221</v>
      </c>
      <c r="D1080" s="247">
        <v>97332</v>
      </c>
      <c r="E1080" s="248" t="s">
        <v>5450</v>
      </c>
      <c r="F1080" s="249" t="s">
        <v>164</v>
      </c>
      <c r="G1080" s="234">
        <v>510</v>
      </c>
      <c r="H1080" s="330"/>
      <c r="I1080" s="433">
        <f t="shared" si="311"/>
        <v>0</v>
      </c>
      <c r="J1080" s="236">
        <f t="shared" si="314"/>
        <v>0</v>
      </c>
      <c r="K1080" s="212">
        <f t="shared" si="313"/>
        <v>0</v>
      </c>
    </row>
    <row r="1081" spans="1:12">
      <c r="A1081" s="247" t="s">
        <v>2506</v>
      </c>
      <c r="B1081" s="247"/>
      <c r="C1081" s="247" t="s">
        <v>221</v>
      </c>
      <c r="D1081" s="247">
        <v>97334</v>
      </c>
      <c r="E1081" s="248" t="s">
        <v>5451</v>
      </c>
      <c r="F1081" s="249" t="s">
        <v>164</v>
      </c>
      <c r="G1081" s="234">
        <v>575</v>
      </c>
      <c r="H1081" s="330"/>
      <c r="I1081" s="433">
        <f t="shared" si="311"/>
        <v>0</v>
      </c>
      <c r="J1081" s="236">
        <f t="shared" si="314"/>
        <v>0</v>
      </c>
      <c r="K1081" s="212">
        <f t="shared" si="313"/>
        <v>0</v>
      </c>
    </row>
    <row r="1082" spans="1:12">
      <c r="A1082" s="247" t="s">
        <v>2508</v>
      </c>
      <c r="B1082" s="247" t="s">
        <v>6005</v>
      </c>
      <c r="C1082" s="247" t="s">
        <v>313</v>
      </c>
      <c r="D1082" s="247"/>
      <c r="E1082" s="248" t="s">
        <v>5453</v>
      </c>
      <c r="F1082" s="249" t="s">
        <v>164</v>
      </c>
      <c r="G1082" s="234">
        <v>55</v>
      </c>
      <c r="H1082" s="330"/>
      <c r="I1082" s="433">
        <f t="shared" si="311"/>
        <v>0</v>
      </c>
      <c r="J1082" s="236">
        <f t="shared" si="314"/>
        <v>0</v>
      </c>
      <c r="K1082" s="212">
        <f t="shared" si="313"/>
        <v>0</v>
      </c>
    </row>
    <row r="1083" spans="1:12">
      <c r="A1083" s="247" t="s">
        <v>3281</v>
      </c>
      <c r="B1083" s="247" t="s">
        <v>6007</v>
      </c>
      <c r="C1083" s="247" t="s">
        <v>313</v>
      </c>
      <c r="D1083" s="247"/>
      <c r="E1083" s="248" t="s">
        <v>5455</v>
      </c>
      <c r="F1083" s="249" t="s">
        <v>164</v>
      </c>
      <c r="G1083" s="234">
        <v>25</v>
      </c>
      <c r="H1083" s="330"/>
      <c r="I1083" s="433">
        <f t="shared" si="311"/>
        <v>0</v>
      </c>
      <c r="J1083" s="236">
        <f t="shared" si="314"/>
        <v>0</v>
      </c>
      <c r="K1083" s="212">
        <f t="shared" si="313"/>
        <v>0</v>
      </c>
    </row>
    <row r="1084" spans="1:12">
      <c r="A1084" s="247" t="s">
        <v>3282</v>
      </c>
      <c r="B1084" s="247" t="s">
        <v>6008</v>
      </c>
      <c r="C1084" s="247" t="s">
        <v>313</v>
      </c>
      <c r="D1084" s="247"/>
      <c r="E1084" s="248" t="s">
        <v>5456</v>
      </c>
      <c r="F1084" s="249" t="s">
        <v>164</v>
      </c>
      <c r="G1084" s="234">
        <v>15</v>
      </c>
      <c r="H1084" s="330"/>
      <c r="I1084" s="433">
        <f t="shared" si="311"/>
        <v>0</v>
      </c>
      <c r="J1084" s="236">
        <f t="shared" si="314"/>
        <v>0</v>
      </c>
      <c r="K1084" s="212">
        <f t="shared" si="313"/>
        <v>0</v>
      </c>
    </row>
    <row r="1085" spans="1:12">
      <c r="A1085" s="247" t="s">
        <v>3285</v>
      </c>
      <c r="B1085" s="247" t="s">
        <v>6011</v>
      </c>
      <c r="C1085" s="247" t="s">
        <v>313</v>
      </c>
      <c r="D1085" s="247"/>
      <c r="E1085" s="248" t="s">
        <v>5459</v>
      </c>
      <c r="F1085" s="249" t="s">
        <v>164</v>
      </c>
      <c r="G1085" s="234">
        <v>60</v>
      </c>
      <c r="H1085" s="330"/>
      <c r="I1085" s="433">
        <f t="shared" si="311"/>
        <v>0</v>
      </c>
      <c r="J1085" s="236">
        <f t="shared" si="314"/>
        <v>0</v>
      </c>
      <c r="K1085" s="212">
        <f t="shared" si="313"/>
        <v>0</v>
      </c>
    </row>
    <row r="1086" spans="1:12">
      <c r="A1086" s="247" t="s">
        <v>3288</v>
      </c>
      <c r="B1086" s="247" t="s">
        <v>6013</v>
      </c>
      <c r="C1086" s="247" t="s">
        <v>313</v>
      </c>
      <c r="D1086" s="247"/>
      <c r="E1086" s="248" t="s">
        <v>5461</v>
      </c>
      <c r="F1086" s="249" t="s">
        <v>164</v>
      </c>
      <c r="G1086" s="234">
        <v>35</v>
      </c>
      <c r="H1086" s="330"/>
      <c r="I1086" s="433">
        <f t="shared" si="311"/>
        <v>0</v>
      </c>
      <c r="J1086" s="236">
        <f t="shared" si="314"/>
        <v>0</v>
      </c>
      <c r="K1086" s="212">
        <f t="shared" si="313"/>
        <v>0</v>
      </c>
    </row>
    <row r="1087" spans="1:12">
      <c r="A1087" s="247" t="s">
        <v>3289</v>
      </c>
      <c r="B1087" s="247" t="s">
        <v>6014</v>
      </c>
      <c r="C1087" s="247" t="s">
        <v>313</v>
      </c>
      <c r="D1087" s="247"/>
      <c r="E1087" s="248" t="s">
        <v>5462</v>
      </c>
      <c r="F1087" s="249" t="s">
        <v>164</v>
      </c>
      <c r="G1087" s="234">
        <v>30</v>
      </c>
      <c r="H1087" s="330"/>
      <c r="I1087" s="433">
        <f t="shared" si="311"/>
        <v>0</v>
      </c>
      <c r="J1087" s="236">
        <f t="shared" si="314"/>
        <v>0</v>
      </c>
      <c r="K1087" s="212">
        <f t="shared" si="313"/>
        <v>0</v>
      </c>
    </row>
    <row r="1088" spans="1:12">
      <c r="A1088" s="247" t="s">
        <v>3290</v>
      </c>
      <c r="B1088" s="247" t="s">
        <v>6015</v>
      </c>
      <c r="C1088" s="247" t="s">
        <v>313</v>
      </c>
      <c r="D1088" s="247"/>
      <c r="E1088" s="248" t="s">
        <v>4676</v>
      </c>
      <c r="F1088" s="249" t="s">
        <v>180</v>
      </c>
      <c r="G1088" s="234">
        <v>246</v>
      </c>
      <c r="H1088" s="330"/>
      <c r="I1088" s="433">
        <f t="shared" si="311"/>
        <v>0</v>
      </c>
      <c r="J1088" s="236">
        <f t="shared" si="314"/>
        <v>0</v>
      </c>
      <c r="K1088" s="212">
        <f t="shared" si="313"/>
        <v>0</v>
      </c>
    </row>
    <row r="1089" spans="1:12">
      <c r="A1089" s="247"/>
      <c r="B1089" s="247"/>
      <c r="C1089" s="247"/>
      <c r="D1089" s="247"/>
      <c r="E1089" s="248"/>
      <c r="F1089" s="249"/>
      <c r="G1089" s="234"/>
      <c r="H1089" s="491"/>
      <c r="I1089" s="329"/>
      <c r="J1089" s="329"/>
      <c r="K1089" s="407"/>
    </row>
    <row r="1090" spans="1:12" s="466" customFormat="1" ht="25.5">
      <c r="A1090" s="461" t="s">
        <v>2510</v>
      </c>
      <c r="B1090" s="461"/>
      <c r="C1090" s="461"/>
      <c r="D1090" s="461"/>
      <c r="E1090" s="462" t="s">
        <v>5463</v>
      </c>
      <c r="F1090" s="465"/>
      <c r="G1090" s="299"/>
      <c r="H1090" s="490"/>
      <c r="I1090" s="471"/>
      <c r="J1090" s="471"/>
      <c r="K1090" s="472"/>
      <c r="L1090" s="419"/>
    </row>
    <row r="1091" spans="1:12" ht="25.5">
      <c r="A1091" s="247" t="s">
        <v>2511</v>
      </c>
      <c r="B1091" s="247" t="s">
        <v>6016</v>
      </c>
      <c r="C1091" s="247" t="s">
        <v>313</v>
      </c>
      <c r="D1091" s="247"/>
      <c r="E1091" s="248" t="s">
        <v>4677</v>
      </c>
      <c r="F1091" s="249" t="s">
        <v>180</v>
      </c>
      <c r="G1091" s="234">
        <v>4992</v>
      </c>
      <c r="H1091" s="330"/>
      <c r="I1091" s="433">
        <f t="shared" ref="I1091:I1092" si="315">$H$4</f>
        <v>0</v>
      </c>
      <c r="J1091" s="236">
        <f t="shared" ref="J1091" si="316">TRUNC(H1091 * (1+I1091), 2)</f>
        <v>0</v>
      </c>
      <c r="K1091" s="212">
        <f>TRUNC(G1091*J1091,2)</f>
        <v>0</v>
      </c>
      <c r="L1091" s="456" t="s">
        <v>6417</v>
      </c>
    </row>
    <row r="1092" spans="1:12">
      <c r="A1092" s="247" t="s">
        <v>3292</v>
      </c>
      <c r="B1092" s="247" t="s">
        <v>6018</v>
      </c>
      <c r="C1092" s="247" t="s">
        <v>313</v>
      </c>
      <c r="D1092" s="247"/>
      <c r="E1092" s="248" t="s">
        <v>6260</v>
      </c>
      <c r="F1092" s="249" t="s">
        <v>164</v>
      </c>
      <c r="G1092" s="234">
        <v>516</v>
      </c>
      <c r="H1092" s="330"/>
      <c r="I1092" s="433">
        <f t="shared" si="315"/>
        <v>0</v>
      </c>
      <c r="J1092" s="236">
        <f t="shared" ref="J1092" si="317">TRUNC(H1092 * (1+I1092), 2)</f>
        <v>0</v>
      </c>
      <c r="K1092" s="212">
        <f>TRUNC(G1092*J1092,2)</f>
        <v>0</v>
      </c>
      <c r="L1092" s="456" t="s">
        <v>6417</v>
      </c>
    </row>
    <row r="1093" spans="1:12">
      <c r="A1093" s="247"/>
      <c r="B1093" s="247"/>
      <c r="C1093" s="247"/>
      <c r="D1093" s="247"/>
      <c r="E1093" s="248"/>
      <c r="F1093" s="249"/>
      <c r="G1093" s="234"/>
      <c r="H1093" s="491"/>
      <c r="I1093" s="329"/>
      <c r="J1093" s="329"/>
      <c r="K1093" s="407"/>
    </row>
    <row r="1094" spans="1:12" s="466" customFormat="1">
      <c r="A1094" s="461" t="s">
        <v>2512</v>
      </c>
      <c r="B1094" s="461"/>
      <c r="C1094" s="461"/>
      <c r="D1094" s="461"/>
      <c r="E1094" s="462" t="s">
        <v>6247</v>
      </c>
      <c r="F1094" s="465"/>
      <c r="G1094" s="314"/>
      <c r="H1094" s="490"/>
      <c r="I1094" s="475"/>
      <c r="J1094" s="475"/>
      <c r="K1094" s="476"/>
      <c r="L1094" s="419"/>
    </row>
    <row r="1095" spans="1:12" ht="25.5">
      <c r="A1095" s="247" t="s">
        <v>2513</v>
      </c>
      <c r="B1095" s="247" t="s">
        <v>6019</v>
      </c>
      <c r="C1095" s="247" t="s">
        <v>313</v>
      </c>
      <c r="D1095" s="247"/>
      <c r="E1095" s="248" t="s">
        <v>6256</v>
      </c>
      <c r="F1095" s="249" t="s">
        <v>171</v>
      </c>
      <c r="G1095" s="234">
        <v>418</v>
      </c>
      <c r="H1095" s="330"/>
      <c r="I1095" s="433">
        <f t="shared" ref="I1095:I1102" si="318">$H$4</f>
        <v>0</v>
      </c>
      <c r="J1095" s="236">
        <f t="shared" ref="J1095" si="319">TRUNC(H1095 * (1+I1095), 2)</f>
        <v>0</v>
      </c>
      <c r="K1095" s="212">
        <f t="shared" ref="K1095:K1102" si="320">TRUNC(G1095*J1095,2)</f>
        <v>0</v>
      </c>
      <c r="L1095" s="456" t="s">
        <v>6417</v>
      </c>
    </row>
    <row r="1096" spans="1:12" ht="25.5">
      <c r="A1096" s="247" t="s">
        <v>2514</v>
      </c>
      <c r="B1096" s="247" t="s">
        <v>6020</v>
      </c>
      <c r="C1096" s="247" t="s">
        <v>313</v>
      </c>
      <c r="D1096" s="247"/>
      <c r="E1096" s="248" t="s">
        <v>6257</v>
      </c>
      <c r="F1096" s="249" t="s">
        <v>171</v>
      </c>
      <c r="G1096" s="234">
        <v>92</v>
      </c>
      <c r="H1096" s="330"/>
      <c r="I1096" s="433">
        <f t="shared" si="318"/>
        <v>0</v>
      </c>
      <c r="J1096" s="236">
        <f t="shared" ref="J1096:J1102" si="321">TRUNC(H1096 * (1+I1096), 2)</f>
        <v>0</v>
      </c>
      <c r="K1096" s="212">
        <f t="shared" si="320"/>
        <v>0</v>
      </c>
      <c r="L1096" s="456" t="s">
        <v>6417</v>
      </c>
    </row>
    <row r="1097" spans="1:12" ht="25.5">
      <c r="A1097" s="247" t="s">
        <v>2515</v>
      </c>
      <c r="B1097" s="247" t="s">
        <v>6021</v>
      </c>
      <c r="C1097" s="247" t="s">
        <v>313</v>
      </c>
      <c r="D1097" s="247"/>
      <c r="E1097" s="248" t="s">
        <v>6258</v>
      </c>
      <c r="F1097" s="249" t="s">
        <v>171</v>
      </c>
      <c r="G1097" s="234">
        <v>1</v>
      </c>
      <c r="H1097" s="330"/>
      <c r="I1097" s="433">
        <f t="shared" si="318"/>
        <v>0</v>
      </c>
      <c r="J1097" s="236">
        <f t="shared" si="321"/>
        <v>0</v>
      </c>
      <c r="K1097" s="212">
        <f t="shared" si="320"/>
        <v>0</v>
      </c>
      <c r="L1097" s="456" t="s">
        <v>6417</v>
      </c>
    </row>
    <row r="1098" spans="1:12" ht="25.5">
      <c r="A1098" s="247" t="s">
        <v>2516</v>
      </c>
      <c r="B1098" s="247" t="s">
        <v>6022</v>
      </c>
      <c r="C1098" s="247" t="s">
        <v>313</v>
      </c>
      <c r="D1098" s="247"/>
      <c r="E1098" s="248" t="s">
        <v>6259</v>
      </c>
      <c r="F1098" s="249" t="s">
        <v>171</v>
      </c>
      <c r="G1098" s="234">
        <v>3</v>
      </c>
      <c r="H1098" s="330"/>
      <c r="I1098" s="433">
        <f t="shared" si="318"/>
        <v>0</v>
      </c>
      <c r="J1098" s="236">
        <f t="shared" si="321"/>
        <v>0</v>
      </c>
      <c r="K1098" s="212">
        <f t="shared" si="320"/>
        <v>0</v>
      </c>
      <c r="L1098" s="456" t="s">
        <v>6417</v>
      </c>
    </row>
    <row r="1099" spans="1:12" ht="25.5">
      <c r="A1099" s="247" t="s">
        <v>6250</v>
      </c>
      <c r="B1099" s="247" t="s">
        <v>6270</v>
      </c>
      <c r="C1099" s="247" t="s">
        <v>313</v>
      </c>
      <c r="D1099" s="247"/>
      <c r="E1099" s="248" t="s">
        <v>7423</v>
      </c>
      <c r="F1099" s="249" t="s">
        <v>171</v>
      </c>
      <c r="G1099" s="234">
        <v>1</v>
      </c>
      <c r="H1099" s="330"/>
      <c r="I1099" s="433">
        <f t="shared" si="318"/>
        <v>0</v>
      </c>
      <c r="J1099" s="236">
        <f t="shared" si="321"/>
        <v>0</v>
      </c>
      <c r="K1099" s="212">
        <f t="shared" si="320"/>
        <v>0</v>
      </c>
      <c r="L1099" s="456" t="s">
        <v>6417</v>
      </c>
    </row>
    <row r="1100" spans="1:12" ht="25.5">
      <c r="A1100" s="247" t="s">
        <v>7424</v>
      </c>
      <c r="B1100" s="247" t="s">
        <v>7425</v>
      </c>
      <c r="C1100" s="247" t="s">
        <v>313</v>
      </c>
      <c r="D1100" s="247"/>
      <c r="E1100" s="248" t="s">
        <v>7426</v>
      </c>
      <c r="F1100" s="249" t="s">
        <v>171</v>
      </c>
      <c r="G1100" s="234">
        <v>3</v>
      </c>
      <c r="H1100" s="330"/>
      <c r="I1100" s="433">
        <f t="shared" si="318"/>
        <v>0</v>
      </c>
      <c r="J1100" s="236">
        <f t="shared" si="321"/>
        <v>0</v>
      </c>
      <c r="K1100" s="212">
        <f t="shared" si="320"/>
        <v>0</v>
      </c>
      <c r="L1100" s="456" t="s">
        <v>6417</v>
      </c>
    </row>
    <row r="1101" spans="1:12" ht="25.5">
      <c r="A1101" s="247" t="s">
        <v>7427</v>
      </c>
      <c r="B1101" s="247" t="s">
        <v>7428</v>
      </c>
      <c r="C1101" s="247" t="s">
        <v>313</v>
      </c>
      <c r="D1101" s="247"/>
      <c r="E1101" s="248" t="s">
        <v>7429</v>
      </c>
      <c r="F1101" s="249" t="s">
        <v>171</v>
      </c>
      <c r="G1101" s="234">
        <v>3</v>
      </c>
      <c r="H1101" s="330"/>
      <c r="I1101" s="433">
        <f t="shared" si="318"/>
        <v>0</v>
      </c>
      <c r="J1101" s="236">
        <f t="shared" si="321"/>
        <v>0</v>
      </c>
      <c r="K1101" s="212">
        <f t="shared" si="320"/>
        <v>0</v>
      </c>
      <c r="L1101" s="456" t="s">
        <v>6417</v>
      </c>
    </row>
    <row r="1102" spans="1:12" ht="25.5">
      <c r="A1102" s="247" t="s">
        <v>7430</v>
      </c>
      <c r="B1102" s="247" t="s">
        <v>7431</v>
      </c>
      <c r="C1102" s="247" t="s">
        <v>313</v>
      </c>
      <c r="D1102" s="247"/>
      <c r="E1102" s="248" t="s">
        <v>7432</v>
      </c>
      <c r="F1102" s="249" t="s">
        <v>171</v>
      </c>
      <c r="G1102" s="234">
        <v>3</v>
      </c>
      <c r="H1102" s="330"/>
      <c r="I1102" s="433">
        <f t="shared" si="318"/>
        <v>0</v>
      </c>
      <c r="J1102" s="236">
        <f t="shared" si="321"/>
        <v>0</v>
      </c>
      <c r="K1102" s="212">
        <f t="shared" si="320"/>
        <v>0</v>
      </c>
      <c r="L1102" s="456" t="s">
        <v>6417</v>
      </c>
    </row>
    <row r="1103" spans="1:12">
      <c r="A1103" s="247"/>
      <c r="B1103" s="247"/>
      <c r="C1103" s="247"/>
      <c r="D1103" s="247"/>
      <c r="E1103" s="248"/>
      <c r="F1103" s="249"/>
      <c r="G1103" s="234"/>
      <c r="H1103" s="491"/>
      <c r="I1103" s="329"/>
      <c r="J1103" s="329"/>
      <c r="K1103" s="407"/>
    </row>
    <row r="1104" spans="1:12">
      <c r="A1104" s="247"/>
      <c r="B1104" s="247"/>
      <c r="C1104" s="247"/>
      <c r="D1104" s="247"/>
      <c r="E1104" s="248"/>
      <c r="F1104" s="249"/>
      <c r="G1104" s="251"/>
      <c r="H1104" s="487"/>
      <c r="I1104" s="435"/>
      <c r="J1104" s="435"/>
      <c r="K1104" s="436"/>
    </row>
    <row r="1105" spans="1:12">
      <c r="A1105" s="247"/>
      <c r="B1105" s="247"/>
      <c r="C1105" s="247"/>
      <c r="D1105" s="247"/>
      <c r="E1105" s="248"/>
      <c r="F1105" s="249"/>
      <c r="G1105" s="251"/>
      <c r="H1105" s="487"/>
      <c r="I1105" s="435"/>
      <c r="J1105" s="435"/>
      <c r="K1105" s="436"/>
    </row>
    <row r="1106" spans="1:12">
      <c r="A1106" s="280" t="s">
        <v>149</v>
      </c>
      <c r="B1106" s="280"/>
      <c r="C1106" s="280"/>
      <c r="D1106" s="280"/>
      <c r="E1106" s="430" t="s">
        <v>7247</v>
      </c>
      <c r="F1106" s="431"/>
      <c r="G1106" s="227"/>
      <c r="H1106" s="493"/>
      <c r="I1106" s="480"/>
      <c r="J1106" s="480"/>
      <c r="K1106" s="480"/>
    </row>
    <row r="1107" spans="1:12">
      <c r="A1107" s="461" t="s">
        <v>7248</v>
      </c>
      <c r="B1107" s="461"/>
      <c r="C1107" s="461"/>
      <c r="D1107" s="461"/>
      <c r="E1107" s="462" t="s">
        <v>678</v>
      </c>
      <c r="F1107" s="465"/>
      <c r="G1107" s="299"/>
      <c r="H1107" s="494"/>
      <c r="I1107" s="481"/>
      <c r="J1107" s="481"/>
      <c r="K1107" s="481"/>
      <c r="L1107" s="456"/>
    </row>
    <row r="1108" spans="1:12">
      <c r="A1108" s="461" t="s">
        <v>7252</v>
      </c>
      <c r="B1108" s="461"/>
      <c r="C1108" s="461"/>
      <c r="D1108" s="461"/>
      <c r="E1108" s="462" t="s">
        <v>7262</v>
      </c>
      <c r="F1108" s="465"/>
      <c r="G1108" s="299"/>
      <c r="H1108" s="494"/>
      <c r="I1108" s="481"/>
      <c r="J1108" s="481"/>
      <c r="K1108" s="481"/>
      <c r="L1108" s="456"/>
    </row>
    <row r="1109" spans="1:12">
      <c r="A1109" s="461" t="s">
        <v>7263</v>
      </c>
      <c r="B1109" s="461"/>
      <c r="C1109" s="461"/>
      <c r="D1109" s="461"/>
      <c r="E1109" s="462" t="s">
        <v>7278</v>
      </c>
      <c r="F1109" s="465"/>
      <c r="G1109" s="299"/>
      <c r="H1109" s="494"/>
      <c r="I1109" s="481"/>
      <c r="J1109" s="481"/>
      <c r="K1109" s="481"/>
      <c r="L1109" s="456"/>
    </row>
    <row r="1110" spans="1:12">
      <c r="A1110" s="461" t="s">
        <v>7272</v>
      </c>
      <c r="B1110" s="461"/>
      <c r="C1110" s="461"/>
      <c r="D1110" s="461"/>
      <c r="E1110" s="462" t="s">
        <v>7264</v>
      </c>
      <c r="F1110" s="465"/>
      <c r="G1110" s="299"/>
      <c r="H1110" s="494"/>
      <c r="I1110" s="481"/>
      <c r="J1110" s="481"/>
      <c r="K1110" s="481"/>
      <c r="L1110" s="456"/>
    </row>
    <row r="1111" spans="1:12">
      <c r="A1111" s="247"/>
      <c r="B1111" s="247"/>
      <c r="C1111" s="247"/>
      <c r="D1111" s="247"/>
      <c r="E1111" s="248"/>
      <c r="F1111" s="249"/>
      <c r="G1111" s="251"/>
      <c r="H1111" s="487"/>
      <c r="I1111" s="435"/>
      <c r="J1111" s="435"/>
      <c r="K1111" s="436"/>
    </row>
    <row r="1112" spans="1:12">
      <c r="A1112" s="247"/>
      <c r="B1112" s="247"/>
      <c r="C1112" s="247"/>
      <c r="D1112" s="247"/>
      <c r="E1112" s="414" t="s">
        <v>175</v>
      </c>
      <c r="F1112" s="249"/>
      <c r="G1112" s="251"/>
      <c r="H1112" s="487"/>
      <c r="I1112" s="435"/>
      <c r="J1112" s="435"/>
      <c r="K1112" s="326">
        <f>SUM(K347:K1111)</f>
        <v>0</v>
      </c>
    </row>
    <row r="1113" spans="1:12">
      <c r="A1113" s="247"/>
      <c r="B1113" s="247"/>
      <c r="C1113" s="247"/>
      <c r="D1113" s="247"/>
      <c r="E1113" s="414"/>
      <c r="F1113" s="249"/>
      <c r="G1113" s="251"/>
      <c r="H1113" s="487"/>
      <c r="I1113" s="435"/>
      <c r="J1113" s="435"/>
      <c r="K1113" s="326"/>
    </row>
    <row r="1114" spans="1:12">
      <c r="A1114" s="247"/>
      <c r="B1114" s="247"/>
      <c r="C1114" s="247"/>
      <c r="D1114" s="247"/>
      <c r="E1114" s="248"/>
      <c r="F1114" s="249"/>
      <c r="G1114" s="251"/>
      <c r="H1114" s="487"/>
      <c r="I1114" s="435"/>
      <c r="J1114" s="435"/>
      <c r="K1114" s="436"/>
    </row>
    <row r="1115" spans="1:12" s="428" customFormat="1">
      <c r="A1115" s="423" t="s">
        <v>151</v>
      </c>
      <c r="B1115" s="423"/>
      <c r="C1115" s="423"/>
      <c r="D1115" s="423"/>
      <c r="E1115" s="425" t="s">
        <v>207</v>
      </c>
      <c r="F1115" s="426"/>
      <c r="G1115" s="219"/>
      <c r="H1115" s="332"/>
      <c r="I1115" s="427"/>
      <c r="J1115" s="427"/>
      <c r="K1115" s="221"/>
      <c r="L1115" s="419"/>
    </row>
    <row r="1116" spans="1:12">
      <c r="A1116" s="247" t="s">
        <v>213</v>
      </c>
      <c r="B1116" s="247"/>
      <c r="C1116" s="247" t="s">
        <v>221</v>
      </c>
      <c r="D1116" s="247">
        <v>85180</v>
      </c>
      <c r="E1116" s="248" t="s">
        <v>2048</v>
      </c>
      <c r="F1116" s="249" t="s">
        <v>163</v>
      </c>
      <c r="G1116" s="234">
        <v>349.15</v>
      </c>
      <c r="H1116" s="330"/>
      <c r="I1116" s="433">
        <f t="shared" ref="I1116:I1119" si="322">$H$3</f>
        <v>0</v>
      </c>
      <c r="J1116" s="236">
        <f t="shared" ref="J1116" si="323">TRUNC(H1116 * (1+I1116), 2)</f>
        <v>0</v>
      </c>
      <c r="K1116" s="212">
        <f>TRUNC(G1116*J1116,2)</f>
        <v>0</v>
      </c>
    </row>
    <row r="1117" spans="1:12">
      <c r="A1117" s="247" t="s">
        <v>238</v>
      </c>
      <c r="B1117" s="247" t="s">
        <v>6381</v>
      </c>
      <c r="C1117" s="247" t="s">
        <v>313</v>
      </c>
      <c r="D1117" s="247"/>
      <c r="E1117" s="455" t="s">
        <v>2049</v>
      </c>
      <c r="F1117" s="409" t="s">
        <v>171</v>
      </c>
      <c r="G1117" s="234">
        <v>12</v>
      </c>
      <c r="H1117" s="330"/>
      <c r="I1117" s="433">
        <f t="shared" si="322"/>
        <v>0</v>
      </c>
      <c r="J1117" s="236">
        <f t="shared" ref="J1117:J1119" si="324">TRUNC(H1117 * (1+I1117), 2)</f>
        <v>0</v>
      </c>
      <c r="K1117" s="212">
        <f>TRUNC(G1117*J1117,2)</f>
        <v>0</v>
      </c>
    </row>
    <row r="1118" spans="1:12">
      <c r="A1118" s="247" t="s">
        <v>315</v>
      </c>
      <c r="B1118" s="247" t="s">
        <v>7217</v>
      </c>
      <c r="C1118" s="247" t="s">
        <v>313</v>
      </c>
      <c r="D1118" s="247"/>
      <c r="E1118" s="455" t="s">
        <v>7215</v>
      </c>
      <c r="F1118" s="409" t="s">
        <v>171</v>
      </c>
      <c r="G1118" s="234">
        <v>2</v>
      </c>
      <c r="H1118" s="330"/>
      <c r="I1118" s="433">
        <f t="shared" si="322"/>
        <v>0</v>
      </c>
      <c r="J1118" s="236">
        <f t="shared" si="324"/>
        <v>0</v>
      </c>
      <c r="K1118" s="212">
        <f>TRUNC(G1118*J1118,2)</f>
        <v>0</v>
      </c>
    </row>
    <row r="1119" spans="1:12">
      <c r="A1119" s="247" t="s">
        <v>558</v>
      </c>
      <c r="B1119" s="247" t="s">
        <v>7218</v>
      </c>
      <c r="C1119" s="247" t="s">
        <v>313</v>
      </c>
      <c r="D1119" s="247"/>
      <c r="E1119" s="455" t="s">
        <v>7216</v>
      </c>
      <c r="F1119" s="409" t="s">
        <v>171</v>
      </c>
      <c r="G1119" s="234">
        <v>1</v>
      </c>
      <c r="H1119" s="330"/>
      <c r="I1119" s="433">
        <f t="shared" si="322"/>
        <v>0</v>
      </c>
      <c r="J1119" s="236">
        <f t="shared" si="324"/>
        <v>0</v>
      </c>
      <c r="K1119" s="212">
        <f>TRUNC(G1119*J1119,2)</f>
        <v>0</v>
      </c>
    </row>
    <row r="1120" spans="1:12">
      <c r="A1120" s="247"/>
      <c r="B1120" s="247"/>
      <c r="C1120" s="247"/>
      <c r="D1120" s="247"/>
      <c r="E1120" s="248"/>
      <c r="F1120" s="249"/>
      <c r="G1120" s="234"/>
      <c r="H1120" s="487"/>
      <c r="I1120" s="329"/>
      <c r="J1120" s="329"/>
      <c r="K1120" s="407"/>
    </row>
    <row r="1121" spans="1:12">
      <c r="A1121" s="247"/>
      <c r="B1121" s="247"/>
      <c r="C1121" s="247"/>
      <c r="D1121" s="247"/>
      <c r="E1121" s="414" t="s">
        <v>175</v>
      </c>
      <c r="F1121" s="249"/>
      <c r="G1121" s="251"/>
      <c r="H1121" s="487"/>
      <c r="I1121" s="435"/>
      <c r="J1121" s="435"/>
      <c r="K1121" s="326">
        <f>SUM(K1116:K1120)</f>
        <v>0</v>
      </c>
    </row>
    <row r="1122" spans="1:12">
      <c r="A1122" s="247"/>
      <c r="B1122" s="247"/>
      <c r="C1122" s="247"/>
      <c r="D1122" s="247"/>
      <c r="E1122" s="248"/>
      <c r="F1122" s="249"/>
      <c r="G1122" s="251"/>
      <c r="H1122" s="487"/>
      <c r="I1122" s="435"/>
      <c r="J1122" s="435"/>
      <c r="K1122" s="436"/>
    </row>
    <row r="1123" spans="1:12">
      <c r="A1123" s="247"/>
      <c r="B1123" s="247"/>
      <c r="C1123" s="247"/>
      <c r="D1123" s="247"/>
      <c r="E1123" s="248"/>
      <c r="F1123" s="249"/>
      <c r="G1123" s="251"/>
      <c r="H1123" s="487"/>
      <c r="I1123" s="435"/>
      <c r="J1123" s="435"/>
      <c r="K1123" s="436"/>
    </row>
    <row r="1124" spans="1:12" s="428" customFormat="1">
      <c r="A1124" s="423" t="s">
        <v>152</v>
      </c>
      <c r="B1124" s="423"/>
      <c r="C1124" s="423"/>
      <c r="D1124" s="423"/>
      <c r="E1124" s="425" t="s">
        <v>1272</v>
      </c>
      <c r="F1124" s="426"/>
      <c r="G1124" s="219"/>
      <c r="H1124" s="332"/>
      <c r="I1124" s="427"/>
      <c r="J1124" s="427"/>
      <c r="K1124" s="221"/>
      <c r="L1124" s="419"/>
    </row>
    <row r="1125" spans="1:12">
      <c r="A1125" s="247" t="s">
        <v>2237</v>
      </c>
      <c r="B1125" s="247" t="s">
        <v>6394</v>
      </c>
      <c r="C1125" s="247" t="s">
        <v>313</v>
      </c>
      <c r="D1125" s="247"/>
      <c r="E1125" s="248" t="s">
        <v>6352</v>
      </c>
      <c r="F1125" s="249" t="s">
        <v>171</v>
      </c>
      <c r="G1125" s="234">
        <v>81</v>
      </c>
      <c r="H1125" s="330"/>
      <c r="I1125" s="433">
        <f t="shared" ref="I1125:I1130" si="325">$H$3</f>
        <v>0</v>
      </c>
      <c r="J1125" s="236">
        <f t="shared" ref="J1125" si="326">TRUNC(H1125 * (1+I1125), 2)</f>
        <v>0</v>
      </c>
      <c r="K1125" s="212">
        <f t="shared" ref="K1125:K1130" si="327">TRUNC(G1125*J1125,2)</f>
        <v>0</v>
      </c>
    </row>
    <row r="1126" spans="1:12">
      <c r="A1126" s="247" t="s">
        <v>2239</v>
      </c>
      <c r="B1126" s="247" t="s">
        <v>6396</v>
      </c>
      <c r="C1126" s="247" t="s">
        <v>313</v>
      </c>
      <c r="D1126" s="247"/>
      <c r="E1126" s="248" t="s">
        <v>6354</v>
      </c>
      <c r="F1126" s="249" t="s">
        <v>171</v>
      </c>
      <c r="G1126" s="234">
        <v>31</v>
      </c>
      <c r="H1126" s="330"/>
      <c r="I1126" s="433">
        <f t="shared" si="325"/>
        <v>0</v>
      </c>
      <c r="J1126" s="236">
        <f t="shared" ref="J1126:J1130" si="328">TRUNC(H1126 * (1+I1126), 2)</f>
        <v>0</v>
      </c>
      <c r="K1126" s="212">
        <f t="shared" si="327"/>
        <v>0</v>
      </c>
    </row>
    <row r="1127" spans="1:12">
      <c r="A1127" s="247" t="s">
        <v>2241</v>
      </c>
      <c r="B1127" s="247" t="s">
        <v>6398</v>
      </c>
      <c r="C1127" s="247" t="s">
        <v>313</v>
      </c>
      <c r="D1127" s="247"/>
      <c r="E1127" s="248" t="s">
        <v>6356</v>
      </c>
      <c r="F1127" s="249" t="s">
        <v>171</v>
      </c>
      <c r="G1127" s="234">
        <v>9</v>
      </c>
      <c r="H1127" s="330"/>
      <c r="I1127" s="433">
        <f t="shared" si="325"/>
        <v>0</v>
      </c>
      <c r="J1127" s="236">
        <f t="shared" si="328"/>
        <v>0</v>
      </c>
      <c r="K1127" s="212">
        <f t="shared" si="327"/>
        <v>0</v>
      </c>
    </row>
    <row r="1128" spans="1:12">
      <c r="A1128" s="247" t="s">
        <v>2242</v>
      </c>
      <c r="B1128" s="247" t="s">
        <v>6399</v>
      </c>
      <c r="C1128" s="247" t="s">
        <v>313</v>
      </c>
      <c r="D1128" s="247"/>
      <c r="E1128" s="248" t="s">
        <v>6357</v>
      </c>
      <c r="F1128" s="249" t="s">
        <v>171</v>
      </c>
      <c r="G1128" s="234">
        <v>81</v>
      </c>
      <c r="H1128" s="330"/>
      <c r="I1128" s="433">
        <f t="shared" si="325"/>
        <v>0</v>
      </c>
      <c r="J1128" s="236">
        <f t="shared" si="328"/>
        <v>0</v>
      </c>
      <c r="K1128" s="212">
        <f t="shared" si="327"/>
        <v>0</v>
      </c>
    </row>
    <row r="1129" spans="1:12">
      <c r="A1129" s="247" t="s">
        <v>6362</v>
      </c>
      <c r="B1129" s="247" t="s">
        <v>6402</v>
      </c>
      <c r="C1129" s="247" t="s">
        <v>313</v>
      </c>
      <c r="D1129" s="247"/>
      <c r="E1129" s="248" t="s">
        <v>6360</v>
      </c>
      <c r="F1129" s="249" t="s">
        <v>171</v>
      </c>
      <c r="G1129" s="234">
        <v>19</v>
      </c>
      <c r="H1129" s="330"/>
      <c r="I1129" s="433">
        <f t="shared" si="325"/>
        <v>0</v>
      </c>
      <c r="J1129" s="236">
        <f t="shared" si="328"/>
        <v>0</v>
      </c>
      <c r="K1129" s="212">
        <f t="shared" si="327"/>
        <v>0</v>
      </c>
    </row>
    <row r="1130" spans="1:12">
      <c r="A1130" s="247" t="s">
        <v>7202</v>
      </c>
      <c r="B1130" s="247" t="s">
        <v>7212</v>
      </c>
      <c r="C1130" s="247" t="s">
        <v>313</v>
      </c>
      <c r="D1130" s="247"/>
      <c r="E1130" s="248" t="s">
        <v>7197</v>
      </c>
      <c r="F1130" s="249" t="s">
        <v>171</v>
      </c>
      <c r="G1130" s="234">
        <v>12</v>
      </c>
      <c r="H1130" s="330"/>
      <c r="I1130" s="433">
        <f t="shared" si="325"/>
        <v>0</v>
      </c>
      <c r="J1130" s="236">
        <f t="shared" si="328"/>
        <v>0</v>
      </c>
      <c r="K1130" s="212">
        <f t="shared" si="327"/>
        <v>0</v>
      </c>
    </row>
    <row r="1131" spans="1:12">
      <c r="A1131" s="247"/>
      <c r="B1131" s="247"/>
      <c r="C1131" s="247"/>
      <c r="D1131" s="247"/>
      <c r="E1131" s="248"/>
      <c r="F1131" s="249"/>
      <c r="G1131" s="234"/>
      <c r="H1131" s="330"/>
      <c r="I1131" s="212"/>
      <c r="J1131" s="212"/>
      <c r="K1131" s="212"/>
    </row>
    <row r="1132" spans="1:12">
      <c r="A1132" s="247"/>
      <c r="B1132" s="247"/>
      <c r="C1132" s="247"/>
      <c r="D1132" s="247"/>
      <c r="E1132" s="414" t="s">
        <v>175</v>
      </c>
      <c r="F1132" s="249"/>
      <c r="G1132" s="251"/>
      <c r="H1132" s="487"/>
      <c r="I1132" s="435"/>
      <c r="J1132" s="435"/>
      <c r="K1132" s="326">
        <f>SUM(K1125:K1131)</f>
        <v>0</v>
      </c>
    </row>
    <row r="1133" spans="1:12">
      <c r="A1133" s="247"/>
      <c r="B1133" s="247"/>
      <c r="C1133" s="247"/>
      <c r="D1133" s="247"/>
      <c r="E1133" s="414"/>
      <c r="F1133" s="249"/>
      <c r="G1133" s="251"/>
      <c r="H1133" s="487"/>
      <c r="I1133" s="435"/>
      <c r="J1133" s="435"/>
      <c r="K1133" s="326"/>
    </row>
    <row r="1134" spans="1:12">
      <c r="A1134" s="247"/>
      <c r="B1134" s="247"/>
      <c r="C1134" s="247"/>
      <c r="D1134" s="247"/>
      <c r="E1134" s="248"/>
      <c r="F1134" s="249"/>
      <c r="G1134" s="251"/>
      <c r="H1134" s="487"/>
      <c r="I1134" s="435"/>
      <c r="J1134" s="435"/>
      <c r="K1134" s="436"/>
    </row>
    <row r="1135" spans="1:12" s="428" customFormat="1">
      <c r="A1135" s="423" t="s">
        <v>154</v>
      </c>
      <c r="B1135" s="423"/>
      <c r="C1135" s="423"/>
      <c r="D1135" s="423"/>
      <c r="E1135" s="425" t="s">
        <v>1709</v>
      </c>
      <c r="F1135" s="426"/>
      <c r="G1135" s="219"/>
      <c r="H1135" s="332"/>
      <c r="I1135" s="427"/>
      <c r="J1135" s="427"/>
      <c r="K1135" s="221"/>
      <c r="L1135" s="419"/>
    </row>
    <row r="1136" spans="1:12">
      <c r="A1136" s="247" t="s">
        <v>293</v>
      </c>
      <c r="B1136" s="247" t="s">
        <v>7190</v>
      </c>
      <c r="C1136" s="247" t="s">
        <v>313</v>
      </c>
      <c r="D1136" s="247"/>
      <c r="E1136" s="455" t="s">
        <v>7191</v>
      </c>
      <c r="F1136" s="409" t="s">
        <v>171</v>
      </c>
      <c r="G1136" s="234">
        <v>12</v>
      </c>
      <c r="H1136" s="330"/>
      <c r="I1136" s="433">
        <f t="shared" ref="I1136" si="329">$H$3</f>
        <v>0</v>
      </c>
      <c r="J1136" s="236">
        <f t="shared" ref="J1136" si="330">TRUNC(H1136 * (1+I1136), 2)</f>
        <v>0</v>
      </c>
      <c r="K1136" s="212">
        <f>TRUNC(G1136*J1136,2)</f>
        <v>0</v>
      </c>
      <c r="L1136" s="439"/>
    </row>
    <row r="1137" spans="1:12">
      <c r="A1137" s="247"/>
      <c r="B1137" s="247"/>
      <c r="C1137" s="247"/>
      <c r="D1137" s="247"/>
      <c r="E1137" s="248"/>
      <c r="F1137" s="249"/>
      <c r="G1137" s="251"/>
      <c r="H1137" s="487"/>
      <c r="I1137" s="435"/>
      <c r="J1137" s="435"/>
      <c r="K1137" s="436"/>
    </row>
    <row r="1138" spans="1:12">
      <c r="A1138" s="441"/>
      <c r="B1138" s="441"/>
      <c r="C1138" s="441"/>
      <c r="D1138" s="441"/>
      <c r="E1138" s="414" t="s">
        <v>175</v>
      </c>
      <c r="F1138" s="249"/>
      <c r="G1138" s="251"/>
      <c r="H1138" s="487"/>
      <c r="I1138" s="435"/>
      <c r="J1138" s="435"/>
      <c r="K1138" s="326">
        <f>SUM(K1136:K1137)</f>
        <v>0</v>
      </c>
      <c r="L1138" s="440"/>
    </row>
    <row r="1139" spans="1:12">
      <c r="A1139" s="441"/>
      <c r="B1139" s="441"/>
      <c r="C1139" s="441"/>
      <c r="D1139" s="441"/>
      <c r="E1139" s="414"/>
      <c r="F1139" s="249"/>
      <c r="G1139" s="251"/>
      <c r="H1139" s="487"/>
      <c r="I1139" s="435"/>
      <c r="J1139" s="435"/>
      <c r="K1139" s="326"/>
      <c r="L1139" s="440"/>
    </row>
    <row r="1140" spans="1:12">
      <c r="A1140" s="441"/>
      <c r="B1140" s="441"/>
      <c r="C1140" s="441"/>
      <c r="D1140" s="441"/>
      <c r="E1140" s="248"/>
      <c r="F1140" s="249"/>
      <c r="G1140" s="251"/>
      <c r="H1140" s="487"/>
      <c r="I1140" s="435"/>
      <c r="J1140" s="435"/>
      <c r="K1140" s="436"/>
    </row>
    <row r="1141" spans="1:12" s="428" customFormat="1">
      <c r="A1141" s="423" t="s">
        <v>1710</v>
      </c>
      <c r="B1141" s="423"/>
      <c r="C1141" s="423"/>
      <c r="D1141" s="423"/>
      <c r="E1141" s="425" t="s">
        <v>1711</v>
      </c>
      <c r="F1141" s="426"/>
      <c r="G1141" s="219"/>
      <c r="H1141" s="332"/>
      <c r="I1141" s="427"/>
      <c r="J1141" s="427"/>
      <c r="K1141" s="221"/>
      <c r="L1141" s="419"/>
    </row>
    <row r="1142" spans="1:12" ht="38.25">
      <c r="A1142" s="247" t="s">
        <v>6366</v>
      </c>
      <c r="B1142" s="247"/>
      <c r="C1142" s="247" t="s">
        <v>221</v>
      </c>
      <c r="D1142" s="247">
        <v>94273</v>
      </c>
      <c r="E1142" s="248" t="s">
        <v>6574</v>
      </c>
      <c r="F1142" s="249" t="s">
        <v>164</v>
      </c>
      <c r="G1142" s="234">
        <v>52.65</v>
      </c>
      <c r="H1142" s="330"/>
      <c r="I1142" s="433">
        <f t="shared" ref="I1142:I1144" si="331">$H$3</f>
        <v>0</v>
      </c>
      <c r="J1142" s="236">
        <f t="shared" ref="J1142" si="332">TRUNC(H1142 * (1+I1142), 2)</f>
        <v>0</v>
      </c>
      <c r="K1142" s="212">
        <f>TRUNC(G1142*J1142,2)</f>
        <v>0</v>
      </c>
      <c r="L1142" s="434"/>
    </row>
    <row r="1143" spans="1:12">
      <c r="A1143" s="247" t="s">
        <v>6367</v>
      </c>
      <c r="B1143" s="247"/>
      <c r="C1143" s="116" t="s">
        <v>221</v>
      </c>
      <c r="D1143" s="247">
        <v>83693</v>
      </c>
      <c r="E1143" s="248" t="s">
        <v>6565</v>
      </c>
      <c r="F1143" s="249" t="s">
        <v>163</v>
      </c>
      <c r="G1143" s="234">
        <v>15.8</v>
      </c>
      <c r="H1143" s="330"/>
      <c r="I1143" s="433">
        <f t="shared" si="331"/>
        <v>0</v>
      </c>
      <c r="J1143" s="236">
        <f t="shared" ref="J1143:J1144" si="333">TRUNC(H1143 * (1+I1143), 2)</f>
        <v>0</v>
      </c>
      <c r="K1143" s="212">
        <f>TRUNC(G1143*J1143,2)</f>
        <v>0</v>
      </c>
      <c r="L1143" s="482"/>
    </row>
    <row r="1144" spans="1:12" ht="25.5">
      <c r="A1144" s="247" t="s">
        <v>7224</v>
      </c>
      <c r="B1144" s="247" t="s">
        <v>7225</v>
      </c>
      <c r="C1144" s="247" t="s">
        <v>313</v>
      </c>
      <c r="D1144" s="247"/>
      <c r="E1144" s="463" t="s">
        <v>7691</v>
      </c>
      <c r="F1144" s="409" t="s">
        <v>171</v>
      </c>
      <c r="G1144" s="234">
        <v>2</v>
      </c>
      <c r="H1144" s="330"/>
      <c r="I1144" s="433">
        <f t="shared" si="331"/>
        <v>0</v>
      </c>
      <c r="J1144" s="236">
        <f t="shared" si="333"/>
        <v>0</v>
      </c>
      <c r="K1144" s="212">
        <f>TRUNC(G1144*J1144,2)</f>
        <v>0</v>
      </c>
      <c r="L1144" s="482"/>
    </row>
    <row r="1145" spans="1:12">
      <c r="A1145" s="441"/>
      <c r="B1145" s="441"/>
      <c r="C1145" s="441"/>
      <c r="D1145" s="441"/>
      <c r="E1145" s="248"/>
      <c r="F1145" s="249"/>
      <c r="G1145" s="251"/>
      <c r="H1145" s="487"/>
      <c r="I1145" s="435"/>
      <c r="J1145" s="435"/>
      <c r="K1145" s="436"/>
    </row>
    <row r="1146" spans="1:12">
      <c r="A1146" s="441"/>
      <c r="B1146" s="441"/>
      <c r="C1146" s="441"/>
      <c r="D1146" s="441"/>
      <c r="E1146" s="414" t="s">
        <v>175</v>
      </c>
      <c r="F1146" s="249"/>
      <c r="G1146" s="251"/>
      <c r="H1146" s="487"/>
      <c r="I1146" s="435"/>
      <c r="J1146" s="435"/>
      <c r="K1146" s="252">
        <f>SUM(K1142:K1145)</f>
        <v>0</v>
      </c>
      <c r="L1146" s="440"/>
    </row>
    <row r="1147" spans="1:12">
      <c r="A1147" s="441"/>
      <c r="B1147" s="441"/>
      <c r="C1147" s="441"/>
      <c r="D1147" s="441"/>
      <c r="E1147" s="414"/>
      <c r="F1147" s="249"/>
      <c r="G1147" s="251"/>
      <c r="H1147" s="487"/>
      <c r="I1147" s="435"/>
      <c r="J1147" s="435"/>
      <c r="K1147" s="326"/>
      <c r="L1147" s="440"/>
    </row>
    <row r="1148" spans="1:12">
      <c r="A1148" s="441"/>
      <c r="B1148" s="441"/>
      <c r="C1148" s="441"/>
      <c r="D1148" s="441"/>
      <c r="E1148" s="248"/>
      <c r="F1148" s="249"/>
      <c r="G1148" s="251"/>
      <c r="H1148" s="487"/>
      <c r="I1148" s="435"/>
      <c r="J1148" s="435"/>
      <c r="K1148" s="436"/>
    </row>
    <row r="1149" spans="1:12" s="428" customFormat="1">
      <c r="A1149" s="423" t="s">
        <v>1712</v>
      </c>
      <c r="B1149" s="423"/>
      <c r="C1149" s="423"/>
      <c r="D1149" s="423"/>
      <c r="E1149" s="425" t="s">
        <v>199</v>
      </c>
      <c r="F1149" s="426"/>
      <c r="G1149" s="219"/>
      <c r="H1149" s="332"/>
      <c r="I1149" s="427"/>
      <c r="J1149" s="427"/>
      <c r="K1149" s="221"/>
      <c r="L1149" s="419"/>
    </row>
    <row r="1150" spans="1:12">
      <c r="A1150" s="247" t="s">
        <v>1754</v>
      </c>
      <c r="B1150" s="247"/>
      <c r="C1150" s="247" t="s">
        <v>221</v>
      </c>
      <c r="D1150" s="247">
        <v>9537</v>
      </c>
      <c r="E1150" s="248" t="s">
        <v>201</v>
      </c>
      <c r="F1150" s="249" t="s">
        <v>163</v>
      </c>
      <c r="G1150" s="324">
        <v>4293</v>
      </c>
      <c r="H1150" s="330"/>
      <c r="I1150" s="433">
        <f t="shared" ref="I1150" si="334">$H$3</f>
        <v>0</v>
      </c>
      <c r="J1150" s="236">
        <f t="shared" ref="J1150" si="335">TRUNC(H1150 * (1+I1150), 2)</f>
        <v>0</v>
      </c>
      <c r="K1150" s="212">
        <f>TRUNC(G1150*J1150,2)</f>
        <v>0</v>
      </c>
    </row>
    <row r="1151" spans="1:12">
      <c r="A1151" s="247"/>
      <c r="B1151" s="247"/>
      <c r="C1151" s="247"/>
      <c r="D1151" s="247"/>
      <c r="E1151" s="248"/>
      <c r="F1151" s="249"/>
      <c r="G1151" s="483"/>
      <c r="H1151" s="487"/>
      <c r="I1151" s="484"/>
      <c r="J1151" s="484"/>
      <c r="K1151" s="436"/>
    </row>
    <row r="1152" spans="1:12">
      <c r="A1152" s="247"/>
      <c r="B1152" s="247"/>
      <c r="C1152" s="247"/>
      <c r="D1152" s="247"/>
      <c r="E1152" s="414" t="s">
        <v>175</v>
      </c>
      <c r="F1152" s="249"/>
      <c r="G1152" s="251"/>
      <c r="H1152" s="487"/>
      <c r="I1152" s="435"/>
      <c r="J1152" s="435"/>
      <c r="K1152" s="326">
        <f>SUM(K1150:K1151)</f>
        <v>0</v>
      </c>
      <c r="L1152" s="440"/>
    </row>
    <row r="1153" spans="1:12">
      <c r="A1153" s="247"/>
      <c r="B1153" s="247"/>
      <c r="C1153" s="247"/>
      <c r="D1153" s="247"/>
      <c r="E1153" s="248"/>
      <c r="F1153" s="249"/>
      <c r="G1153" s="483"/>
      <c r="H1153" s="487"/>
      <c r="I1153" s="484"/>
      <c r="J1153" s="484"/>
      <c r="K1153" s="436"/>
    </row>
    <row r="1154" spans="1:12">
      <c r="A1154" s="247"/>
      <c r="B1154" s="247"/>
      <c r="C1154" s="247"/>
      <c r="D1154" s="247"/>
      <c r="E1154" s="248"/>
      <c r="F1154" s="249"/>
      <c r="G1154" s="483"/>
      <c r="H1154" s="487"/>
      <c r="I1154" s="484"/>
      <c r="J1154" s="484"/>
      <c r="K1154" s="436"/>
    </row>
    <row r="1155" spans="1:12" ht="15">
      <c r="A1155" s="66"/>
      <c r="B1155" s="66"/>
      <c r="C1155" s="66"/>
      <c r="D1155" s="62"/>
      <c r="E1155" s="63" t="s">
        <v>5313</v>
      </c>
      <c r="F1155" s="62"/>
      <c r="G1155" s="86"/>
      <c r="H1155" s="495"/>
      <c r="I1155" s="153"/>
      <c r="J1155" s="153"/>
      <c r="K1155" s="153">
        <f>SUM(K10:K1154)/2</f>
        <v>0</v>
      </c>
      <c r="L1155" s="434"/>
    </row>
  </sheetData>
  <sheetProtection algorithmName="SHA-512" hashValue="gMOVkjptsYvMpSzZuF95TDFsXfaKML+P+5ra7y21F57cT3FzFfQ+92pLS0mvL6ZpOUe5jlOp1UpA9SMA4y74EA==" saltValue="scB4B1wPjAlysowJH86/VA==" spinCount="100000" sheet="1" objects="1" scenarios="1"/>
  <autoFilter ref="A1:L1155" xr:uid="{00000000-0009-0000-0000-000001000000}">
    <filterColumn colId="6">
      <filters blank="1">
        <filter val="%"/>
        <filter val="1,00"/>
        <filter val="1,95"/>
        <filter val="1.026,00"/>
        <filter val="1.042,39"/>
        <filter val="1.071,35"/>
        <filter val="1.124,00"/>
        <filter val="1.230,00"/>
        <filter val="1.234,00"/>
        <filter val="1.241,59"/>
        <filter val="1.337,00"/>
        <filter val="1.360,35"/>
        <filter val="1.416,40"/>
        <filter val="1.418,00"/>
        <filter val="1.438,77"/>
        <filter val="1.484,00"/>
        <filter val="1.600,00"/>
        <filter val="1.610,00"/>
        <filter val="1.632,63"/>
        <filter val="1.652,00"/>
        <filter val="1.660,00"/>
        <filter val="1.670,00"/>
        <filter val="1.840,50"/>
        <filter val="1.877,00"/>
        <filter val="10,00"/>
        <filter val="100,00"/>
        <filter val="105,00"/>
        <filter val="11,00"/>
        <filter val="110,00"/>
        <filter val="110,87"/>
        <filter val="112,00"/>
        <filter val="114,00"/>
        <filter val="116,00"/>
        <filter val="116,89"/>
        <filter val="117,32"/>
        <filter val="12,00"/>
        <filter val="12.792,00"/>
        <filter val="120,00"/>
        <filter val="123,00"/>
        <filter val="128,00"/>
        <filter val="13,00"/>
        <filter val="132,00"/>
        <filter val="134,00"/>
        <filter val="139,40"/>
        <filter val="14,00"/>
        <filter val="14.535,00"/>
        <filter val="14.767,00"/>
        <filter val="15,00"/>
        <filter val="15,80"/>
        <filter val="150,00"/>
        <filter val="153,00"/>
        <filter val="153,27"/>
        <filter val="16,00"/>
        <filter val="160,00"/>
        <filter val="161,00"/>
        <filter val="165,00"/>
        <filter val="168,00"/>
        <filter val="17,00"/>
        <filter val="17,45"/>
        <filter val="170,00"/>
        <filter val="171,00"/>
        <filter val="174,00"/>
        <filter val="18,00"/>
        <filter val="181,00"/>
        <filter val="183,00"/>
        <filter val="19,00"/>
        <filter val="19,59"/>
        <filter val="190,00"/>
        <filter val="192,00"/>
        <filter val="195,00"/>
        <filter val="198,00"/>
        <filter val="2,00"/>
        <filter val="2,89"/>
        <filter val="2.024,00"/>
        <filter val="2.039,00"/>
        <filter val="2.048,00"/>
        <filter val="2.100,00"/>
        <filter val="2.119,00"/>
        <filter val="2.157,00"/>
        <filter val="2.280,00"/>
        <filter val="2.606,00"/>
        <filter val="2.741,00"/>
        <filter val="2.900,00"/>
        <filter val="2.978,20"/>
        <filter val="20,00"/>
        <filter val="203,90"/>
        <filter val="208,00"/>
        <filter val="208,94"/>
        <filter val="21,00"/>
        <filter val="213,00"/>
        <filter val="213,30"/>
        <filter val="216,00"/>
        <filter val="219,00"/>
        <filter val="220,00"/>
        <filter val="225,00"/>
        <filter val="23,00"/>
        <filter val="234,00"/>
        <filter val="237,45"/>
        <filter val="24,00"/>
        <filter val="24,30"/>
        <filter val="240,60"/>
        <filter val="242,00"/>
        <filter val="244,00"/>
        <filter val="245,07"/>
        <filter val="246,00"/>
        <filter val="25,00"/>
        <filter val="25,89"/>
        <filter val="259,00"/>
        <filter val="26,00"/>
        <filter val="260,00"/>
        <filter val="264,00"/>
        <filter val="267,00"/>
        <filter val="267,78"/>
        <filter val="27,00"/>
        <filter val="270,00"/>
        <filter val="274,00"/>
        <filter val="277,00"/>
        <filter val="28,00"/>
        <filter val="288,00"/>
        <filter val="288,43"/>
        <filter val="289,30"/>
        <filter val="29,00"/>
        <filter val="291,60"/>
        <filter val="297,00"/>
        <filter val="298,00"/>
        <filter val="3,00"/>
        <filter val="3.000,74"/>
        <filter val="3.082,07"/>
        <filter val="3.224,48"/>
        <filter val="3.310,01"/>
        <filter val="3.876,47"/>
        <filter val="30,00"/>
        <filter val="31,00"/>
        <filter val="31,88"/>
        <filter val="310,00"/>
        <filter val="314,00"/>
        <filter val="32,00"/>
        <filter val="320,00"/>
        <filter val="323,00"/>
        <filter val="326,00"/>
        <filter val="33,00"/>
        <filter val="33,20"/>
        <filter val="330,00"/>
        <filter val="333,52"/>
        <filter val="337,75"/>
        <filter val="34,00"/>
        <filter val="34,66"/>
        <filter val="340,00"/>
        <filter val="342,00"/>
        <filter val="344,00"/>
        <filter val="348,00"/>
        <filter val="348,50"/>
        <filter val="349,15"/>
        <filter val="35,00"/>
        <filter val="35.185,00"/>
        <filter val="350,44"/>
        <filter val="36,00"/>
        <filter val="361,83"/>
        <filter val="367,00"/>
        <filter val="37,00"/>
        <filter val="370,00"/>
        <filter val="38,00"/>
        <filter val="39,00"/>
        <filter val="4,00"/>
        <filter val="4,05"/>
        <filter val="4,80"/>
        <filter val="4.293,00"/>
        <filter val="4.341,00"/>
        <filter val="4.992,00"/>
        <filter val="40,00"/>
        <filter val="407,00"/>
        <filter val="417,70"/>
        <filter val="42,00"/>
        <filter val="42,48"/>
        <filter val="43,00"/>
        <filter val="43,32"/>
        <filter val="432,00"/>
        <filter val="44,90"/>
        <filter val="440,00"/>
        <filter val="446,00"/>
        <filter val="446,10"/>
        <filter val="447,20"/>
        <filter val="45,00"/>
        <filter val="46,00"/>
        <filter val="47,00"/>
        <filter val="470,00"/>
        <filter val="474,00"/>
        <filter val="48,00"/>
        <filter val="483,00"/>
        <filter val="49,00"/>
        <filter val="495,00"/>
        <filter val="5,00"/>
        <filter val="5.001,00"/>
        <filter val="5.550,00"/>
        <filter val="5.606,00"/>
        <filter val="5.616,00"/>
        <filter val="5.709,00"/>
        <filter val="50,00"/>
        <filter val="504,00"/>
        <filter val="507,00"/>
        <filter val="51.500,00"/>
        <filter val="510,00"/>
        <filter val="516,00"/>
        <filter val="52,65"/>
        <filter val="530,00"/>
        <filter val="54,00"/>
        <filter val="542,00"/>
        <filter val="549,00"/>
        <filter val="55,00"/>
        <filter val="555,00"/>
        <filter val="56,00"/>
        <filter val="56,35"/>
        <filter val="561,00"/>
        <filter val="57,00"/>
        <filter val="57,64"/>
        <filter val="574,00"/>
        <filter val="575,00"/>
        <filter val="576,00"/>
        <filter val="58,00"/>
        <filter val="59,00"/>
        <filter val="59,65"/>
        <filter val="596,90"/>
        <filter val="597,00"/>
        <filter val="6,00"/>
        <filter val="60,00"/>
        <filter val="601,31"/>
        <filter val="61,00"/>
        <filter val="62,00"/>
        <filter val="621,59"/>
        <filter val="631,32"/>
        <filter val="64,00"/>
        <filter val="64,53"/>
        <filter val="65,00"/>
        <filter val="651,45"/>
        <filter val="659,53"/>
        <filter val="66,00"/>
        <filter val="68,84"/>
        <filter val="69,00"/>
        <filter val="69,18"/>
        <filter val="690,00"/>
        <filter val="7,00"/>
        <filter val="7.200,00"/>
        <filter val="70,00"/>
        <filter val="705,00"/>
        <filter val="71,00"/>
        <filter val="72,00"/>
        <filter val="721,13"/>
        <filter val="73,00"/>
        <filter val="748,45"/>
        <filter val="75,00"/>
        <filter val="76,00"/>
        <filter val="77,00"/>
        <filter val="78,00"/>
        <filter val="78,42"/>
        <filter val="785,00"/>
        <filter val="8,00"/>
        <filter val="8,79"/>
        <filter val="8.599,20"/>
        <filter val="8.630,00"/>
        <filter val="80,00"/>
        <filter val="81,00"/>
        <filter val="816,32"/>
        <filter val="83,00"/>
        <filter val="830,00"/>
        <filter val="84,00"/>
        <filter val="85,00"/>
        <filter val="859,92"/>
        <filter val="86,00"/>
        <filter val="87,00"/>
        <filter val="879,00"/>
        <filter val="88,00"/>
        <filter val="880,00"/>
        <filter val="885,00"/>
        <filter val="9,00"/>
        <filter val="9.019,00"/>
        <filter val="90,00"/>
        <filter val="900,00"/>
        <filter val="95,00"/>
        <filter val="96,00"/>
        <filter val="999,94"/>
        <filter val="Quantidade"/>
      </filters>
    </filterColumn>
  </autoFilter>
  <mergeCells count="2">
    <mergeCell ref="F3:G3"/>
    <mergeCell ref="F4:G4"/>
  </mergeCells>
  <printOptions horizontalCentered="1"/>
  <pageMargins left="0.59055118110236227" right="0.39370078740157483" top="0.98425196850393704" bottom="0.59055118110236227" header="2.2834645669291338" footer="0.31496062992125984"/>
  <pageSetup paperSize="9" scale="69" fitToHeight="100" orientation="landscape" r:id="rId1"/>
  <headerFooter>
    <oddHeader>&amp;R&amp;9            &amp;P/&amp;N</oddHeader>
    <oddFooter>&amp;R&amp;"Arial Narrow,Negrito itálico"&amp;10Pág. &amp;P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BDD39-10D8-4019-B995-703D4EC856F8}">
  <dimension ref="A1:AF68"/>
  <sheetViews>
    <sheetView showGridLines="0" view="pageBreakPreview" zoomScale="55" zoomScaleNormal="70" zoomScaleSheetLayoutView="55" workbookViewId="0">
      <pane xSplit="3" ySplit="7" topLeftCell="D8" activePane="bottomRight" state="frozen"/>
      <selection activeCell="M22" sqref="M22"/>
      <selection pane="topRight" activeCell="M22" sqref="M22"/>
      <selection pane="bottomLeft" activeCell="M22" sqref="M22"/>
      <selection pane="bottomRight" activeCell="B2" sqref="B2"/>
    </sheetView>
  </sheetViews>
  <sheetFormatPr defaultRowHeight="15"/>
  <cols>
    <col min="1" max="1" width="8.625" style="502" customWidth="1"/>
    <col min="2" max="2" width="40" style="515" customWidth="1"/>
    <col min="3" max="3" width="15.75" style="394" bestFit="1" customWidth="1"/>
    <col min="4" max="4" width="7.625" style="516" customWidth="1"/>
    <col min="5" max="22" width="14.625" style="502" customWidth="1"/>
    <col min="23" max="23" width="15.375" style="502" bestFit="1" customWidth="1"/>
    <col min="24" max="24" width="14.625" style="502" customWidth="1"/>
    <col min="25" max="25" width="15.5" style="502" customWidth="1"/>
    <col min="26" max="26" width="15.375" style="502" bestFit="1" customWidth="1"/>
    <col min="27" max="27" width="15.25" style="502" customWidth="1"/>
    <col min="28" max="28" width="15.125" style="502" customWidth="1"/>
    <col min="29" max="29" width="5.875" style="502" customWidth="1"/>
    <col min="30" max="30" width="9.875" style="502" customWidth="1"/>
    <col min="31" max="31" width="11.875" style="502" customWidth="1"/>
    <col min="32" max="256" width="9" style="502"/>
    <col min="257" max="257" width="10.25" style="502" customWidth="1"/>
    <col min="258" max="258" width="40" style="502" customWidth="1"/>
    <col min="259" max="259" width="13.75" style="502" customWidth="1"/>
    <col min="260" max="281" width="12.875" style="502" customWidth="1"/>
    <col min="282" max="284" width="13.75" style="502" customWidth="1"/>
    <col min="285" max="285" width="5.875" style="502" customWidth="1"/>
    <col min="286" max="286" width="9.875" style="502" customWidth="1"/>
    <col min="287" max="287" width="11.875" style="502" customWidth="1"/>
    <col min="288" max="512" width="9" style="502"/>
    <col min="513" max="513" width="10.25" style="502" customWidth="1"/>
    <col min="514" max="514" width="40" style="502" customWidth="1"/>
    <col min="515" max="515" width="13.75" style="502" customWidth="1"/>
    <col min="516" max="537" width="12.875" style="502" customWidth="1"/>
    <col min="538" max="540" width="13.75" style="502" customWidth="1"/>
    <col min="541" max="541" width="5.875" style="502" customWidth="1"/>
    <col min="542" max="542" width="9.875" style="502" customWidth="1"/>
    <col min="543" max="543" width="11.875" style="502" customWidth="1"/>
    <col min="544" max="768" width="9" style="502"/>
    <col min="769" max="769" width="10.25" style="502" customWidth="1"/>
    <col min="770" max="770" width="40" style="502" customWidth="1"/>
    <col min="771" max="771" width="13.75" style="502" customWidth="1"/>
    <col min="772" max="793" width="12.875" style="502" customWidth="1"/>
    <col min="794" max="796" width="13.75" style="502" customWidth="1"/>
    <col min="797" max="797" width="5.875" style="502" customWidth="1"/>
    <col min="798" max="798" width="9.875" style="502" customWidth="1"/>
    <col min="799" max="799" width="11.875" style="502" customWidth="1"/>
    <col min="800" max="1024" width="9" style="502"/>
    <col min="1025" max="1025" width="10.25" style="502" customWidth="1"/>
    <col min="1026" max="1026" width="40" style="502" customWidth="1"/>
    <col min="1027" max="1027" width="13.75" style="502" customWidth="1"/>
    <col min="1028" max="1049" width="12.875" style="502" customWidth="1"/>
    <col min="1050" max="1052" width="13.75" style="502" customWidth="1"/>
    <col min="1053" max="1053" width="5.875" style="502" customWidth="1"/>
    <col min="1054" max="1054" width="9.875" style="502" customWidth="1"/>
    <col min="1055" max="1055" width="11.875" style="502" customWidth="1"/>
    <col min="1056" max="1280" width="9" style="502"/>
    <col min="1281" max="1281" width="10.25" style="502" customWidth="1"/>
    <col min="1282" max="1282" width="40" style="502" customWidth="1"/>
    <col min="1283" max="1283" width="13.75" style="502" customWidth="1"/>
    <col min="1284" max="1305" width="12.875" style="502" customWidth="1"/>
    <col min="1306" max="1308" width="13.75" style="502" customWidth="1"/>
    <col min="1309" max="1309" width="5.875" style="502" customWidth="1"/>
    <col min="1310" max="1310" width="9.875" style="502" customWidth="1"/>
    <col min="1311" max="1311" width="11.875" style="502" customWidth="1"/>
    <col min="1312" max="1536" width="9" style="502"/>
    <col min="1537" max="1537" width="10.25" style="502" customWidth="1"/>
    <col min="1538" max="1538" width="40" style="502" customWidth="1"/>
    <col min="1539" max="1539" width="13.75" style="502" customWidth="1"/>
    <col min="1540" max="1561" width="12.875" style="502" customWidth="1"/>
    <col min="1562" max="1564" width="13.75" style="502" customWidth="1"/>
    <col min="1565" max="1565" width="5.875" style="502" customWidth="1"/>
    <col min="1566" max="1566" width="9.875" style="502" customWidth="1"/>
    <col min="1567" max="1567" width="11.875" style="502" customWidth="1"/>
    <col min="1568" max="1792" width="9" style="502"/>
    <col min="1793" max="1793" width="10.25" style="502" customWidth="1"/>
    <col min="1794" max="1794" width="40" style="502" customWidth="1"/>
    <col min="1795" max="1795" width="13.75" style="502" customWidth="1"/>
    <col min="1796" max="1817" width="12.875" style="502" customWidth="1"/>
    <col min="1818" max="1820" width="13.75" style="502" customWidth="1"/>
    <col min="1821" max="1821" width="5.875" style="502" customWidth="1"/>
    <col min="1822" max="1822" width="9.875" style="502" customWidth="1"/>
    <col min="1823" max="1823" width="11.875" style="502" customWidth="1"/>
    <col min="1824" max="2048" width="9" style="502"/>
    <col min="2049" max="2049" width="10.25" style="502" customWidth="1"/>
    <col min="2050" max="2050" width="40" style="502" customWidth="1"/>
    <col min="2051" max="2051" width="13.75" style="502" customWidth="1"/>
    <col min="2052" max="2073" width="12.875" style="502" customWidth="1"/>
    <col min="2074" max="2076" width="13.75" style="502" customWidth="1"/>
    <col min="2077" max="2077" width="5.875" style="502" customWidth="1"/>
    <col min="2078" max="2078" width="9.875" style="502" customWidth="1"/>
    <col min="2079" max="2079" width="11.875" style="502" customWidth="1"/>
    <col min="2080" max="2304" width="9" style="502"/>
    <col min="2305" max="2305" width="10.25" style="502" customWidth="1"/>
    <col min="2306" max="2306" width="40" style="502" customWidth="1"/>
    <col min="2307" max="2307" width="13.75" style="502" customWidth="1"/>
    <col min="2308" max="2329" width="12.875" style="502" customWidth="1"/>
    <col min="2330" max="2332" width="13.75" style="502" customWidth="1"/>
    <col min="2333" max="2333" width="5.875" style="502" customWidth="1"/>
    <col min="2334" max="2334" width="9.875" style="502" customWidth="1"/>
    <col min="2335" max="2335" width="11.875" style="502" customWidth="1"/>
    <col min="2336" max="2560" width="9" style="502"/>
    <col min="2561" max="2561" width="10.25" style="502" customWidth="1"/>
    <col min="2562" max="2562" width="40" style="502" customWidth="1"/>
    <col min="2563" max="2563" width="13.75" style="502" customWidth="1"/>
    <col min="2564" max="2585" width="12.875" style="502" customWidth="1"/>
    <col min="2586" max="2588" width="13.75" style="502" customWidth="1"/>
    <col min="2589" max="2589" width="5.875" style="502" customWidth="1"/>
    <col min="2590" max="2590" width="9.875" style="502" customWidth="1"/>
    <col min="2591" max="2591" width="11.875" style="502" customWidth="1"/>
    <col min="2592" max="2816" width="9" style="502"/>
    <col min="2817" max="2817" width="10.25" style="502" customWidth="1"/>
    <col min="2818" max="2818" width="40" style="502" customWidth="1"/>
    <col min="2819" max="2819" width="13.75" style="502" customWidth="1"/>
    <col min="2820" max="2841" width="12.875" style="502" customWidth="1"/>
    <col min="2842" max="2844" width="13.75" style="502" customWidth="1"/>
    <col min="2845" max="2845" width="5.875" style="502" customWidth="1"/>
    <col min="2846" max="2846" width="9.875" style="502" customWidth="1"/>
    <col min="2847" max="2847" width="11.875" style="502" customWidth="1"/>
    <col min="2848" max="3072" width="9" style="502"/>
    <col min="3073" max="3073" width="10.25" style="502" customWidth="1"/>
    <col min="3074" max="3074" width="40" style="502" customWidth="1"/>
    <col min="3075" max="3075" width="13.75" style="502" customWidth="1"/>
    <col min="3076" max="3097" width="12.875" style="502" customWidth="1"/>
    <col min="3098" max="3100" width="13.75" style="502" customWidth="1"/>
    <col min="3101" max="3101" width="5.875" style="502" customWidth="1"/>
    <col min="3102" max="3102" width="9.875" style="502" customWidth="1"/>
    <col min="3103" max="3103" width="11.875" style="502" customWidth="1"/>
    <col min="3104" max="3328" width="9" style="502"/>
    <col min="3329" max="3329" width="10.25" style="502" customWidth="1"/>
    <col min="3330" max="3330" width="40" style="502" customWidth="1"/>
    <col min="3331" max="3331" width="13.75" style="502" customWidth="1"/>
    <col min="3332" max="3353" width="12.875" style="502" customWidth="1"/>
    <col min="3354" max="3356" width="13.75" style="502" customWidth="1"/>
    <col min="3357" max="3357" width="5.875" style="502" customWidth="1"/>
    <col min="3358" max="3358" width="9.875" style="502" customWidth="1"/>
    <col min="3359" max="3359" width="11.875" style="502" customWidth="1"/>
    <col min="3360" max="3584" width="9" style="502"/>
    <col min="3585" max="3585" width="10.25" style="502" customWidth="1"/>
    <col min="3586" max="3586" width="40" style="502" customWidth="1"/>
    <col min="3587" max="3587" width="13.75" style="502" customWidth="1"/>
    <col min="3588" max="3609" width="12.875" style="502" customWidth="1"/>
    <col min="3610" max="3612" width="13.75" style="502" customWidth="1"/>
    <col min="3613" max="3613" width="5.875" style="502" customWidth="1"/>
    <col min="3614" max="3614" width="9.875" style="502" customWidth="1"/>
    <col min="3615" max="3615" width="11.875" style="502" customWidth="1"/>
    <col min="3616" max="3840" width="9" style="502"/>
    <col min="3841" max="3841" width="10.25" style="502" customWidth="1"/>
    <col min="3842" max="3842" width="40" style="502" customWidth="1"/>
    <col min="3843" max="3843" width="13.75" style="502" customWidth="1"/>
    <col min="3844" max="3865" width="12.875" style="502" customWidth="1"/>
    <col min="3866" max="3868" width="13.75" style="502" customWidth="1"/>
    <col min="3869" max="3869" width="5.875" style="502" customWidth="1"/>
    <col min="3870" max="3870" width="9.875" style="502" customWidth="1"/>
    <col min="3871" max="3871" width="11.875" style="502" customWidth="1"/>
    <col min="3872" max="4096" width="9" style="502"/>
    <col min="4097" max="4097" width="10.25" style="502" customWidth="1"/>
    <col min="4098" max="4098" width="40" style="502" customWidth="1"/>
    <col min="4099" max="4099" width="13.75" style="502" customWidth="1"/>
    <col min="4100" max="4121" width="12.875" style="502" customWidth="1"/>
    <col min="4122" max="4124" width="13.75" style="502" customWidth="1"/>
    <col min="4125" max="4125" width="5.875" style="502" customWidth="1"/>
    <col min="4126" max="4126" width="9.875" style="502" customWidth="1"/>
    <col min="4127" max="4127" width="11.875" style="502" customWidth="1"/>
    <col min="4128" max="4352" width="9" style="502"/>
    <col min="4353" max="4353" width="10.25" style="502" customWidth="1"/>
    <col min="4354" max="4354" width="40" style="502" customWidth="1"/>
    <col min="4355" max="4355" width="13.75" style="502" customWidth="1"/>
    <col min="4356" max="4377" width="12.875" style="502" customWidth="1"/>
    <col min="4378" max="4380" width="13.75" style="502" customWidth="1"/>
    <col min="4381" max="4381" width="5.875" style="502" customWidth="1"/>
    <col min="4382" max="4382" width="9.875" style="502" customWidth="1"/>
    <col min="4383" max="4383" width="11.875" style="502" customWidth="1"/>
    <col min="4384" max="4608" width="9" style="502"/>
    <col min="4609" max="4609" width="10.25" style="502" customWidth="1"/>
    <col min="4610" max="4610" width="40" style="502" customWidth="1"/>
    <col min="4611" max="4611" width="13.75" style="502" customWidth="1"/>
    <col min="4612" max="4633" width="12.875" style="502" customWidth="1"/>
    <col min="4634" max="4636" width="13.75" style="502" customWidth="1"/>
    <col min="4637" max="4637" width="5.875" style="502" customWidth="1"/>
    <col min="4638" max="4638" width="9.875" style="502" customWidth="1"/>
    <col min="4639" max="4639" width="11.875" style="502" customWidth="1"/>
    <col min="4640" max="4864" width="9" style="502"/>
    <col min="4865" max="4865" width="10.25" style="502" customWidth="1"/>
    <col min="4866" max="4866" width="40" style="502" customWidth="1"/>
    <col min="4867" max="4867" width="13.75" style="502" customWidth="1"/>
    <col min="4868" max="4889" width="12.875" style="502" customWidth="1"/>
    <col min="4890" max="4892" width="13.75" style="502" customWidth="1"/>
    <col min="4893" max="4893" width="5.875" style="502" customWidth="1"/>
    <col min="4894" max="4894" width="9.875" style="502" customWidth="1"/>
    <col min="4895" max="4895" width="11.875" style="502" customWidth="1"/>
    <col min="4896" max="5120" width="9" style="502"/>
    <col min="5121" max="5121" width="10.25" style="502" customWidth="1"/>
    <col min="5122" max="5122" width="40" style="502" customWidth="1"/>
    <col min="5123" max="5123" width="13.75" style="502" customWidth="1"/>
    <col min="5124" max="5145" width="12.875" style="502" customWidth="1"/>
    <col min="5146" max="5148" width="13.75" style="502" customWidth="1"/>
    <col min="5149" max="5149" width="5.875" style="502" customWidth="1"/>
    <col min="5150" max="5150" width="9.875" style="502" customWidth="1"/>
    <col min="5151" max="5151" width="11.875" style="502" customWidth="1"/>
    <col min="5152" max="5376" width="9" style="502"/>
    <col min="5377" max="5377" width="10.25" style="502" customWidth="1"/>
    <col min="5378" max="5378" width="40" style="502" customWidth="1"/>
    <col min="5379" max="5379" width="13.75" style="502" customWidth="1"/>
    <col min="5380" max="5401" width="12.875" style="502" customWidth="1"/>
    <col min="5402" max="5404" width="13.75" style="502" customWidth="1"/>
    <col min="5405" max="5405" width="5.875" style="502" customWidth="1"/>
    <col min="5406" max="5406" width="9.875" style="502" customWidth="1"/>
    <col min="5407" max="5407" width="11.875" style="502" customWidth="1"/>
    <col min="5408" max="5632" width="9" style="502"/>
    <col min="5633" max="5633" width="10.25" style="502" customWidth="1"/>
    <col min="5634" max="5634" width="40" style="502" customWidth="1"/>
    <col min="5635" max="5635" width="13.75" style="502" customWidth="1"/>
    <col min="5636" max="5657" width="12.875" style="502" customWidth="1"/>
    <col min="5658" max="5660" width="13.75" style="502" customWidth="1"/>
    <col min="5661" max="5661" width="5.875" style="502" customWidth="1"/>
    <col min="5662" max="5662" width="9.875" style="502" customWidth="1"/>
    <col min="5663" max="5663" width="11.875" style="502" customWidth="1"/>
    <col min="5664" max="5888" width="9" style="502"/>
    <col min="5889" max="5889" width="10.25" style="502" customWidth="1"/>
    <col min="5890" max="5890" width="40" style="502" customWidth="1"/>
    <col min="5891" max="5891" width="13.75" style="502" customWidth="1"/>
    <col min="5892" max="5913" width="12.875" style="502" customWidth="1"/>
    <col min="5914" max="5916" width="13.75" style="502" customWidth="1"/>
    <col min="5917" max="5917" width="5.875" style="502" customWidth="1"/>
    <col min="5918" max="5918" width="9.875" style="502" customWidth="1"/>
    <col min="5919" max="5919" width="11.875" style="502" customWidth="1"/>
    <col min="5920" max="6144" width="9" style="502"/>
    <col min="6145" max="6145" width="10.25" style="502" customWidth="1"/>
    <col min="6146" max="6146" width="40" style="502" customWidth="1"/>
    <col min="6147" max="6147" width="13.75" style="502" customWidth="1"/>
    <col min="6148" max="6169" width="12.875" style="502" customWidth="1"/>
    <col min="6170" max="6172" width="13.75" style="502" customWidth="1"/>
    <col min="6173" max="6173" width="5.875" style="502" customWidth="1"/>
    <col min="6174" max="6174" width="9.875" style="502" customWidth="1"/>
    <col min="6175" max="6175" width="11.875" style="502" customWidth="1"/>
    <col min="6176" max="6400" width="9" style="502"/>
    <col min="6401" max="6401" width="10.25" style="502" customWidth="1"/>
    <col min="6402" max="6402" width="40" style="502" customWidth="1"/>
    <col min="6403" max="6403" width="13.75" style="502" customWidth="1"/>
    <col min="6404" max="6425" width="12.875" style="502" customWidth="1"/>
    <col min="6426" max="6428" width="13.75" style="502" customWidth="1"/>
    <col min="6429" max="6429" width="5.875" style="502" customWidth="1"/>
    <col min="6430" max="6430" width="9.875" style="502" customWidth="1"/>
    <col min="6431" max="6431" width="11.875" style="502" customWidth="1"/>
    <col min="6432" max="6656" width="9" style="502"/>
    <col min="6657" max="6657" width="10.25" style="502" customWidth="1"/>
    <col min="6658" max="6658" width="40" style="502" customWidth="1"/>
    <col min="6659" max="6659" width="13.75" style="502" customWidth="1"/>
    <col min="6660" max="6681" width="12.875" style="502" customWidth="1"/>
    <col min="6682" max="6684" width="13.75" style="502" customWidth="1"/>
    <col min="6685" max="6685" width="5.875" style="502" customWidth="1"/>
    <col min="6686" max="6686" width="9.875" style="502" customWidth="1"/>
    <col min="6687" max="6687" width="11.875" style="502" customWidth="1"/>
    <col min="6688" max="6912" width="9" style="502"/>
    <col min="6913" max="6913" width="10.25" style="502" customWidth="1"/>
    <col min="6914" max="6914" width="40" style="502" customWidth="1"/>
    <col min="6915" max="6915" width="13.75" style="502" customWidth="1"/>
    <col min="6916" max="6937" width="12.875" style="502" customWidth="1"/>
    <col min="6938" max="6940" width="13.75" style="502" customWidth="1"/>
    <col min="6941" max="6941" width="5.875" style="502" customWidth="1"/>
    <col min="6942" max="6942" width="9.875" style="502" customWidth="1"/>
    <col min="6943" max="6943" width="11.875" style="502" customWidth="1"/>
    <col min="6944" max="7168" width="9" style="502"/>
    <col min="7169" max="7169" width="10.25" style="502" customWidth="1"/>
    <col min="7170" max="7170" width="40" style="502" customWidth="1"/>
    <col min="7171" max="7171" width="13.75" style="502" customWidth="1"/>
    <col min="7172" max="7193" width="12.875" style="502" customWidth="1"/>
    <col min="7194" max="7196" width="13.75" style="502" customWidth="1"/>
    <col min="7197" max="7197" width="5.875" style="502" customWidth="1"/>
    <col min="7198" max="7198" width="9.875" style="502" customWidth="1"/>
    <col min="7199" max="7199" width="11.875" style="502" customWidth="1"/>
    <col min="7200" max="7424" width="9" style="502"/>
    <col min="7425" max="7425" width="10.25" style="502" customWidth="1"/>
    <col min="7426" max="7426" width="40" style="502" customWidth="1"/>
    <col min="7427" max="7427" width="13.75" style="502" customWidth="1"/>
    <col min="7428" max="7449" width="12.875" style="502" customWidth="1"/>
    <col min="7450" max="7452" width="13.75" style="502" customWidth="1"/>
    <col min="7453" max="7453" width="5.875" style="502" customWidth="1"/>
    <col min="7454" max="7454" width="9.875" style="502" customWidth="1"/>
    <col min="7455" max="7455" width="11.875" style="502" customWidth="1"/>
    <col min="7456" max="7680" width="9" style="502"/>
    <col min="7681" max="7681" width="10.25" style="502" customWidth="1"/>
    <col min="7682" max="7682" width="40" style="502" customWidth="1"/>
    <col min="7683" max="7683" width="13.75" style="502" customWidth="1"/>
    <col min="7684" max="7705" width="12.875" style="502" customWidth="1"/>
    <col min="7706" max="7708" width="13.75" style="502" customWidth="1"/>
    <col min="7709" max="7709" width="5.875" style="502" customWidth="1"/>
    <col min="7710" max="7710" width="9.875" style="502" customWidth="1"/>
    <col min="7711" max="7711" width="11.875" style="502" customWidth="1"/>
    <col min="7712" max="7936" width="9" style="502"/>
    <col min="7937" max="7937" width="10.25" style="502" customWidth="1"/>
    <col min="7938" max="7938" width="40" style="502" customWidth="1"/>
    <col min="7939" max="7939" width="13.75" style="502" customWidth="1"/>
    <col min="7940" max="7961" width="12.875" style="502" customWidth="1"/>
    <col min="7962" max="7964" width="13.75" style="502" customWidth="1"/>
    <col min="7965" max="7965" width="5.875" style="502" customWidth="1"/>
    <col min="7966" max="7966" width="9.875" style="502" customWidth="1"/>
    <col min="7967" max="7967" width="11.875" style="502" customWidth="1"/>
    <col min="7968" max="8192" width="9" style="502"/>
    <col min="8193" max="8193" width="10.25" style="502" customWidth="1"/>
    <col min="8194" max="8194" width="40" style="502" customWidth="1"/>
    <col min="8195" max="8195" width="13.75" style="502" customWidth="1"/>
    <col min="8196" max="8217" width="12.875" style="502" customWidth="1"/>
    <col min="8218" max="8220" width="13.75" style="502" customWidth="1"/>
    <col min="8221" max="8221" width="5.875" style="502" customWidth="1"/>
    <col min="8222" max="8222" width="9.875" style="502" customWidth="1"/>
    <col min="8223" max="8223" width="11.875" style="502" customWidth="1"/>
    <col min="8224" max="8448" width="9" style="502"/>
    <col min="8449" max="8449" width="10.25" style="502" customWidth="1"/>
    <col min="8450" max="8450" width="40" style="502" customWidth="1"/>
    <col min="8451" max="8451" width="13.75" style="502" customWidth="1"/>
    <col min="8452" max="8473" width="12.875" style="502" customWidth="1"/>
    <col min="8474" max="8476" width="13.75" style="502" customWidth="1"/>
    <col min="8477" max="8477" width="5.875" style="502" customWidth="1"/>
    <col min="8478" max="8478" width="9.875" style="502" customWidth="1"/>
    <col min="8479" max="8479" width="11.875" style="502" customWidth="1"/>
    <col min="8480" max="8704" width="9" style="502"/>
    <col min="8705" max="8705" width="10.25" style="502" customWidth="1"/>
    <col min="8706" max="8706" width="40" style="502" customWidth="1"/>
    <col min="8707" max="8707" width="13.75" style="502" customWidth="1"/>
    <col min="8708" max="8729" width="12.875" style="502" customWidth="1"/>
    <col min="8730" max="8732" width="13.75" style="502" customWidth="1"/>
    <col min="8733" max="8733" width="5.875" style="502" customWidth="1"/>
    <col min="8734" max="8734" width="9.875" style="502" customWidth="1"/>
    <col min="8735" max="8735" width="11.875" style="502" customWidth="1"/>
    <col min="8736" max="8960" width="9" style="502"/>
    <col min="8961" max="8961" width="10.25" style="502" customWidth="1"/>
    <col min="8962" max="8962" width="40" style="502" customWidth="1"/>
    <col min="8963" max="8963" width="13.75" style="502" customWidth="1"/>
    <col min="8964" max="8985" width="12.875" style="502" customWidth="1"/>
    <col min="8986" max="8988" width="13.75" style="502" customWidth="1"/>
    <col min="8989" max="8989" width="5.875" style="502" customWidth="1"/>
    <col min="8990" max="8990" width="9.875" style="502" customWidth="1"/>
    <col min="8991" max="8991" width="11.875" style="502" customWidth="1"/>
    <col min="8992" max="9216" width="9" style="502"/>
    <col min="9217" max="9217" width="10.25" style="502" customWidth="1"/>
    <col min="9218" max="9218" width="40" style="502" customWidth="1"/>
    <col min="9219" max="9219" width="13.75" style="502" customWidth="1"/>
    <col min="9220" max="9241" width="12.875" style="502" customWidth="1"/>
    <col min="9242" max="9244" width="13.75" style="502" customWidth="1"/>
    <col min="9245" max="9245" width="5.875" style="502" customWidth="1"/>
    <col min="9246" max="9246" width="9.875" style="502" customWidth="1"/>
    <col min="9247" max="9247" width="11.875" style="502" customWidth="1"/>
    <col min="9248" max="9472" width="9" style="502"/>
    <col min="9473" max="9473" width="10.25" style="502" customWidth="1"/>
    <col min="9474" max="9474" width="40" style="502" customWidth="1"/>
    <col min="9475" max="9475" width="13.75" style="502" customWidth="1"/>
    <col min="9476" max="9497" width="12.875" style="502" customWidth="1"/>
    <col min="9498" max="9500" width="13.75" style="502" customWidth="1"/>
    <col min="9501" max="9501" width="5.875" style="502" customWidth="1"/>
    <col min="9502" max="9502" width="9.875" style="502" customWidth="1"/>
    <col min="9503" max="9503" width="11.875" style="502" customWidth="1"/>
    <col min="9504" max="9728" width="9" style="502"/>
    <col min="9729" max="9729" width="10.25" style="502" customWidth="1"/>
    <col min="9730" max="9730" width="40" style="502" customWidth="1"/>
    <col min="9731" max="9731" width="13.75" style="502" customWidth="1"/>
    <col min="9732" max="9753" width="12.875" style="502" customWidth="1"/>
    <col min="9754" max="9756" width="13.75" style="502" customWidth="1"/>
    <col min="9757" max="9757" width="5.875" style="502" customWidth="1"/>
    <col min="9758" max="9758" width="9.875" style="502" customWidth="1"/>
    <col min="9759" max="9759" width="11.875" style="502" customWidth="1"/>
    <col min="9760" max="9984" width="9" style="502"/>
    <col min="9985" max="9985" width="10.25" style="502" customWidth="1"/>
    <col min="9986" max="9986" width="40" style="502" customWidth="1"/>
    <col min="9987" max="9987" width="13.75" style="502" customWidth="1"/>
    <col min="9988" max="10009" width="12.875" style="502" customWidth="1"/>
    <col min="10010" max="10012" width="13.75" style="502" customWidth="1"/>
    <col min="10013" max="10013" width="5.875" style="502" customWidth="1"/>
    <col min="10014" max="10014" width="9.875" style="502" customWidth="1"/>
    <col min="10015" max="10015" width="11.875" style="502" customWidth="1"/>
    <col min="10016" max="10240" width="9" style="502"/>
    <col min="10241" max="10241" width="10.25" style="502" customWidth="1"/>
    <col min="10242" max="10242" width="40" style="502" customWidth="1"/>
    <col min="10243" max="10243" width="13.75" style="502" customWidth="1"/>
    <col min="10244" max="10265" width="12.875" style="502" customWidth="1"/>
    <col min="10266" max="10268" width="13.75" style="502" customWidth="1"/>
    <col min="10269" max="10269" width="5.875" style="502" customWidth="1"/>
    <col min="10270" max="10270" width="9.875" style="502" customWidth="1"/>
    <col min="10271" max="10271" width="11.875" style="502" customWidth="1"/>
    <col min="10272" max="10496" width="9" style="502"/>
    <col min="10497" max="10497" width="10.25" style="502" customWidth="1"/>
    <col min="10498" max="10498" width="40" style="502" customWidth="1"/>
    <col min="10499" max="10499" width="13.75" style="502" customWidth="1"/>
    <col min="10500" max="10521" width="12.875" style="502" customWidth="1"/>
    <col min="10522" max="10524" width="13.75" style="502" customWidth="1"/>
    <col min="10525" max="10525" width="5.875" style="502" customWidth="1"/>
    <col min="10526" max="10526" width="9.875" style="502" customWidth="1"/>
    <col min="10527" max="10527" width="11.875" style="502" customWidth="1"/>
    <col min="10528" max="10752" width="9" style="502"/>
    <col min="10753" max="10753" width="10.25" style="502" customWidth="1"/>
    <col min="10754" max="10754" width="40" style="502" customWidth="1"/>
    <col min="10755" max="10755" width="13.75" style="502" customWidth="1"/>
    <col min="10756" max="10777" width="12.875" style="502" customWidth="1"/>
    <col min="10778" max="10780" width="13.75" style="502" customWidth="1"/>
    <col min="10781" max="10781" width="5.875" style="502" customWidth="1"/>
    <col min="10782" max="10782" width="9.875" style="502" customWidth="1"/>
    <col min="10783" max="10783" width="11.875" style="502" customWidth="1"/>
    <col min="10784" max="11008" width="9" style="502"/>
    <col min="11009" max="11009" width="10.25" style="502" customWidth="1"/>
    <col min="11010" max="11010" width="40" style="502" customWidth="1"/>
    <col min="11011" max="11011" width="13.75" style="502" customWidth="1"/>
    <col min="11012" max="11033" width="12.875" style="502" customWidth="1"/>
    <col min="11034" max="11036" width="13.75" style="502" customWidth="1"/>
    <col min="11037" max="11037" width="5.875" style="502" customWidth="1"/>
    <col min="11038" max="11038" width="9.875" style="502" customWidth="1"/>
    <col min="11039" max="11039" width="11.875" style="502" customWidth="1"/>
    <col min="11040" max="11264" width="9" style="502"/>
    <col min="11265" max="11265" width="10.25" style="502" customWidth="1"/>
    <col min="11266" max="11266" width="40" style="502" customWidth="1"/>
    <col min="11267" max="11267" width="13.75" style="502" customWidth="1"/>
    <col min="11268" max="11289" width="12.875" style="502" customWidth="1"/>
    <col min="11290" max="11292" width="13.75" style="502" customWidth="1"/>
    <col min="11293" max="11293" width="5.875" style="502" customWidth="1"/>
    <col min="11294" max="11294" width="9.875" style="502" customWidth="1"/>
    <col min="11295" max="11295" width="11.875" style="502" customWidth="1"/>
    <col min="11296" max="11520" width="9" style="502"/>
    <col min="11521" max="11521" width="10.25" style="502" customWidth="1"/>
    <col min="11522" max="11522" width="40" style="502" customWidth="1"/>
    <col min="11523" max="11523" width="13.75" style="502" customWidth="1"/>
    <col min="11524" max="11545" width="12.875" style="502" customWidth="1"/>
    <col min="11546" max="11548" width="13.75" style="502" customWidth="1"/>
    <col min="11549" max="11549" width="5.875" style="502" customWidth="1"/>
    <col min="11550" max="11550" width="9.875" style="502" customWidth="1"/>
    <col min="11551" max="11551" width="11.875" style="502" customWidth="1"/>
    <col min="11552" max="11776" width="9" style="502"/>
    <col min="11777" max="11777" width="10.25" style="502" customWidth="1"/>
    <col min="11778" max="11778" width="40" style="502" customWidth="1"/>
    <col min="11779" max="11779" width="13.75" style="502" customWidth="1"/>
    <col min="11780" max="11801" width="12.875" style="502" customWidth="1"/>
    <col min="11802" max="11804" width="13.75" style="502" customWidth="1"/>
    <col min="11805" max="11805" width="5.875" style="502" customWidth="1"/>
    <col min="11806" max="11806" width="9.875" style="502" customWidth="1"/>
    <col min="11807" max="11807" width="11.875" style="502" customWidth="1"/>
    <col min="11808" max="12032" width="9" style="502"/>
    <col min="12033" max="12033" width="10.25" style="502" customWidth="1"/>
    <col min="12034" max="12034" width="40" style="502" customWidth="1"/>
    <col min="12035" max="12035" width="13.75" style="502" customWidth="1"/>
    <col min="12036" max="12057" width="12.875" style="502" customWidth="1"/>
    <col min="12058" max="12060" width="13.75" style="502" customWidth="1"/>
    <col min="12061" max="12061" width="5.875" style="502" customWidth="1"/>
    <col min="12062" max="12062" width="9.875" style="502" customWidth="1"/>
    <col min="12063" max="12063" width="11.875" style="502" customWidth="1"/>
    <col min="12064" max="12288" width="9" style="502"/>
    <col min="12289" max="12289" width="10.25" style="502" customWidth="1"/>
    <col min="12290" max="12290" width="40" style="502" customWidth="1"/>
    <col min="12291" max="12291" width="13.75" style="502" customWidth="1"/>
    <col min="12292" max="12313" width="12.875" style="502" customWidth="1"/>
    <col min="12314" max="12316" width="13.75" style="502" customWidth="1"/>
    <col min="12317" max="12317" width="5.875" style="502" customWidth="1"/>
    <col min="12318" max="12318" width="9.875" style="502" customWidth="1"/>
    <col min="12319" max="12319" width="11.875" style="502" customWidth="1"/>
    <col min="12320" max="12544" width="9" style="502"/>
    <col min="12545" max="12545" width="10.25" style="502" customWidth="1"/>
    <col min="12546" max="12546" width="40" style="502" customWidth="1"/>
    <col min="12547" max="12547" width="13.75" style="502" customWidth="1"/>
    <col min="12548" max="12569" width="12.875" style="502" customWidth="1"/>
    <col min="12570" max="12572" width="13.75" style="502" customWidth="1"/>
    <col min="12573" max="12573" width="5.875" style="502" customWidth="1"/>
    <col min="12574" max="12574" width="9.875" style="502" customWidth="1"/>
    <col min="12575" max="12575" width="11.875" style="502" customWidth="1"/>
    <col min="12576" max="12800" width="9" style="502"/>
    <col min="12801" max="12801" width="10.25" style="502" customWidth="1"/>
    <col min="12802" max="12802" width="40" style="502" customWidth="1"/>
    <col min="12803" max="12803" width="13.75" style="502" customWidth="1"/>
    <col min="12804" max="12825" width="12.875" style="502" customWidth="1"/>
    <col min="12826" max="12828" width="13.75" style="502" customWidth="1"/>
    <col min="12829" max="12829" width="5.875" style="502" customWidth="1"/>
    <col min="12830" max="12830" width="9.875" style="502" customWidth="1"/>
    <col min="12831" max="12831" width="11.875" style="502" customWidth="1"/>
    <col min="12832" max="13056" width="9" style="502"/>
    <col min="13057" max="13057" width="10.25" style="502" customWidth="1"/>
    <col min="13058" max="13058" width="40" style="502" customWidth="1"/>
    <col min="13059" max="13059" width="13.75" style="502" customWidth="1"/>
    <col min="13060" max="13081" width="12.875" style="502" customWidth="1"/>
    <col min="13082" max="13084" width="13.75" style="502" customWidth="1"/>
    <col min="13085" max="13085" width="5.875" style="502" customWidth="1"/>
    <col min="13086" max="13086" width="9.875" style="502" customWidth="1"/>
    <col min="13087" max="13087" width="11.875" style="502" customWidth="1"/>
    <col min="13088" max="13312" width="9" style="502"/>
    <col min="13313" max="13313" width="10.25" style="502" customWidth="1"/>
    <col min="13314" max="13314" width="40" style="502" customWidth="1"/>
    <col min="13315" max="13315" width="13.75" style="502" customWidth="1"/>
    <col min="13316" max="13337" width="12.875" style="502" customWidth="1"/>
    <col min="13338" max="13340" width="13.75" style="502" customWidth="1"/>
    <col min="13341" max="13341" width="5.875" style="502" customWidth="1"/>
    <col min="13342" max="13342" width="9.875" style="502" customWidth="1"/>
    <col min="13343" max="13343" width="11.875" style="502" customWidth="1"/>
    <col min="13344" max="13568" width="9" style="502"/>
    <col min="13569" max="13569" width="10.25" style="502" customWidth="1"/>
    <col min="13570" max="13570" width="40" style="502" customWidth="1"/>
    <col min="13571" max="13571" width="13.75" style="502" customWidth="1"/>
    <col min="13572" max="13593" width="12.875" style="502" customWidth="1"/>
    <col min="13594" max="13596" width="13.75" style="502" customWidth="1"/>
    <col min="13597" max="13597" width="5.875" style="502" customWidth="1"/>
    <col min="13598" max="13598" width="9.875" style="502" customWidth="1"/>
    <col min="13599" max="13599" width="11.875" style="502" customWidth="1"/>
    <col min="13600" max="13824" width="9" style="502"/>
    <col min="13825" max="13825" width="10.25" style="502" customWidth="1"/>
    <col min="13826" max="13826" width="40" style="502" customWidth="1"/>
    <col min="13827" max="13827" width="13.75" style="502" customWidth="1"/>
    <col min="13828" max="13849" width="12.875" style="502" customWidth="1"/>
    <col min="13850" max="13852" width="13.75" style="502" customWidth="1"/>
    <col min="13853" max="13853" width="5.875" style="502" customWidth="1"/>
    <col min="13854" max="13854" width="9.875" style="502" customWidth="1"/>
    <col min="13855" max="13855" width="11.875" style="502" customWidth="1"/>
    <col min="13856" max="14080" width="9" style="502"/>
    <col min="14081" max="14081" width="10.25" style="502" customWidth="1"/>
    <col min="14082" max="14082" width="40" style="502" customWidth="1"/>
    <col min="14083" max="14083" width="13.75" style="502" customWidth="1"/>
    <col min="14084" max="14105" width="12.875" style="502" customWidth="1"/>
    <col min="14106" max="14108" width="13.75" style="502" customWidth="1"/>
    <col min="14109" max="14109" width="5.875" style="502" customWidth="1"/>
    <col min="14110" max="14110" width="9.875" style="502" customWidth="1"/>
    <col min="14111" max="14111" width="11.875" style="502" customWidth="1"/>
    <col min="14112" max="14336" width="9" style="502"/>
    <col min="14337" max="14337" width="10.25" style="502" customWidth="1"/>
    <col min="14338" max="14338" width="40" style="502" customWidth="1"/>
    <col min="14339" max="14339" width="13.75" style="502" customWidth="1"/>
    <col min="14340" max="14361" width="12.875" style="502" customWidth="1"/>
    <col min="14362" max="14364" width="13.75" style="502" customWidth="1"/>
    <col min="14365" max="14365" width="5.875" style="502" customWidth="1"/>
    <col min="14366" max="14366" width="9.875" style="502" customWidth="1"/>
    <col min="14367" max="14367" width="11.875" style="502" customWidth="1"/>
    <col min="14368" max="14592" width="9" style="502"/>
    <col min="14593" max="14593" width="10.25" style="502" customWidth="1"/>
    <col min="14594" max="14594" width="40" style="502" customWidth="1"/>
    <col min="14595" max="14595" width="13.75" style="502" customWidth="1"/>
    <col min="14596" max="14617" width="12.875" style="502" customWidth="1"/>
    <col min="14618" max="14620" width="13.75" style="502" customWidth="1"/>
    <col min="14621" max="14621" width="5.875" style="502" customWidth="1"/>
    <col min="14622" max="14622" width="9.875" style="502" customWidth="1"/>
    <col min="14623" max="14623" width="11.875" style="502" customWidth="1"/>
    <col min="14624" max="14848" width="9" style="502"/>
    <col min="14849" max="14849" width="10.25" style="502" customWidth="1"/>
    <col min="14850" max="14850" width="40" style="502" customWidth="1"/>
    <col min="14851" max="14851" width="13.75" style="502" customWidth="1"/>
    <col min="14852" max="14873" width="12.875" style="502" customWidth="1"/>
    <col min="14874" max="14876" width="13.75" style="502" customWidth="1"/>
    <col min="14877" max="14877" width="5.875" style="502" customWidth="1"/>
    <col min="14878" max="14878" width="9.875" style="502" customWidth="1"/>
    <col min="14879" max="14879" width="11.875" style="502" customWidth="1"/>
    <col min="14880" max="15104" width="9" style="502"/>
    <col min="15105" max="15105" width="10.25" style="502" customWidth="1"/>
    <col min="15106" max="15106" width="40" style="502" customWidth="1"/>
    <col min="15107" max="15107" width="13.75" style="502" customWidth="1"/>
    <col min="15108" max="15129" width="12.875" style="502" customWidth="1"/>
    <col min="15130" max="15132" width="13.75" style="502" customWidth="1"/>
    <col min="15133" max="15133" width="5.875" style="502" customWidth="1"/>
    <col min="15134" max="15134" width="9.875" style="502" customWidth="1"/>
    <col min="15135" max="15135" width="11.875" style="502" customWidth="1"/>
    <col min="15136" max="15360" width="9" style="502"/>
    <col min="15361" max="15361" width="10.25" style="502" customWidth="1"/>
    <col min="15362" max="15362" width="40" style="502" customWidth="1"/>
    <col min="15363" max="15363" width="13.75" style="502" customWidth="1"/>
    <col min="15364" max="15385" width="12.875" style="502" customWidth="1"/>
    <col min="15386" max="15388" width="13.75" style="502" customWidth="1"/>
    <col min="15389" max="15389" width="5.875" style="502" customWidth="1"/>
    <col min="15390" max="15390" width="9.875" style="502" customWidth="1"/>
    <col min="15391" max="15391" width="11.875" style="502" customWidth="1"/>
    <col min="15392" max="15616" width="9" style="502"/>
    <col min="15617" max="15617" width="10.25" style="502" customWidth="1"/>
    <col min="15618" max="15618" width="40" style="502" customWidth="1"/>
    <col min="15619" max="15619" width="13.75" style="502" customWidth="1"/>
    <col min="15620" max="15641" width="12.875" style="502" customWidth="1"/>
    <col min="15642" max="15644" width="13.75" style="502" customWidth="1"/>
    <col min="15645" max="15645" width="5.875" style="502" customWidth="1"/>
    <col min="15646" max="15646" width="9.875" style="502" customWidth="1"/>
    <col min="15647" max="15647" width="11.875" style="502" customWidth="1"/>
    <col min="15648" max="15872" width="9" style="502"/>
    <col min="15873" max="15873" width="10.25" style="502" customWidth="1"/>
    <col min="15874" max="15874" width="40" style="502" customWidth="1"/>
    <col min="15875" max="15875" width="13.75" style="502" customWidth="1"/>
    <col min="15876" max="15897" width="12.875" style="502" customWidth="1"/>
    <col min="15898" max="15900" width="13.75" style="502" customWidth="1"/>
    <col min="15901" max="15901" width="5.875" style="502" customWidth="1"/>
    <col min="15902" max="15902" width="9.875" style="502" customWidth="1"/>
    <col min="15903" max="15903" width="11.875" style="502" customWidth="1"/>
    <col min="15904" max="16128" width="9" style="502"/>
    <col min="16129" max="16129" width="10.25" style="502" customWidth="1"/>
    <col min="16130" max="16130" width="40" style="502" customWidth="1"/>
    <col min="16131" max="16131" width="13.75" style="502" customWidth="1"/>
    <col min="16132" max="16153" width="12.875" style="502" customWidth="1"/>
    <col min="16154" max="16156" width="13.75" style="502" customWidth="1"/>
    <col min="16157" max="16157" width="5.875" style="502" customWidth="1"/>
    <col min="16158" max="16158" width="9.875" style="502" customWidth="1"/>
    <col min="16159" max="16159" width="11.875" style="502" customWidth="1"/>
    <col min="16160" max="16384" width="9" style="502"/>
  </cols>
  <sheetData>
    <row r="1" spans="1:31" s="496" customFormat="1" ht="18" customHeight="1">
      <c r="A1" s="636" t="s">
        <v>6280</v>
      </c>
      <c r="B1" s="637"/>
      <c r="C1" s="638"/>
      <c r="D1" s="638"/>
      <c r="E1" s="638"/>
      <c r="F1" s="638"/>
      <c r="G1" s="638"/>
      <c r="H1" s="638"/>
      <c r="I1" s="638"/>
      <c r="J1" s="638"/>
      <c r="K1" s="638"/>
      <c r="L1" s="638"/>
      <c r="M1" s="638"/>
      <c r="N1" s="638"/>
      <c r="O1" s="638"/>
      <c r="P1" s="638"/>
      <c r="Q1" s="638"/>
      <c r="R1" s="638"/>
      <c r="S1" s="638"/>
      <c r="T1" s="638"/>
      <c r="U1" s="638"/>
      <c r="V1" s="638"/>
      <c r="W1" s="638"/>
      <c r="X1" s="638"/>
      <c r="Y1" s="638"/>
      <c r="Z1" s="638"/>
      <c r="AA1" s="638"/>
      <c r="AB1" s="639"/>
    </row>
    <row r="2" spans="1:31" s="496" customFormat="1" ht="18" customHeight="1">
      <c r="A2" s="640"/>
      <c r="B2" s="641"/>
      <c r="C2" s="642"/>
      <c r="D2" s="642"/>
      <c r="E2" s="642"/>
      <c r="F2" s="642"/>
      <c r="G2" s="642"/>
      <c r="H2" s="642"/>
      <c r="I2" s="642"/>
      <c r="J2" s="642"/>
      <c r="K2" s="642"/>
      <c r="L2" s="642"/>
      <c r="M2" s="642"/>
      <c r="N2" s="642"/>
      <c r="O2" s="642"/>
      <c r="P2" s="642"/>
      <c r="Q2" s="642"/>
      <c r="R2" s="642"/>
      <c r="S2" s="642"/>
      <c r="T2" s="642"/>
      <c r="U2" s="642"/>
      <c r="V2" s="642"/>
      <c r="W2" s="642"/>
      <c r="X2" s="642"/>
      <c r="Y2" s="642"/>
      <c r="Z2" s="642"/>
      <c r="AA2" s="642"/>
      <c r="AB2" s="643"/>
    </row>
    <row r="3" spans="1:31" s="497" customFormat="1" ht="15.75">
      <c r="A3" s="644" t="s">
        <v>6278</v>
      </c>
      <c r="B3" s="645" t="s">
        <v>7692</v>
      </c>
      <c r="C3" s="645"/>
      <c r="D3" s="645"/>
      <c r="E3" s="645"/>
      <c r="F3" s="645"/>
      <c r="G3" s="645"/>
      <c r="H3" s="645"/>
      <c r="I3" s="645"/>
      <c r="J3" s="645"/>
      <c r="K3" s="645"/>
      <c r="L3" s="645"/>
      <c r="M3" s="645"/>
      <c r="N3" s="645"/>
      <c r="O3" s="645"/>
      <c r="P3" s="645"/>
      <c r="Q3" s="645"/>
      <c r="R3" s="645"/>
      <c r="S3" s="645"/>
      <c r="T3" s="645"/>
      <c r="U3" s="645"/>
      <c r="V3" s="645"/>
      <c r="W3" s="645"/>
      <c r="X3" s="645"/>
      <c r="Y3" s="645"/>
      <c r="Z3" s="646" t="s">
        <v>7321</v>
      </c>
      <c r="AA3" s="647" t="str">
        <f>'Planilha Resumo - E2'!F5</f>
        <v>-</v>
      </c>
      <c r="AB3" s="648"/>
    </row>
    <row r="4" spans="1:31" s="497" customFormat="1" ht="15.75">
      <c r="A4" s="649" t="s">
        <v>5157</v>
      </c>
      <c r="B4" s="650" t="s">
        <v>6279</v>
      </c>
      <c r="C4" s="651"/>
      <c r="D4" s="652"/>
      <c r="E4" s="651"/>
      <c r="F4" s="651"/>
      <c r="G4" s="651"/>
      <c r="H4" s="651"/>
      <c r="I4" s="651"/>
      <c r="J4" s="651"/>
      <c r="K4" s="651"/>
      <c r="L4" s="651"/>
      <c r="M4" s="651"/>
      <c r="N4" s="651"/>
      <c r="O4" s="651"/>
      <c r="P4" s="651"/>
      <c r="Q4" s="651"/>
      <c r="R4" s="651"/>
      <c r="S4" s="651"/>
      <c r="T4" s="651"/>
      <c r="U4" s="651"/>
      <c r="V4" s="651"/>
      <c r="W4" s="651"/>
      <c r="X4" s="651"/>
      <c r="Y4" s="651"/>
      <c r="Z4" s="653" t="s">
        <v>6281</v>
      </c>
      <c r="AA4" s="654" t="str">
        <f>'Planilha Resumo - E2'!F7</f>
        <v>-</v>
      </c>
      <c r="AB4" s="655"/>
    </row>
    <row r="5" spans="1:31" s="501" customFormat="1" ht="5.0999999999999996" customHeight="1">
      <c r="A5" s="498"/>
      <c r="B5" s="499"/>
      <c r="C5" s="500"/>
      <c r="D5" s="500"/>
      <c r="E5" s="500"/>
      <c r="F5" s="500"/>
      <c r="G5" s="500"/>
      <c r="H5" s="500"/>
      <c r="I5" s="500"/>
      <c r="J5" s="500"/>
      <c r="K5" s="500"/>
      <c r="L5" s="500"/>
      <c r="M5" s="500"/>
      <c r="N5" s="500"/>
      <c r="O5" s="500"/>
      <c r="P5" s="500"/>
      <c r="Q5" s="500"/>
      <c r="R5" s="500"/>
      <c r="S5" s="500"/>
      <c r="T5" s="500"/>
      <c r="U5" s="500"/>
      <c r="V5" s="500"/>
      <c r="W5" s="500"/>
      <c r="X5" s="500"/>
      <c r="Y5" s="500"/>
      <c r="Z5" s="500"/>
      <c r="AA5" s="500"/>
      <c r="AB5" s="344"/>
    </row>
    <row r="6" spans="1:31" ht="15.95" customHeight="1">
      <c r="A6" s="345" t="s">
        <v>2</v>
      </c>
      <c r="B6" s="346" t="s">
        <v>6282</v>
      </c>
      <c r="C6" s="346" t="s">
        <v>6283</v>
      </c>
      <c r="D6" s="347"/>
      <c r="E6" s="348" t="s">
        <v>6284</v>
      </c>
      <c r="F6" s="349"/>
      <c r="G6" s="349"/>
      <c r="H6" s="349"/>
      <c r="I6" s="349"/>
      <c r="J6" s="349"/>
      <c r="K6" s="349"/>
      <c r="L6" s="349"/>
      <c r="M6" s="349"/>
      <c r="N6" s="349"/>
      <c r="O6" s="349"/>
      <c r="P6" s="349"/>
      <c r="Q6" s="349"/>
      <c r="R6" s="349"/>
      <c r="S6" s="349"/>
      <c r="T6" s="349"/>
      <c r="U6" s="349"/>
      <c r="V6" s="349"/>
      <c r="W6" s="349"/>
      <c r="X6" s="349"/>
      <c r="Y6" s="349"/>
      <c r="Z6" s="349"/>
      <c r="AA6" s="349"/>
      <c r="AB6" s="350"/>
    </row>
    <row r="7" spans="1:31" ht="15.95" customHeight="1">
      <c r="A7" s="351"/>
      <c r="B7" s="352"/>
      <c r="C7" s="352" t="s">
        <v>6285</v>
      </c>
      <c r="D7" s="353" t="s">
        <v>1017</v>
      </c>
      <c r="E7" s="354" t="s">
        <v>5023</v>
      </c>
      <c r="F7" s="354" t="s">
        <v>6286</v>
      </c>
      <c r="G7" s="354" t="s">
        <v>6287</v>
      </c>
      <c r="H7" s="354" t="s">
        <v>6288</v>
      </c>
      <c r="I7" s="354" t="s">
        <v>6289</v>
      </c>
      <c r="J7" s="354" t="s">
        <v>6290</v>
      </c>
      <c r="K7" s="354" t="s">
        <v>6291</v>
      </c>
      <c r="L7" s="354" t="s">
        <v>6292</v>
      </c>
      <c r="M7" s="354" t="s">
        <v>6293</v>
      </c>
      <c r="N7" s="354" t="s">
        <v>6294</v>
      </c>
      <c r="O7" s="354" t="s">
        <v>6295</v>
      </c>
      <c r="P7" s="354" t="s">
        <v>6296</v>
      </c>
      <c r="Q7" s="354" t="s">
        <v>6297</v>
      </c>
      <c r="R7" s="354" t="s">
        <v>6298</v>
      </c>
      <c r="S7" s="354" t="s">
        <v>6299</v>
      </c>
      <c r="T7" s="354" t="s">
        <v>6300</v>
      </c>
      <c r="U7" s="354" t="s">
        <v>6301</v>
      </c>
      <c r="V7" s="354" t="s">
        <v>6302</v>
      </c>
      <c r="W7" s="354" t="s">
        <v>6303</v>
      </c>
      <c r="X7" s="354" t="s">
        <v>6304</v>
      </c>
      <c r="Y7" s="354" t="s">
        <v>6305</v>
      </c>
      <c r="Z7" s="354" t="s">
        <v>6306</v>
      </c>
      <c r="AA7" s="354" t="s">
        <v>6307</v>
      </c>
      <c r="AB7" s="354" t="s">
        <v>6308</v>
      </c>
    </row>
    <row r="8" spans="1:31" ht="15.95" customHeight="1">
      <c r="A8" s="503"/>
      <c r="B8" s="504"/>
      <c r="C8" s="357"/>
      <c r="D8" s="505"/>
      <c r="E8" s="396">
        <v>4.9012286283091309E-3</v>
      </c>
      <c r="F8" s="396">
        <v>3.9284727825356991E-3</v>
      </c>
      <c r="G8" s="396">
        <v>8.3798806978766724E-3</v>
      </c>
      <c r="H8" s="396">
        <v>1.9689917280033609E-2</v>
      </c>
      <c r="I8" s="396">
        <v>3.1972709714792227E-2</v>
      </c>
      <c r="J8" s="396">
        <v>3.9342385181109989E-2</v>
      </c>
      <c r="K8" s="396">
        <v>4.4227711836981917E-2</v>
      </c>
      <c r="L8" s="396">
        <v>4.914079019849138E-2</v>
      </c>
      <c r="M8" s="396">
        <v>5.1374253865998178E-2</v>
      </c>
      <c r="N8" s="396">
        <v>5.4997918704699021E-2</v>
      </c>
      <c r="O8" s="396">
        <v>5.3722361724415219E-2</v>
      </c>
      <c r="P8" s="396">
        <v>6.3816936121846038E-2</v>
      </c>
      <c r="Q8" s="396">
        <v>5.9219358130759278E-2</v>
      </c>
      <c r="R8" s="396">
        <v>5.8498078597415293E-2</v>
      </c>
      <c r="S8" s="396">
        <v>4.096658161827349E-2</v>
      </c>
      <c r="T8" s="396">
        <v>4.4914052780246044E-2</v>
      </c>
      <c r="U8" s="396">
        <v>5.2552562369178442E-2</v>
      </c>
      <c r="V8" s="396">
        <v>5.5326878356829236E-2</v>
      </c>
      <c r="W8" s="396">
        <v>5.4543272118479265E-2</v>
      </c>
      <c r="X8" s="396">
        <v>4.2231889434714003E-2</v>
      </c>
      <c r="Y8" s="396">
        <v>3.6376834559095551E-2</v>
      </c>
      <c r="Z8" s="396">
        <v>4.6877668118182808E-2</v>
      </c>
      <c r="AA8" s="396">
        <v>4.6756182019729316E-2</v>
      </c>
      <c r="AB8" s="396">
        <v>3.6242036553076777E-2</v>
      </c>
      <c r="AD8" s="375">
        <f>SUM(E8:AB8)</f>
        <v>0.99999996139306879</v>
      </c>
      <c r="AE8" s="376" t="str">
        <f>IF(AD8=100%,"OK!!","REVEJA DISTRIBUICAO!!!")</f>
        <v>REVEJA DISTRIBUICAO!!!</v>
      </c>
    </row>
    <row r="9" spans="1:31" ht="15.95" customHeight="1">
      <c r="A9" s="506" t="s">
        <v>6</v>
      </c>
      <c r="B9" s="507" t="s">
        <v>1702</v>
      </c>
      <c r="C9" s="364"/>
      <c r="D9" s="508"/>
      <c r="E9" s="509" t="str">
        <f t="shared" ref="E9:AB9" si="0">IF(E8&lt;&gt;0,"I","")</f>
        <v>I</v>
      </c>
      <c r="F9" s="509" t="str">
        <f t="shared" si="0"/>
        <v>I</v>
      </c>
      <c r="G9" s="509" t="str">
        <f t="shared" si="0"/>
        <v>I</v>
      </c>
      <c r="H9" s="509" t="str">
        <f t="shared" si="0"/>
        <v>I</v>
      </c>
      <c r="I9" s="509" t="str">
        <f t="shared" si="0"/>
        <v>I</v>
      </c>
      <c r="J9" s="509" t="str">
        <f t="shared" si="0"/>
        <v>I</v>
      </c>
      <c r="K9" s="509" t="str">
        <f t="shared" si="0"/>
        <v>I</v>
      </c>
      <c r="L9" s="509" t="str">
        <f t="shared" si="0"/>
        <v>I</v>
      </c>
      <c r="M9" s="509" t="str">
        <f t="shared" si="0"/>
        <v>I</v>
      </c>
      <c r="N9" s="509" t="str">
        <f t="shared" si="0"/>
        <v>I</v>
      </c>
      <c r="O9" s="509" t="str">
        <f t="shared" si="0"/>
        <v>I</v>
      </c>
      <c r="P9" s="509" t="str">
        <f t="shared" si="0"/>
        <v>I</v>
      </c>
      <c r="Q9" s="509" t="str">
        <f t="shared" si="0"/>
        <v>I</v>
      </c>
      <c r="R9" s="509" t="str">
        <f t="shared" si="0"/>
        <v>I</v>
      </c>
      <c r="S9" s="509" t="str">
        <f t="shared" si="0"/>
        <v>I</v>
      </c>
      <c r="T9" s="509" t="str">
        <f t="shared" si="0"/>
        <v>I</v>
      </c>
      <c r="U9" s="509" t="str">
        <f t="shared" si="0"/>
        <v>I</v>
      </c>
      <c r="V9" s="509" t="str">
        <f t="shared" si="0"/>
        <v>I</v>
      </c>
      <c r="W9" s="509" t="str">
        <f t="shared" si="0"/>
        <v>I</v>
      </c>
      <c r="X9" s="509" t="str">
        <f t="shared" si="0"/>
        <v>I</v>
      </c>
      <c r="Y9" s="509" t="str">
        <f t="shared" si="0"/>
        <v>I</v>
      </c>
      <c r="Z9" s="509" t="str">
        <f t="shared" si="0"/>
        <v>I</v>
      </c>
      <c r="AA9" s="509" t="str">
        <f t="shared" si="0"/>
        <v>I</v>
      </c>
      <c r="AB9" s="509" t="str">
        <f t="shared" si="0"/>
        <v>I</v>
      </c>
      <c r="AD9" s="375"/>
      <c r="AE9" s="376"/>
    </row>
    <row r="10" spans="1:31" ht="15.95" customHeight="1">
      <c r="A10" s="510"/>
      <c r="B10" s="511"/>
      <c r="C10" s="366">
        <f>VLOOKUP(A9,'Planilha Resumo - E2'!A:F,6,FALSE)</f>
        <v>0</v>
      </c>
      <c r="D10" s="365" t="e">
        <f>C10/$C$62</f>
        <v>#DIV/0!</v>
      </c>
      <c r="E10" s="340">
        <f t="shared" ref="E10:AB10" si="1">ROUND(E8*$C10,4)</f>
        <v>0</v>
      </c>
      <c r="F10" s="340">
        <f t="shared" si="1"/>
        <v>0</v>
      </c>
      <c r="G10" s="340">
        <f t="shared" si="1"/>
        <v>0</v>
      </c>
      <c r="H10" s="340">
        <f t="shared" si="1"/>
        <v>0</v>
      </c>
      <c r="I10" s="340">
        <f t="shared" si="1"/>
        <v>0</v>
      </c>
      <c r="J10" s="340">
        <f t="shared" si="1"/>
        <v>0</v>
      </c>
      <c r="K10" s="340">
        <f t="shared" si="1"/>
        <v>0</v>
      </c>
      <c r="L10" s="340">
        <f t="shared" si="1"/>
        <v>0</v>
      </c>
      <c r="M10" s="340">
        <f t="shared" si="1"/>
        <v>0</v>
      </c>
      <c r="N10" s="340">
        <f t="shared" si="1"/>
        <v>0</v>
      </c>
      <c r="O10" s="340">
        <f t="shared" si="1"/>
        <v>0</v>
      </c>
      <c r="P10" s="340">
        <f t="shared" si="1"/>
        <v>0</v>
      </c>
      <c r="Q10" s="340">
        <f t="shared" si="1"/>
        <v>0</v>
      </c>
      <c r="R10" s="340">
        <f t="shared" si="1"/>
        <v>0</v>
      </c>
      <c r="S10" s="340">
        <f t="shared" si="1"/>
        <v>0</v>
      </c>
      <c r="T10" s="340">
        <f t="shared" si="1"/>
        <v>0</v>
      </c>
      <c r="U10" s="340">
        <f t="shared" si="1"/>
        <v>0</v>
      </c>
      <c r="V10" s="340">
        <f t="shared" si="1"/>
        <v>0</v>
      </c>
      <c r="W10" s="340">
        <f t="shared" si="1"/>
        <v>0</v>
      </c>
      <c r="X10" s="340">
        <f t="shared" si="1"/>
        <v>0</v>
      </c>
      <c r="Y10" s="340">
        <f t="shared" si="1"/>
        <v>0</v>
      </c>
      <c r="Z10" s="340">
        <f t="shared" si="1"/>
        <v>0</v>
      </c>
      <c r="AA10" s="340">
        <f t="shared" si="1"/>
        <v>0</v>
      </c>
      <c r="AB10" s="340">
        <f t="shared" si="1"/>
        <v>0</v>
      </c>
      <c r="AD10" s="375"/>
      <c r="AE10" s="376"/>
    </row>
    <row r="11" spans="1:31" ht="15.95" customHeight="1">
      <c r="A11" s="503"/>
      <c r="B11" s="504"/>
      <c r="C11" s="357"/>
      <c r="D11" s="505"/>
      <c r="E11" s="359">
        <v>0.5</v>
      </c>
      <c r="F11" s="359">
        <v>0.4</v>
      </c>
      <c r="G11" s="359">
        <v>0.1</v>
      </c>
      <c r="H11" s="359"/>
      <c r="I11" s="359"/>
      <c r="J11" s="359"/>
      <c r="K11" s="359"/>
      <c r="L11" s="359"/>
      <c r="M11" s="359"/>
      <c r="N11" s="359"/>
      <c r="O11" s="359"/>
      <c r="P11" s="359"/>
      <c r="Q11" s="359"/>
      <c r="R11" s="359"/>
      <c r="S11" s="359"/>
      <c r="T11" s="359"/>
      <c r="U11" s="359"/>
      <c r="V11" s="359"/>
      <c r="W11" s="359"/>
      <c r="X11" s="359"/>
      <c r="Y11" s="359"/>
      <c r="Z11" s="359"/>
      <c r="AA11" s="359"/>
      <c r="AB11" s="359"/>
      <c r="AD11" s="375">
        <f>SUM(E11:AB11)</f>
        <v>1</v>
      </c>
      <c r="AE11" s="376" t="str">
        <f>IF(AD11=100%,"OK!!","REVEJA DISTRIBUICAO!!!")</f>
        <v>OK!!</v>
      </c>
    </row>
    <row r="12" spans="1:31" ht="15.95" customHeight="1">
      <c r="A12" s="506" t="s">
        <v>33</v>
      </c>
      <c r="B12" s="507" t="s">
        <v>1703</v>
      </c>
      <c r="C12" s="364"/>
      <c r="D12" s="508"/>
      <c r="E12" s="509" t="str">
        <f t="shared" ref="E12:AB12" si="2">IF(E11&lt;&gt;0,"I","")</f>
        <v>I</v>
      </c>
      <c r="F12" s="509" t="str">
        <f t="shared" si="2"/>
        <v>I</v>
      </c>
      <c r="G12" s="509" t="str">
        <f t="shared" si="2"/>
        <v>I</v>
      </c>
      <c r="H12" s="509" t="str">
        <f t="shared" si="2"/>
        <v/>
      </c>
      <c r="I12" s="509" t="str">
        <f t="shared" si="2"/>
        <v/>
      </c>
      <c r="J12" s="509" t="str">
        <f t="shared" si="2"/>
        <v/>
      </c>
      <c r="K12" s="509" t="str">
        <f t="shared" si="2"/>
        <v/>
      </c>
      <c r="L12" s="509" t="str">
        <f t="shared" si="2"/>
        <v/>
      </c>
      <c r="M12" s="509" t="str">
        <f t="shared" si="2"/>
        <v/>
      </c>
      <c r="N12" s="509" t="str">
        <f t="shared" si="2"/>
        <v/>
      </c>
      <c r="O12" s="509" t="str">
        <f t="shared" si="2"/>
        <v/>
      </c>
      <c r="P12" s="509" t="str">
        <f t="shared" si="2"/>
        <v/>
      </c>
      <c r="Q12" s="509" t="str">
        <f t="shared" si="2"/>
        <v/>
      </c>
      <c r="R12" s="509" t="str">
        <f t="shared" si="2"/>
        <v/>
      </c>
      <c r="S12" s="509" t="str">
        <f t="shared" si="2"/>
        <v/>
      </c>
      <c r="T12" s="509" t="str">
        <f t="shared" si="2"/>
        <v/>
      </c>
      <c r="U12" s="509" t="str">
        <f t="shared" si="2"/>
        <v/>
      </c>
      <c r="V12" s="509" t="str">
        <f t="shared" si="2"/>
        <v/>
      </c>
      <c r="W12" s="509" t="str">
        <f t="shared" si="2"/>
        <v/>
      </c>
      <c r="X12" s="509" t="str">
        <f t="shared" si="2"/>
        <v/>
      </c>
      <c r="Y12" s="509" t="str">
        <f t="shared" si="2"/>
        <v/>
      </c>
      <c r="Z12" s="509" t="str">
        <f t="shared" si="2"/>
        <v/>
      </c>
      <c r="AA12" s="509" t="str">
        <f t="shared" si="2"/>
        <v/>
      </c>
      <c r="AB12" s="509" t="str">
        <f t="shared" si="2"/>
        <v/>
      </c>
      <c r="AD12" s="375"/>
      <c r="AE12" s="376"/>
    </row>
    <row r="13" spans="1:31" ht="15.95" customHeight="1">
      <c r="A13" s="510"/>
      <c r="B13" s="511"/>
      <c r="C13" s="366">
        <f>VLOOKUP(A12,'Planilha Resumo - E2'!A:F,6,FALSE)</f>
        <v>0</v>
      </c>
      <c r="D13" s="365" t="e">
        <f>C13/$C$62</f>
        <v>#DIV/0!</v>
      </c>
      <c r="E13" s="340">
        <f t="shared" ref="E13:AB13" si="3">ROUND(E11*$C13,4)</f>
        <v>0</v>
      </c>
      <c r="F13" s="340">
        <f t="shared" si="3"/>
        <v>0</v>
      </c>
      <c r="G13" s="340">
        <f t="shared" si="3"/>
        <v>0</v>
      </c>
      <c r="H13" s="340">
        <f t="shared" si="3"/>
        <v>0</v>
      </c>
      <c r="I13" s="340">
        <f t="shared" si="3"/>
        <v>0</v>
      </c>
      <c r="J13" s="340">
        <f t="shared" si="3"/>
        <v>0</v>
      </c>
      <c r="K13" s="340">
        <f t="shared" si="3"/>
        <v>0</v>
      </c>
      <c r="L13" s="340">
        <f t="shared" si="3"/>
        <v>0</v>
      </c>
      <c r="M13" s="340">
        <f t="shared" si="3"/>
        <v>0</v>
      </c>
      <c r="N13" s="340">
        <f t="shared" si="3"/>
        <v>0</v>
      </c>
      <c r="O13" s="340">
        <f t="shared" si="3"/>
        <v>0</v>
      </c>
      <c r="P13" s="340">
        <f t="shared" si="3"/>
        <v>0</v>
      </c>
      <c r="Q13" s="340">
        <f t="shared" si="3"/>
        <v>0</v>
      </c>
      <c r="R13" s="340">
        <f t="shared" si="3"/>
        <v>0</v>
      </c>
      <c r="S13" s="340">
        <f t="shared" si="3"/>
        <v>0</v>
      </c>
      <c r="T13" s="340">
        <f t="shared" si="3"/>
        <v>0</v>
      </c>
      <c r="U13" s="340">
        <f t="shared" si="3"/>
        <v>0</v>
      </c>
      <c r="V13" s="340">
        <f t="shared" si="3"/>
        <v>0</v>
      </c>
      <c r="W13" s="340">
        <f t="shared" si="3"/>
        <v>0</v>
      </c>
      <c r="X13" s="340">
        <f t="shared" si="3"/>
        <v>0</v>
      </c>
      <c r="Y13" s="340">
        <f t="shared" si="3"/>
        <v>0</v>
      </c>
      <c r="Z13" s="340">
        <f t="shared" si="3"/>
        <v>0</v>
      </c>
      <c r="AA13" s="340">
        <f t="shared" si="3"/>
        <v>0</v>
      </c>
      <c r="AB13" s="340">
        <f t="shared" si="3"/>
        <v>0</v>
      </c>
      <c r="AD13" s="375"/>
      <c r="AE13" s="376"/>
    </row>
    <row r="14" spans="1:31" ht="15.95" customHeight="1">
      <c r="A14" s="503"/>
      <c r="B14" s="504"/>
      <c r="C14" s="357"/>
      <c r="D14" s="505"/>
      <c r="E14" s="359"/>
      <c r="F14" s="359"/>
      <c r="G14" s="359">
        <v>0.03</v>
      </c>
      <c r="H14" s="359">
        <v>0.08</v>
      </c>
      <c r="I14" s="359">
        <v>0.13</v>
      </c>
      <c r="J14" s="359">
        <v>0.16</v>
      </c>
      <c r="K14" s="359">
        <v>0.16</v>
      </c>
      <c r="L14" s="359">
        <v>0.18</v>
      </c>
      <c r="M14" s="359">
        <v>0.14000000000000001</v>
      </c>
      <c r="N14" s="359">
        <v>0.09</v>
      </c>
      <c r="O14" s="359">
        <v>0.03</v>
      </c>
      <c r="P14" s="359"/>
      <c r="Q14" s="359"/>
      <c r="R14" s="359"/>
      <c r="S14" s="359"/>
      <c r="T14" s="359"/>
      <c r="U14" s="359"/>
      <c r="V14" s="359"/>
      <c r="W14" s="359"/>
      <c r="X14" s="359"/>
      <c r="Y14" s="359"/>
      <c r="Z14" s="359"/>
      <c r="AA14" s="359"/>
      <c r="AB14" s="359"/>
      <c r="AD14" s="375">
        <f>SUM(E14:AB14)</f>
        <v>1</v>
      </c>
      <c r="AE14" s="376" t="str">
        <f>IF(AD14=100%,"OK!!","REVEJA DISTRIBUICAO!!!")</f>
        <v>OK!!</v>
      </c>
    </row>
    <row r="15" spans="1:31" ht="15.95" customHeight="1">
      <c r="A15" s="506" t="s">
        <v>39</v>
      </c>
      <c r="B15" s="507" t="s">
        <v>1704</v>
      </c>
      <c r="C15" s="364"/>
      <c r="D15" s="508"/>
      <c r="E15" s="509" t="str">
        <f t="shared" ref="E15:AB15" si="4">IF(E14&lt;&gt;0,"I","")</f>
        <v/>
      </c>
      <c r="F15" s="509" t="str">
        <f t="shared" si="4"/>
        <v/>
      </c>
      <c r="G15" s="509" t="str">
        <f t="shared" si="4"/>
        <v>I</v>
      </c>
      <c r="H15" s="509" t="str">
        <f t="shared" si="4"/>
        <v>I</v>
      </c>
      <c r="I15" s="509" t="str">
        <f t="shared" si="4"/>
        <v>I</v>
      </c>
      <c r="J15" s="509" t="str">
        <f t="shared" si="4"/>
        <v>I</v>
      </c>
      <c r="K15" s="509" t="str">
        <f t="shared" si="4"/>
        <v>I</v>
      </c>
      <c r="L15" s="509" t="str">
        <f t="shared" si="4"/>
        <v>I</v>
      </c>
      <c r="M15" s="509" t="str">
        <f t="shared" si="4"/>
        <v>I</v>
      </c>
      <c r="N15" s="509" t="str">
        <f t="shared" si="4"/>
        <v>I</v>
      </c>
      <c r="O15" s="509" t="str">
        <f t="shared" si="4"/>
        <v>I</v>
      </c>
      <c r="P15" s="509" t="str">
        <f t="shared" si="4"/>
        <v/>
      </c>
      <c r="Q15" s="509" t="str">
        <f t="shared" si="4"/>
        <v/>
      </c>
      <c r="R15" s="509" t="str">
        <f t="shared" si="4"/>
        <v/>
      </c>
      <c r="S15" s="509" t="str">
        <f t="shared" si="4"/>
        <v/>
      </c>
      <c r="T15" s="509" t="str">
        <f t="shared" si="4"/>
        <v/>
      </c>
      <c r="U15" s="509" t="str">
        <f t="shared" si="4"/>
        <v/>
      </c>
      <c r="V15" s="509" t="str">
        <f t="shared" si="4"/>
        <v/>
      </c>
      <c r="W15" s="509" t="str">
        <f t="shared" si="4"/>
        <v/>
      </c>
      <c r="X15" s="509" t="str">
        <f t="shared" si="4"/>
        <v/>
      </c>
      <c r="Y15" s="509" t="str">
        <f t="shared" si="4"/>
        <v/>
      </c>
      <c r="Z15" s="509" t="str">
        <f t="shared" si="4"/>
        <v/>
      </c>
      <c r="AA15" s="509" t="str">
        <f t="shared" si="4"/>
        <v/>
      </c>
      <c r="AB15" s="509" t="str">
        <f t="shared" si="4"/>
        <v/>
      </c>
      <c r="AD15" s="375"/>
      <c r="AE15" s="376"/>
    </row>
    <row r="16" spans="1:31" ht="15.95" customHeight="1">
      <c r="A16" s="510"/>
      <c r="B16" s="511"/>
      <c r="C16" s="366">
        <f>VLOOKUP(A15,'Planilha Resumo - E2'!A:F,6,FALSE)</f>
        <v>0</v>
      </c>
      <c r="D16" s="365" t="e">
        <f>C16/$C$62</f>
        <v>#DIV/0!</v>
      </c>
      <c r="E16" s="340">
        <f t="shared" ref="E16:AB16" si="5">ROUND(E14*$C16,4)</f>
        <v>0</v>
      </c>
      <c r="F16" s="340">
        <f t="shared" si="5"/>
        <v>0</v>
      </c>
      <c r="G16" s="340">
        <f t="shared" si="5"/>
        <v>0</v>
      </c>
      <c r="H16" s="340">
        <f t="shared" si="5"/>
        <v>0</v>
      </c>
      <c r="I16" s="340">
        <f t="shared" si="5"/>
        <v>0</v>
      </c>
      <c r="J16" s="340">
        <f t="shared" si="5"/>
        <v>0</v>
      </c>
      <c r="K16" s="340">
        <f t="shared" si="5"/>
        <v>0</v>
      </c>
      <c r="L16" s="340">
        <f t="shared" si="5"/>
        <v>0</v>
      </c>
      <c r="M16" s="340">
        <f t="shared" si="5"/>
        <v>0</v>
      </c>
      <c r="N16" s="340">
        <f t="shared" si="5"/>
        <v>0</v>
      </c>
      <c r="O16" s="340">
        <f t="shared" si="5"/>
        <v>0</v>
      </c>
      <c r="P16" s="340">
        <f t="shared" si="5"/>
        <v>0</v>
      </c>
      <c r="Q16" s="340">
        <f t="shared" si="5"/>
        <v>0</v>
      </c>
      <c r="R16" s="340">
        <f t="shared" si="5"/>
        <v>0</v>
      </c>
      <c r="S16" s="340">
        <f t="shared" si="5"/>
        <v>0</v>
      </c>
      <c r="T16" s="340">
        <f t="shared" si="5"/>
        <v>0</v>
      </c>
      <c r="U16" s="340">
        <f t="shared" si="5"/>
        <v>0</v>
      </c>
      <c r="V16" s="340">
        <f t="shared" si="5"/>
        <v>0</v>
      </c>
      <c r="W16" s="340">
        <f t="shared" si="5"/>
        <v>0</v>
      </c>
      <c r="X16" s="340">
        <f t="shared" si="5"/>
        <v>0</v>
      </c>
      <c r="Y16" s="340">
        <f t="shared" si="5"/>
        <v>0</v>
      </c>
      <c r="Z16" s="340">
        <f t="shared" si="5"/>
        <v>0</v>
      </c>
      <c r="AA16" s="340">
        <f t="shared" si="5"/>
        <v>0</v>
      </c>
      <c r="AB16" s="340">
        <f t="shared" si="5"/>
        <v>0</v>
      </c>
      <c r="AD16" s="375"/>
      <c r="AE16" s="376"/>
    </row>
    <row r="17" spans="1:32" ht="15.95" customHeight="1">
      <c r="A17" s="503"/>
      <c r="B17" s="504"/>
      <c r="C17" s="357"/>
      <c r="D17" s="505"/>
      <c r="E17" s="359"/>
      <c r="F17" s="359"/>
      <c r="G17" s="359"/>
      <c r="H17" s="359"/>
      <c r="I17" s="359"/>
      <c r="J17" s="359"/>
      <c r="K17" s="359"/>
      <c r="L17" s="359"/>
      <c r="M17" s="359">
        <v>0.05</v>
      </c>
      <c r="N17" s="359">
        <v>0.12</v>
      </c>
      <c r="O17" s="359">
        <v>0.19</v>
      </c>
      <c r="P17" s="359">
        <v>0.23</v>
      </c>
      <c r="Q17" s="359">
        <v>0.2</v>
      </c>
      <c r="R17" s="359">
        <v>0.17</v>
      </c>
      <c r="S17" s="359">
        <v>0.04</v>
      </c>
      <c r="T17" s="359"/>
      <c r="U17" s="359"/>
      <c r="V17" s="359"/>
      <c r="W17" s="359"/>
      <c r="X17" s="359"/>
      <c r="Y17" s="359"/>
      <c r="Z17" s="359"/>
      <c r="AA17" s="359"/>
      <c r="AB17" s="359"/>
      <c r="AD17" s="375">
        <f>SUM(E17:AB17)</f>
        <v>1</v>
      </c>
      <c r="AE17" s="376" t="str">
        <f>IF(AD17=100%,"OK!!","REVEJA DISTRIBUICAO!!!")</f>
        <v>OK!!</v>
      </c>
    </row>
    <row r="18" spans="1:32" ht="15.95" customHeight="1">
      <c r="A18" s="506" t="s">
        <v>64</v>
      </c>
      <c r="B18" s="507" t="s">
        <v>1705</v>
      </c>
      <c r="C18" s="364"/>
      <c r="D18" s="508"/>
      <c r="E18" s="509" t="str">
        <f t="shared" ref="E18:AB18" si="6">IF(E17&lt;&gt;0,"I","")</f>
        <v/>
      </c>
      <c r="F18" s="509" t="str">
        <f t="shared" si="6"/>
        <v/>
      </c>
      <c r="G18" s="509" t="str">
        <f t="shared" si="6"/>
        <v/>
      </c>
      <c r="H18" s="509" t="str">
        <f t="shared" si="6"/>
        <v/>
      </c>
      <c r="I18" s="509" t="str">
        <f t="shared" si="6"/>
        <v/>
      </c>
      <c r="J18" s="509" t="str">
        <f t="shared" si="6"/>
        <v/>
      </c>
      <c r="K18" s="509" t="str">
        <f t="shared" si="6"/>
        <v/>
      </c>
      <c r="L18" s="509" t="str">
        <f t="shared" si="6"/>
        <v/>
      </c>
      <c r="M18" s="509" t="str">
        <f t="shared" si="6"/>
        <v>I</v>
      </c>
      <c r="N18" s="509" t="str">
        <f t="shared" si="6"/>
        <v>I</v>
      </c>
      <c r="O18" s="509" t="str">
        <f t="shared" si="6"/>
        <v>I</v>
      </c>
      <c r="P18" s="509" t="str">
        <f t="shared" si="6"/>
        <v>I</v>
      </c>
      <c r="Q18" s="509" t="str">
        <f t="shared" si="6"/>
        <v>I</v>
      </c>
      <c r="R18" s="509" t="str">
        <f t="shared" si="6"/>
        <v>I</v>
      </c>
      <c r="S18" s="509" t="str">
        <f t="shared" si="6"/>
        <v>I</v>
      </c>
      <c r="T18" s="509" t="str">
        <f t="shared" si="6"/>
        <v/>
      </c>
      <c r="U18" s="509" t="str">
        <f t="shared" si="6"/>
        <v/>
      </c>
      <c r="V18" s="509" t="str">
        <f t="shared" si="6"/>
        <v/>
      </c>
      <c r="W18" s="509" t="str">
        <f t="shared" si="6"/>
        <v/>
      </c>
      <c r="X18" s="509" t="str">
        <f t="shared" si="6"/>
        <v/>
      </c>
      <c r="Y18" s="509" t="str">
        <f t="shared" si="6"/>
        <v/>
      </c>
      <c r="Z18" s="509" t="str">
        <f t="shared" si="6"/>
        <v/>
      </c>
      <c r="AA18" s="509" t="str">
        <f t="shared" si="6"/>
        <v/>
      </c>
      <c r="AB18" s="509" t="str">
        <f t="shared" si="6"/>
        <v/>
      </c>
      <c r="AD18" s="375"/>
      <c r="AE18" s="376"/>
    </row>
    <row r="19" spans="1:32" ht="15.95" customHeight="1">
      <c r="A19" s="510"/>
      <c r="B19" s="511"/>
      <c r="C19" s="366">
        <f>VLOOKUP(A18,'Planilha Resumo - E2'!A:F,6,FALSE)</f>
        <v>0</v>
      </c>
      <c r="D19" s="365" t="e">
        <f>C19/$C$62</f>
        <v>#DIV/0!</v>
      </c>
      <c r="E19" s="340">
        <f t="shared" ref="E19:AB19" si="7">ROUND(E17*$C19,4)</f>
        <v>0</v>
      </c>
      <c r="F19" s="340">
        <f t="shared" si="7"/>
        <v>0</v>
      </c>
      <c r="G19" s="340">
        <f t="shared" si="7"/>
        <v>0</v>
      </c>
      <c r="H19" s="340">
        <f t="shared" si="7"/>
        <v>0</v>
      </c>
      <c r="I19" s="340">
        <f t="shared" si="7"/>
        <v>0</v>
      </c>
      <c r="J19" s="340">
        <f t="shared" si="7"/>
        <v>0</v>
      </c>
      <c r="K19" s="340">
        <f t="shared" si="7"/>
        <v>0</v>
      </c>
      <c r="L19" s="340">
        <f t="shared" si="7"/>
        <v>0</v>
      </c>
      <c r="M19" s="340">
        <f t="shared" si="7"/>
        <v>0</v>
      </c>
      <c r="N19" s="340">
        <f t="shared" si="7"/>
        <v>0</v>
      </c>
      <c r="O19" s="340">
        <f t="shared" si="7"/>
        <v>0</v>
      </c>
      <c r="P19" s="340">
        <f t="shared" si="7"/>
        <v>0</v>
      </c>
      <c r="Q19" s="340">
        <f t="shared" si="7"/>
        <v>0</v>
      </c>
      <c r="R19" s="340">
        <f t="shared" si="7"/>
        <v>0</v>
      </c>
      <c r="S19" s="340">
        <f t="shared" si="7"/>
        <v>0</v>
      </c>
      <c r="T19" s="340">
        <f t="shared" si="7"/>
        <v>0</v>
      </c>
      <c r="U19" s="340">
        <f t="shared" si="7"/>
        <v>0</v>
      </c>
      <c r="V19" s="340">
        <f t="shared" si="7"/>
        <v>0</v>
      </c>
      <c r="W19" s="340">
        <f t="shared" si="7"/>
        <v>0</v>
      </c>
      <c r="X19" s="340">
        <f t="shared" si="7"/>
        <v>0</v>
      </c>
      <c r="Y19" s="340">
        <f t="shared" si="7"/>
        <v>0</v>
      </c>
      <c r="Z19" s="340">
        <f t="shared" si="7"/>
        <v>0</v>
      </c>
      <c r="AA19" s="340">
        <f t="shared" si="7"/>
        <v>0</v>
      </c>
      <c r="AB19" s="340">
        <f t="shared" si="7"/>
        <v>0</v>
      </c>
      <c r="AD19" s="375"/>
      <c r="AE19" s="376"/>
    </row>
    <row r="20" spans="1:32" ht="15.95" customHeight="1">
      <c r="A20" s="503"/>
      <c r="B20" s="504"/>
      <c r="C20" s="357"/>
      <c r="D20" s="505"/>
      <c r="E20" s="359"/>
      <c r="F20" s="359"/>
      <c r="G20" s="359"/>
      <c r="H20" s="359"/>
      <c r="I20" s="359"/>
      <c r="J20" s="359"/>
      <c r="K20" s="359"/>
      <c r="L20" s="359"/>
      <c r="M20" s="359"/>
      <c r="N20" s="359"/>
      <c r="O20" s="359"/>
      <c r="P20" s="359"/>
      <c r="Q20" s="359"/>
      <c r="R20" s="359">
        <v>0.05</v>
      </c>
      <c r="S20" s="359">
        <v>0.12</v>
      </c>
      <c r="T20" s="359">
        <v>0.19</v>
      </c>
      <c r="U20" s="359">
        <v>0.23</v>
      </c>
      <c r="V20" s="359">
        <v>0.2</v>
      </c>
      <c r="W20" s="359">
        <v>0.17</v>
      </c>
      <c r="X20" s="359">
        <v>0.04</v>
      </c>
      <c r="Y20" s="359"/>
      <c r="Z20" s="359"/>
      <c r="AA20" s="359"/>
      <c r="AB20" s="359"/>
      <c r="AD20" s="375">
        <f>SUM(E20:AB20)</f>
        <v>1</v>
      </c>
      <c r="AE20" s="376" t="str">
        <f>IF(AD20=100%,"OK!!","REVEJA DISTRIBUICAO!!!")</f>
        <v>OK!!</v>
      </c>
    </row>
    <row r="21" spans="1:32" ht="15.95" customHeight="1">
      <c r="A21" s="506" t="s">
        <v>73</v>
      </c>
      <c r="B21" s="507" t="s">
        <v>184</v>
      </c>
      <c r="C21" s="364"/>
      <c r="D21" s="508"/>
      <c r="E21" s="509" t="str">
        <f t="shared" ref="E21:AB21" si="8">IF(E20&lt;&gt;0,"I","")</f>
        <v/>
      </c>
      <c r="F21" s="509" t="str">
        <f t="shared" si="8"/>
        <v/>
      </c>
      <c r="G21" s="509" t="str">
        <f t="shared" si="8"/>
        <v/>
      </c>
      <c r="H21" s="509" t="str">
        <f t="shared" si="8"/>
        <v/>
      </c>
      <c r="I21" s="509" t="str">
        <f t="shared" si="8"/>
        <v/>
      </c>
      <c r="J21" s="509" t="str">
        <f t="shared" si="8"/>
        <v/>
      </c>
      <c r="K21" s="509" t="str">
        <f t="shared" si="8"/>
        <v/>
      </c>
      <c r="L21" s="509" t="str">
        <f t="shared" si="8"/>
        <v/>
      </c>
      <c r="M21" s="509" t="str">
        <f t="shared" si="8"/>
        <v/>
      </c>
      <c r="N21" s="509" t="str">
        <f t="shared" si="8"/>
        <v/>
      </c>
      <c r="O21" s="509" t="str">
        <f t="shared" si="8"/>
        <v/>
      </c>
      <c r="P21" s="509" t="str">
        <f t="shared" si="8"/>
        <v/>
      </c>
      <c r="Q21" s="509" t="str">
        <f t="shared" si="8"/>
        <v/>
      </c>
      <c r="R21" s="509" t="str">
        <f t="shared" si="8"/>
        <v>I</v>
      </c>
      <c r="S21" s="509" t="str">
        <f t="shared" si="8"/>
        <v>I</v>
      </c>
      <c r="T21" s="509" t="str">
        <f t="shared" si="8"/>
        <v>I</v>
      </c>
      <c r="U21" s="509" t="str">
        <f t="shared" si="8"/>
        <v>I</v>
      </c>
      <c r="V21" s="509" t="str">
        <f t="shared" si="8"/>
        <v>I</v>
      </c>
      <c r="W21" s="509" t="str">
        <f t="shared" si="8"/>
        <v>I</v>
      </c>
      <c r="X21" s="509" t="str">
        <f t="shared" si="8"/>
        <v>I</v>
      </c>
      <c r="Y21" s="509" t="str">
        <f t="shared" si="8"/>
        <v/>
      </c>
      <c r="Z21" s="509" t="str">
        <f t="shared" si="8"/>
        <v/>
      </c>
      <c r="AA21" s="509" t="str">
        <f t="shared" si="8"/>
        <v/>
      </c>
      <c r="AB21" s="509" t="str">
        <f t="shared" si="8"/>
        <v/>
      </c>
      <c r="AD21" s="375"/>
      <c r="AE21" s="376"/>
    </row>
    <row r="22" spans="1:32" ht="15.95" customHeight="1">
      <c r="A22" s="510"/>
      <c r="B22" s="511"/>
      <c r="C22" s="366">
        <f>VLOOKUP(A21,'Planilha Resumo - E2'!A:F,6,FALSE)</f>
        <v>0</v>
      </c>
      <c r="D22" s="365" t="e">
        <f>C22/$C$62</f>
        <v>#DIV/0!</v>
      </c>
      <c r="E22" s="340">
        <f t="shared" ref="E22:AB22" si="9">ROUND(E20*$C22,4)</f>
        <v>0</v>
      </c>
      <c r="F22" s="340">
        <f t="shared" si="9"/>
        <v>0</v>
      </c>
      <c r="G22" s="340">
        <f t="shared" si="9"/>
        <v>0</v>
      </c>
      <c r="H22" s="340">
        <f t="shared" si="9"/>
        <v>0</v>
      </c>
      <c r="I22" s="340">
        <f t="shared" si="9"/>
        <v>0</v>
      </c>
      <c r="J22" s="340">
        <f t="shared" si="9"/>
        <v>0</v>
      </c>
      <c r="K22" s="340">
        <f t="shared" si="9"/>
        <v>0</v>
      </c>
      <c r="L22" s="340">
        <f t="shared" si="9"/>
        <v>0</v>
      </c>
      <c r="M22" s="340">
        <f t="shared" si="9"/>
        <v>0</v>
      </c>
      <c r="N22" s="340">
        <f t="shared" si="9"/>
        <v>0</v>
      </c>
      <c r="O22" s="340">
        <f t="shared" si="9"/>
        <v>0</v>
      </c>
      <c r="P22" s="340">
        <f t="shared" si="9"/>
        <v>0</v>
      </c>
      <c r="Q22" s="340">
        <f t="shared" si="9"/>
        <v>0</v>
      </c>
      <c r="R22" s="340">
        <f t="shared" si="9"/>
        <v>0</v>
      </c>
      <c r="S22" s="340">
        <f t="shared" si="9"/>
        <v>0</v>
      </c>
      <c r="T22" s="340">
        <f t="shared" si="9"/>
        <v>0</v>
      </c>
      <c r="U22" s="340">
        <f t="shared" si="9"/>
        <v>0</v>
      </c>
      <c r="V22" s="340">
        <f t="shared" si="9"/>
        <v>0</v>
      </c>
      <c r="W22" s="340">
        <f t="shared" si="9"/>
        <v>0</v>
      </c>
      <c r="X22" s="340">
        <f t="shared" si="9"/>
        <v>0</v>
      </c>
      <c r="Y22" s="340">
        <f t="shared" si="9"/>
        <v>0</v>
      </c>
      <c r="Z22" s="340">
        <f t="shared" si="9"/>
        <v>0</v>
      </c>
      <c r="AA22" s="340">
        <f t="shared" si="9"/>
        <v>0</v>
      </c>
      <c r="AB22" s="340">
        <f t="shared" si="9"/>
        <v>0</v>
      </c>
      <c r="AD22" s="375"/>
      <c r="AE22" s="376"/>
    </row>
    <row r="23" spans="1:32" ht="15.95" customHeight="1">
      <c r="A23" s="503"/>
      <c r="B23" s="504"/>
      <c r="C23" s="357"/>
      <c r="D23" s="505"/>
      <c r="E23" s="359"/>
      <c r="F23" s="359"/>
      <c r="G23" s="359"/>
      <c r="H23" s="359"/>
      <c r="I23" s="359"/>
      <c r="J23" s="359"/>
      <c r="K23" s="359"/>
      <c r="L23" s="359"/>
      <c r="M23" s="359"/>
      <c r="N23" s="359"/>
      <c r="O23" s="359"/>
      <c r="P23" s="359"/>
      <c r="Q23" s="359"/>
      <c r="R23" s="359"/>
      <c r="S23" s="359"/>
      <c r="T23" s="359">
        <v>0.05</v>
      </c>
      <c r="U23" s="359">
        <v>0.12</v>
      </c>
      <c r="V23" s="359">
        <v>0.19</v>
      </c>
      <c r="W23" s="359">
        <v>0.23</v>
      </c>
      <c r="X23" s="359">
        <v>0.2</v>
      </c>
      <c r="Y23" s="359">
        <v>0.17</v>
      </c>
      <c r="Z23" s="359">
        <v>0.04</v>
      </c>
      <c r="AA23" s="359"/>
      <c r="AB23" s="359"/>
      <c r="AD23" s="375">
        <f>SUM(E23:AB23)</f>
        <v>1</v>
      </c>
      <c r="AE23" s="376" t="str">
        <f>IF(AD23=100%,"OK!!","REVEJA DISTRIBUICAO!!!")</f>
        <v>OK!!</v>
      </c>
    </row>
    <row r="24" spans="1:32" ht="15.95" customHeight="1">
      <c r="A24" s="506" t="s">
        <v>84</v>
      </c>
      <c r="B24" s="507" t="s">
        <v>1706</v>
      </c>
      <c r="C24" s="364"/>
      <c r="D24" s="508"/>
      <c r="E24" s="509" t="str">
        <f t="shared" ref="E24:AB24" si="10">IF(E23&lt;&gt;0,"I","")</f>
        <v/>
      </c>
      <c r="F24" s="509" t="str">
        <f t="shared" si="10"/>
        <v/>
      </c>
      <c r="G24" s="509" t="str">
        <f t="shared" si="10"/>
        <v/>
      </c>
      <c r="H24" s="509" t="str">
        <f t="shared" si="10"/>
        <v/>
      </c>
      <c r="I24" s="509" t="str">
        <f t="shared" si="10"/>
        <v/>
      </c>
      <c r="J24" s="509" t="str">
        <f t="shared" si="10"/>
        <v/>
      </c>
      <c r="K24" s="509" t="str">
        <f t="shared" si="10"/>
        <v/>
      </c>
      <c r="L24" s="509" t="str">
        <f t="shared" si="10"/>
        <v/>
      </c>
      <c r="M24" s="509" t="str">
        <f t="shared" si="10"/>
        <v/>
      </c>
      <c r="N24" s="509" t="str">
        <f t="shared" si="10"/>
        <v/>
      </c>
      <c r="O24" s="509" t="str">
        <f t="shared" si="10"/>
        <v/>
      </c>
      <c r="P24" s="509" t="str">
        <f t="shared" si="10"/>
        <v/>
      </c>
      <c r="Q24" s="509" t="str">
        <f t="shared" si="10"/>
        <v/>
      </c>
      <c r="R24" s="509" t="str">
        <f t="shared" si="10"/>
        <v/>
      </c>
      <c r="S24" s="509" t="str">
        <f t="shared" si="10"/>
        <v/>
      </c>
      <c r="T24" s="509" t="str">
        <f t="shared" si="10"/>
        <v>I</v>
      </c>
      <c r="U24" s="509" t="str">
        <f t="shared" si="10"/>
        <v>I</v>
      </c>
      <c r="V24" s="509" t="str">
        <f t="shared" si="10"/>
        <v>I</v>
      </c>
      <c r="W24" s="509" t="str">
        <f t="shared" si="10"/>
        <v>I</v>
      </c>
      <c r="X24" s="509" t="str">
        <f t="shared" si="10"/>
        <v>I</v>
      </c>
      <c r="Y24" s="509" t="str">
        <f t="shared" si="10"/>
        <v>I</v>
      </c>
      <c r="Z24" s="509" t="str">
        <f t="shared" si="10"/>
        <v>I</v>
      </c>
      <c r="AA24" s="509" t="str">
        <f t="shared" si="10"/>
        <v/>
      </c>
      <c r="AB24" s="509" t="str">
        <f t="shared" si="10"/>
        <v/>
      </c>
      <c r="AD24" s="375"/>
      <c r="AE24" s="376"/>
    </row>
    <row r="25" spans="1:32" ht="15.95" customHeight="1">
      <c r="A25" s="510"/>
      <c r="B25" s="511"/>
      <c r="C25" s="366">
        <f>VLOOKUP(A24,'Planilha Resumo - E2'!A:F,6,FALSE)</f>
        <v>0</v>
      </c>
      <c r="D25" s="365" t="e">
        <f>C25/$C$62</f>
        <v>#DIV/0!</v>
      </c>
      <c r="E25" s="340">
        <f t="shared" ref="E25:AB25" si="11">ROUND(E23*$C25,4)</f>
        <v>0</v>
      </c>
      <c r="F25" s="340">
        <f t="shared" si="11"/>
        <v>0</v>
      </c>
      <c r="G25" s="340">
        <f t="shared" si="11"/>
        <v>0</v>
      </c>
      <c r="H25" s="340">
        <f t="shared" si="11"/>
        <v>0</v>
      </c>
      <c r="I25" s="340">
        <f t="shared" si="11"/>
        <v>0</v>
      </c>
      <c r="J25" s="340">
        <f t="shared" si="11"/>
        <v>0</v>
      </c>
      <c r="K25" s="340">
        <f t="shared" si="11"/>
        <v>0</v>
      </c>
      <c r="L25" s="340">
        <f t="shared" si="11"/>
        <v>0</v>
      </c>
      <c r="M25" s="340">
        <f t="shared" si="11"/>
        <v>0</v>
      </c>
      <c r="N25" s="340">
        <f t="shared" si="11"/>
        <v>0</v>
      </c>
      <c r="O25" s="340">
        <f t="shared" si="11"/>
        <v>0</v>
      </c>
      <c r="P25" s="340">
        <f t="shared" si="11"/>
        <v>0</v>
      </c>
      <c r="Q25" s="340">
        <f t="shared" si="11"/>
        <v>0</v>
      </c>
      <c r="R25" s="340">
        <f t="shared" si="11"/>
        <v>0</v>
      </c>
      <c r="S25" s="340">
        <f t="shared" si="11"/>
        <v>0</v>
      </c>
      <c r="T25" s="340">
        <f t="shared" si="11"/>
        <v>0</v>
      </c>
      <c r="U25" s="340">
        <f t="shared" si="11"/>
        <v>0</v>
      </c>
      <c r="V25" s="340">
        <f t="shared" si="11"/>
        <v>0</v>
      </c>
      <c r="W25" s="340">
        <f t="shared" si="11"/>
        <v>0</v>
      </c>
      <c r="X25" s="340">
        <f t="shared" si="11"/>
        <v>0</v>
      </c>
      <c r="Y25" s="340">
        <f t="shared" si="11"/>
        <v>0</v>
      </c>
      <c r="Z25" s="340">
        <f t="shared" si="11"/>
        <v>0</v>
      </c>
      <c r="AA25" s="340">
        <f t="shared" si="11"/>
        <v>0</v>
      </c>
      <c r="AB25" s="340">
        <f t="shared" si="11"/>
        <v>0</v>
      </c>
      <c r="AD25" s="375"/>
      <c r="AE25" s="376"/>
    </row>
    <row r="26" spans="1:32" ht="15.95" customHeight="1">
      <c r="A26" s="503"/>
      <c r="B26" s="504"/>
      <c r="C26" s="357"/>
      <c r="D26" s="505"/>
      <c r="E26" s="359"/>
      <c r="F26" s="359"/>
      <c r="G26" s="359"/>
      <c r="H26" s="359"/>
      <c r="I26" s="359"/>
      <c r="J26" s="359"/>
      <c r="K26" s="359"/>
      <c r="L26" s="359"/>
      <c r="M26" s="359"/>
      <c r="N26" s="359"/>
      <c r="O26" s="359"/>
      <c r="P26" s="359"/>
      <c r="Q26" s="359">
        <v>0.02</v>
      </c>
      <c r="R26" s="359">
        <v>0.06</v>
      </c>
      <c r="S26" s="359">
        <v>0.11</v>
      </c>
      <c r="T26" s="359">
        <v>0.14000000000000001</v>
      </c>
      <c r="U26" s="359">
        <v>0.15</v>
      </c>
      <c r="V26" s="359">
        <v>0.14000000000000001</v>
      </c>
      <c r="W26" s="359">
        <v>0.14000000000000001</v>
      </c>
      <c r="X26" s="359">
        <v>0.14000000000000001</v>
      </c>
      <c r="Y26" s="359">
        <v>0.08</v>
      </c>
      <c r="Z26" s="359">
        <v>0.02</v>
      </c>
      <c r="AA26" s="359"/>
      <c r="AB26" s="359"/>
      <c r="AD26" s="375">
        <f>SUM(E26:AB26)</f>
        <v>1</v>
      </c>
      <c r="AE26" s="376" t="str">
        <f>IF(AD26=100%,"OK!!","REVEJA DISTRIBUICAO!!!")</f>
        <v>OK!!</v>
      </c>
    </row>
    <row r="27" spans="1:32" ht="15.95" customHeight="1">
      <c r="A27" s="506" t="s">
        <v>89</v>
      </c>
      <c r="B27" s="507" t="s">
        <v>189</v>
      </c>
      <c r="C27" s="364"/>
      <c r="D27" s="508"/>
      <c r="E27" s="509" t="str">
        <f t="shared" ref="E27:AB27" si="12">IF(E26&lt;&gt;0,"I","")</f>
        <v/>
      </c>
      <c r="F27" s="509" t="str">
        <f t="shared" si="12"/>
        <v/>
      </c>
      <c r="G27" s="509" t="str">
        <f t="shared" si="12"/>
        <v/>
      </c>
      <c r="H27" s="509" t="str">
        <f t="shared" si="12"/>
        <v/>
      </c>
      <c r="I27" s="509" t="str">
        <f t="shared" si="12"/>
        <v/>
      </c>
      <c r="J27" s="509" t="str">
        <f t="shared" si="12"/>
        <v/>
      </c>
      <c r="K27" s="509" t="str">
        <f t="shared" si="12"/>
        <v/>
      </c>
      <c r="L27" s="509" t="str">
        <f t="shared" si="12"/>
        <v/>
      </c>
      <c r="M27" s="509" t="str">
        <f t="shared" si="12"/>
        <v/>
      </c>
      <c r="N27" s="509" t="str">
        <f t="shared" si="12"/>
        <v/>
      </c>
      <c r="O27" s="509" t="str">
        <f t="shared" si="12"/>
        <v/>
      </c>
      <c r="P27" s="509" t="str">
        <f t="shared" si="12"/>
        <v/>
      </c>
      <c r="Q27" s="509" t="str">
        <f t="shared" si="12"/>
        <v>I</v>
      </c>
      <c r="R27" s="509" t="str">
        <f t="shared" si="12"/>
        <v>I</v>
      </c>
      <c r="S27" s="509" t="str">
        <f t="shared" si="12"/>
        <v>I</v>
      </c>
      <c r="T27" s="509" t="str">
        <f t="shared" si="12"/>
        <v>I</v>
      </c>
      <c r="U27" s="509" t="str">
        <f t="shared" si="12"/>
        <v>I</v>
      </c>
      <c r="V27" s="509" t="str">
        <f t="shared" si="12"/>
        <v>I</v>
      </c>
      <c r="W27" s="509" t="str">
        <f t="shared" si="12"/>
        <v>I</v>
      </c>
      <c r="X27" s="509" t="str">
        <f t="shared" si="12"/>
        <v>I</v>
      </c>
      <c r="Y27" s="509" t="str">
        <f t="shared" si="12"/>
        <v>I</v>
      </c>
      <c r="Z27" s="509" t="str">
        <f t="shared" si="12"/>
        <v>I</v>
      </c>
      <c r="AA27" s="509" t="str">
        <f t="shared" si="12"/>
        <v/>
      </c>
      <c r="AB27" s="509" t="str">
        <f t="shared" si="12"/>
        <v/>
      </c>
      <c r="AD27" s="375"/>
      <c r="AE27" s="376"/>
    </row>
    <row r="28" spans="1:32" ht="15.95" customHeight="1">
      <c r="A28" s="510"/>
      <c r="B28" s="511"/>
      <c r="C28" s="366">
        <f>VLOOKUP(A27,'Planilha Resumo - E2'!A:F,6,FALSE)</f>
        <v>0</v>
      </c>
      <c r="D28" s="365" t="e">
        <f>C28/$C$62</f>
        <v>#DIV/0!</v>
      </c>
      <c r="E28" s="340">
        <f t="shared" ref="E28:AB28" si="13">ROUND(E26*$C28,4)</f>
        <v>0</v>
      </c>
      <c r="F28" s="340">
        <f t="shared" si="13"/>
        <v>0</v>
      </c>
      <c r="G28" s="340">
        <f t="shared" si="13"/>
        <v>0</v>
      </c>
      <c r="H28" s="340">
        <f t="shared" si="13"/>
        <v>0</v>
      </c>
      <c r="I28" s="340">
        <f t="shared" si="13"/>
        <v>0</v>
      </c>
      <c r="J28" s="340">
        <f t="shared" si="13"/>
        <v>0</v>
      </c>
      <c r="K28" s="340">
        <f t="shared" si="13"/>
        <v>0</v>
      </c>
      <c r="L28" s="340">
        <f t="shared" si="13"/>
        <v>0</v>
      </c>
      <c r="M28" s="340">
        <f t="shared" si="13"/>
        <v>0</v>
      </c>
      <c r="N28" s="340">
        <f t="shared" si="13"/>
        <v>0</v>
      </c>
      <c r="O28" s="340">
        <f t="shared" si="13"/>
        <v>0</v>
      </c>
      <c r="P28" s="340">
        <f t="shared" si="13"/>
        <v>0</v>
      </c>
      <c r="Q28" s="340">
        <f t="shared" si="13"/>
        <v>0</v>
      </c>
      <c r="R28" s="340">
        <f t="shared" si="13"/>
        <v>0</v>
      </c>
      <c r="S28" s="340">
        <f t="shared" si="13"/>
        <v>0</v>
      </c>
      <c r="T28" s="340">
        <f t="shared" si="13"/>
        <v>0</v>
      </c>
      <c r="U28" s="340">
        <f t="shared" si="13"/>
        <v>0</v>
      </c>
      <c r="V28" s="340">
        <f t="shared" si="13"/>
        <v>0</v>
      </c>
      <c r="W28" s="340">
        <f t="shared" si="13"/>
        <v>0</v>
      </c>
      <c r="X28" s="340">
        <f t="shared" si="13"/>
        <v>0</v>
      </c>
      <c r="Y28" s="340">
        <f t="shared" si="13"/>
        <v>0</v>
      </c>
      <c r="Z28" s="340">
        <f t="shared" si="13"/>
        <v>0</v>
      </c>
      <c r="AA28" s="340">
        <f t="shared" si="13"/>
        <v>0</v>
      </c>
      <c r="AB28" s="340">
        <f t="shared" si="13"/>
        <v>0</v>
      </c>
      <c r="AD28" s="375"/>
      <c r="AE28" s="376"/>
    </row>
    <row r="29" spans="1:32" ht="15.95" customHeight="1">
      <c r="A29" s="503"/>
      <c r="B29" s="504"/>
      <c r="C29" s="357"/>
      <c r="D29" s="505"/>
      <c r="E29" s="359"/>
      <c r="F29" s="359"/>
      <c r="G29" s="359"/>
      <c r="H29" s="359"/>
      <c r="I29" s="359"/>
      <c r="J29" s="359"/>
      <c r="K29" s="359"/>
      <c r="L29" s="359"/>
      <c r="M29" s="359"/>
      <c r="N29" s="359"/>
      <c r="O29" s="359"/>
      <c r="P29" s="359"/>
      <c r="Q29" s="359"/>
      <c r="R29" s="359"/>
      <c r="S29" s="359">
        <v>0.02</v>
      </c>
      <c r="T29" s="359">
        <v>0.06</v>
      </c>
      <c r="U29" s="359">
        <v>0.11</v>
      </c>
      <c r="V29" s="359">
        <v>0.14000000000000001</v>
      </c>
      <c r="W29" s="359">
        <v>0.15</v>
      </c>
      <c r="X29" s="359">
        <v>0.14000000000000001</v>
      </c>
      <c r="Y29" s="359">
        <v>0.14000000000000001</v>
      </c>
      <c r="Z29" s="359">
        <v>0.14000000000000001</v>
      </c>
      <c r="AA29" s="359">
        <v>0.08</v>
      </c>
      <c r="AB29" s="359">
        <v>0.02</v>
      </c>
      <c r="AD29" s="375">
        <f>SUM(E29:AB29)</f>
        <v>1</v>
      </c>
      <c r="AE29" s="376" t="str">
        <f>IF(AD29=100%,"OK!!","REVEJA DISTRIBUICAO!!!")</f>
        <v>OK!!</v>
      </c>
    </row>
    <row r="30" spans="1:32" ht="15.95" customHeight="1">
      <c r="A30" s="506" t="s">
        <v>99</v>
      </c>
      <c r="B30" s="507" t="s">
        <v>191</v>
      </c>
      <c r="C30" s="364"/>
      <c r="D30" s="508"/>
      <c r="E30" s="509" t="str">
        <f t="shared" ref="E30:AB30" si="14">IF(E29&lt;&gt;0,"I","")</f>
        <v/>
      </c>
      <c r="F30" s="509" t="str">
        <f t="shared" si="14"/>
        <v/>
      </c>
      <c r="G30" s="509" t="str">
        <f t="shared" si="14"/>
        <v/>
      </c>
      <c r="H30" s="509" t="str">
        <f t="shared" si="14"/>
        <v/>
      </c>
      <c r="I30" s="509" t="str">
        <f t="shared" si="14"/>
        <v/>
      </c>
      <c r="J30" s="509" t="str">
        <f t="shared" si="14"/>
        <v/>
      </c>
      <c r="K30" s="509" t="str">
        <f t="shared" si="14"/>
        <v/>
      </c>
      <c r="L30" s="509" t="str">
        <f t="shared" si="14"/>
        <v/>
      </c>
      <c r="M30" s="509" t="str">
        <f t="shared" si="14"/>
        <v/>
      </c>
      <c r="N30" s="509" t="str">
        <f t="shared" si="14"/>
        <v/>
      </c>
      <c r="O30" s="509" t="str">
        <f t="shared" si="14"/>
        <v/>
      </c>
      <c r="P30" s="509" t="str">
        <f t="shared" si="14"/>
        <v/>
      </c>
      <c r="Q30" s="509" t="str">
        <f t="shared" si="14"/>
        <v/>
      </c>
      <c r="R30" s="509" t="str">
        <f t="shared" si="14"/>
        <v/>
      </c>
      <c r="S30" s="509" t="str">
        <f t="shared" si="14"/>
        <v>I</v>
      </c>
      <c r="T30" s="509" t="str">
        <f t="shared" si="14"/>
        <v>I</v>
      </c>
      <c r="U30" s="509" t="str">
        <f t="shared" si="14"/>
        <v>I</v>
      </c>
      <c r="V30" s="509" t="str">
        <f t="shared" si="14"/>
        <v>I</v>
      </c>
      <c r="W30" s="509" t="str">
        <f t="shared" si="14"/>
        <v>I</v>
      </c>
      <c r="X30" s="509" t="str">
        <f t="shared" si="14"/>
        <v>I</v>
      </c>
      <c r="Y30" s="509" t="str">
        <f t="shared" si="14"/>
        <v>I</v>
      </c>
      <c r="Z30" s="509" t="str">
        <f t="shared" si="14"/>
        <v>I</v>
      </c>
      <c r="AA30" s="509" t="str">
        <f t="shared" si="14"/>
        <v>I</v>
      </c>
      <c r="AB30" s="509" t="str">
        <f t="shared" si="14"/>
        <v>I</v>
      </c>
      <c r="AD30" s="375"/>
      <c r="AE30" s="376"/>
    </row>
    <row r="31" spans="1:32" ht="15.95" customHeight="1">
      <c r="A31" s="510"/>
      <c r="B31" s="511"/>
      <c r="C31" s="366">
        <f>VLOOKUP(A30,'Planilha Resumo - E2'!A:F,6,FALSE)</f>
        <v>0</v>
      </c>
      <c r="D31" s="365" t="e">
        <f>C31/$C$62</f>
        <v>#DIV/0!</v>
      </c>
      <c r="E31" s="340">
        <f t="shared" ref="E31:AB31" si="15">ROUND(E29*$C31,4)</f>
        <v>0</v>
      </c>
      <c r="F31" s="340">
        <f t="shared" si="15"/>
        <v>0</v>
      </c>
      <c r="G31" s="340">
        <f t="shared" si="15"/>
        <v>0</v>
      </c>
      <c r="H31" s="340">
        <f t="shared" si="15"/>
        <v>0</v>
      </c>
      <c r="I31" s="340">
        <f t="shared" si="15"/>
        <v>0</v>
      </c>
      <c r="J31" s="340">
        <f t="shared" si="15"/>
        <v>0</v>
      </c>
      <c r="K31" s="340">
        <f t="shared" si="15"/>
        <v>0</v>
      </c>
      <c r="L31" s="340">
        <f t="shared" si="15"/>
        <v>0</v>
      </c>
      <c r="M31" s="340">
        <f t="shared" si="15"/>
        <v>0</v>
      </c>
      <c r="N31" s="340">
        <f t="shared" si="15"/>
        <v>0</v>
      </c>
      <c r="O31" s="340">
        <f t="shared" si="15"/>
        <v>0</v>
      </c>
      <c r="P31" s="340">
        <f t="shared" si="15"/>
        <v>0</v>
      </c>
      <c r="Q31" s="340">
        <f t="shared" si="15"/>
        <v>0</v>
      </c>
      <c r="R31" s="340">
        <f t="shared" si="15"/>
        <v>0</v>
      </c>
      <c r="S31" s="340">
        <f t="shared" si="15"/>
        <v>0</v>
      </c>
      <c r="T31" s="340">
        <f t="shared" si="15"/>
        <v>0</v>
      </c>
      <c r="U31" s="340">
        <f t="shared" si="15"/>
        <v>0</v>
      </c>
      <c r="V31" s="340">
        <f t="shared" si="15"/>
        <v>0</v>
      </c>
      <c r="W31" s="340">
        <f t="shared" si="15"/>
        <v>0</v>
      </c>
      <c r="X31" s="340">
        <f t="shared" si="15"/>
        <v>0</v>
      </c>
      <c r="Y31" s="340">
        <f t="shared" si="15"/>
        <v>0</v>
      </c>
      <c r="Z31" s="340">
        <f t="shared" si="15"/>
        <v>0</v>
      </c>
      <c r="AA31" s="340">
        <f t="shared" si="15"/>
        <v>0</v>
      </c>
      <c r="AB31" s="340">
        <f t="shared" si="15"/>
        <v>0</v>
      </c>
      <c r="AD31" s="375"/>
      <c r="AE31" s="376"/>
    </row>
    <row r="32" spans="1:32" ht="15.95" customHeight="1">
      <c r="A32" s="503"/>
      <c r="B32" s="504"/>
      <c r="C32" s="357"/>
      <c r="D32" s="505"/>
      <c r="E32" s="359"/>
      <c r="F32" s="359"/>
      <c r="G32" s="359"/>
      <c r="H32" s="359"/>
      <c r="I32" s="359"/>
      <c r="J32" s="359"/>
      <c r="K32" s="359"/>
      <c r="L32" s="359"/>
      <c r="M32" s="359"/>
      <c r="N32" s="359"/>
      <c r="O32" s="359"/>
      <c r="P32" s="359"/>
      <c r="Q32" s="359"/>
      <c r="R32" s="359"/>
      <c r="S32" s="359"/>
      <c r="T32" s="359"/>
      <c r="U32" s="359"/>
      <c r="V32" s="359">
        <v>0.05</v>
      </c>
      <c r="W32" s="359">
        <v>0.12</v>
      </c>
      <c r="X32" s="359">
        <v>0.19</v>
      </c>
      <c r="Y32" s="359">
        <v>0.23</v>
      </c>
      <c r="Z32" s="359">
        <v>0.2</v>
      </c>
      <c r="AA32" s="359">
        <v>0.17</v>
      </c>
      <c r="AB32" s="359">
        <v>0.04</v>
      </c>
      <c r="AD32" s="375">
        <f>SUM(E32:AB32)</f>
        <v>1</v>
      </c>
      <c r="AE32" s="376" t="str">
        <f>IF(AD32=100%,"OK!!","REVEJA DISTRIBUICAO!!!")</f>
        <v>OK!!</v>
      </c>
      <c r="AF32" s="375"/>
    </row>
    <row r="33" spans="1:31" ht="15.95" customHeight="1">
      <c r="A33" s="506" t="s">
        <v>111</v>
      </c>
      <c r="B33" s="507" t="s">
        <v>193</v>
      </c>
      <c r="C33" s="364"/>
      <c r="D33" s="508"/>
      <c r="E33" s="509" t="str">
        <f t="shared" ref="E33:AB33" si="16">IF(E32&lt;&gt;0,"I","")</f>
        <v/>
      </c>
      <c r="F33" s="509" t="str">
        <f t="shared" si="16"/>
        <v/>
      </c>
      <c r="G33" s="509" t="str">
        <f t="shared" si="16"/>
        <v/>
      </c>
      <c r="H33" s="509" t="str">
        <f t="shared" si="16"/>
        <v/>
      </c>
      <c r="I33" s="509" t="str">
        <f t="shared" si="16"/>
        <v/>
      </c>
      <c r="J33" s="509" t="str">
        <f t="shared" si="16"/>
        <v/>
      </c>
      <c r="K33" s="509" t="str">
        <f t="shared" si="16"/>
        <v/>
      </c>
      <c r="L33" s="509" t="str">
        <f t="shared" si="16"/>
        <v/>
      </c>
      <c r="M33" s="509" t="str">
        <f t="shared" si="16"/>
        <v/>
      </c>
      <c r="N33" s="509" t="str">
        <f t="shared" si="16"/>
        <v/>
      </c>
      <c r="O33" s="509" t="str">
        <f t="shared" si="16"/>
        <v/>
      </c>
      <c r="P33" s="509" t="str">
        <f t="shared" si="16"/>
        <v/>
      </c>
      <c r="Q33" s="509" t="str">
        <f t="shared" si="16"/>
        <v/>
      </c>
      <c r="R33" s="509" t="str">
        <f t="shared" si="16"/>
        <v/>
      </c>
      <c r="S33" s="509" t="str">
        <f t="shared" si="16"/>
        <v/>
      </c>
      <c r="T33" s="509" t="str">
        <f t="shared" si="16"/>
        <v/>
      </c>
      <c r="U33" s="509" t="str">
        <f t="shared" si="16"/>
        <v/>
      </c>
      <c r="V33" s="509" t="str">
        <f t="shared" si="16"/>
        <v>I</v>
      </c>
      <c r="W33" s="509" t="str">
        <f t="shared" si="16"/>
        <v>I</v>
      </c>
      <c r="X33" s="509" t="str">
        <f t="shared" si="16"/>
        <v>I</v>
      </c>
      <c r="Y33" s="509" t="str">
        <f t="shared" si="16"/>
        <v>I</v>
      </c>
      <c r="Z33" s="509" t="str">
        <f t="shared" si="16"/>
        <v>I</v>
      </c>
      <c r="AA33" s="509" t="str">
        <f t="shared" si="16"/>
        <v>I</v>
      </c>
      <c r="AB33" s="509" t="str">
        <f t="shared" si="16"/>
        <v>I</v>
      </c>
      <c r="AD33" s="375"/>
      <c r="AE33" s="376"/>
    </row>
    <row r="34" spans="1:31" ht="15.95" customHeight="1">
      <c r="A34" s="510"/>
      <c r="B34" s="511"/>
      <c r="C34" s="366">
        <f>VLOOKUP(A33,'Planilha Resumo - E2'!A:F,6,FALSE)</f>
        <v>0</v>
      </c>
      <c r="D34" s="365" t="e">
        <f>C34/$C$62</f>
        <v>#DIV/0!</v>
      </c>
      <c r="E34" s="340">
        <f t="shared" ref="E34:AB34" si="17">ROUND(E32*$C34,4)</f>
        <v>0</v>
      </c>
      <c r="F34" s="340">
        <f t="shared" si="17"/>
        <v>0</v>
      </c>
      <c r="G34" s="340">
        <f t="shared" si="17"/>
        <v>0</v>
      </c>
      <c r="H34" s="340">
        <f t="shared" si="17"/>
        <v>0</v>
      </c>
      <c r="I34" s="340">
        <f t="shared" si="17"/>
        <v>0</v>
      </c>
      <c r="J34" s="340">
        <f t="shared" si="17"/>
        <v>0</v>
      </c>
      <c r="K34" s="340">
        <f t="shared" si="17"/>
        <v>0</v>
      </c>
      <c r="L34" s="340">
        <f t="shared" si="17"/>
        <v>0</v>
      </c>
      <c r="M34" s="340">
        <f t="shared" si="17"/>
        <v>0</v>
      </c>
      <c r="N34" s="340">
        <f t="shared" si="17"/>
        <v>0</v>
      </c>
      <c r="O34" s="340">
        <f t="shared" si="17"/>
        <v>0</v>
      </c>
      <c r="P34" s="340">
        <f t="shared" si="17"/>
        <v>0</v>
      </c>
      <c r="Q34" s="340">
        <f t="shared" si="17"/>
        <v>0</v>
      </c>
      <c r="R34" s="340">
        <f t="shared" si="17"/>
        <v>0</v>
      </c>
      <c r="S34" s="340">
        <f t="shared" si="17"/>
        <v>0</v>
      </c>
      <c r="T34" s="340">
        <f t="shared" si="17"/>
        <v>0</v>
      </c>
      <c r="U34" s="340">
        <f t="shared" si="17"/>
        <v>0</v>
      </c>
      <c r="V34" s="340">
        <f t="shared" si="17"/>
        <v>0</v>
      </c>
      <c r="W34" s="340">
        <f t="shared" si="17"/>
        <v>0</v>
      </c>
      <c r="X34" s="340">
        <f t="shared" si="17"/>
        <v>0</v>
      </c>
      <c r="Y34" s="340">
        <f t="shared" si="17"/>
        <v>0</v>
      </c>
      <c r="Z34" s="340">
        <f t="shared" si="17"/>
        <v>0</v>
      </c>
      <c r="AA34" s="340">
        <f t="shared" si="17"/>
        <v>0</v>
      </c>
      <c r="AB34" s="340">
        <f t="shared" si="17"/>
        <v>0</v>
      </c>
      <c r="AD34" s="375"/>
      <c r="AE34" s="376"/>
    </row>
    <row r="35" spans="1:31" ht="15.95" customHeight="1">
      <c r="A35" s="503"/>
      <c r="B35" s="504"/>
      <c r="C35" s="357"/>
      <c r="D35" s="505"/>
      <c r="E35" s="359"/>
      <c r="F35" s="359"/>
      <c r="G35" s="359"/>
      <c r="H35" s="359"/>
      <c r="I35" s="359"/>
      <c r="J35" s="359"/>
      <c r="K35" s="359"/>
      <c r="L35" s="359"/>
      <c r="M35" s="359"/>
      <c r="N35" s="359"/>
      <c r="O35" s="359"/>
      <c r="P35" s="359"/>
      <c r="Q35" s="359"/>
      <c r="R35" s="359"/>
      <c r="S35" s="359"/>
      <c r="T35" s="359"/>
      <c r="U35" s="359"/>
      <c r="V35" s="359"/>
      <c r="W35" s="359"/>
      <c r="X35" s="359"/>
      <c r="Y35" s="359">
        <v>0.14000000000000001</v>
      </c>
      <c r="Z35" s="359">
        <v>0.33</v>
      </c>
      <c r="AA35" s="359">
        <v>0.37</v>
      </c>
      <c r="AB35" s="359">
        <v>0.16</v>
      </c>
      <c r="AD35" s="375">
        <f>SUM(E35:AB35)</f>
        <v>1</v>
      </c>
      <c r="AE35" s="376" t="str">
        <f>IF(AD35=100%,"OK!!","REVEJA DISTRIBUICAO!!!")</f>
        <v>OK!!</v>
      </c>
    </row>
    <row r="36" spans="1:31" ht="15.95" customHeight="1">
      <c r="A36" s="506" t="s">
        <v>125</v>
      </c>
      <c r="B36" s="507" t="s">
        <v>1707</v>
      </c>
      <c r="C36" s="364"/>
      <c r="D36" s="508"/>
      <c r="E36" s="509" t="str">
        <f t="shared" ref="E36:AB36" si="18">IF(E35&lt;&gt;0,"I","")</f>
        <v/>
      </c>
      <c r="F36" s="509" t="str">
        <f t="shared" si="18"/>
        <v/>
      </c>
      <c r="G36" s="509" t="str">
        <f t="shared" si="18"/>
        <v/>
      </c>
      <c r="H36" s="509" t="str">
        <f t="shared" si="18"/>
        <v/>
      </c>
      <c r="I36" s="509" t="str">
        <f t="shared" si="18"/>
        <v/>
      </c>
      <c r="J36" s="509" t="str">
        <f t="shared" si="18"/>
        <v/>
      </c>
      <c r="K36" s="509" t="str">
        <f t="shared" si="18"/>
        <v/>
      </c>
      <c r="L36" s="509" t="str">
        <f t="shared" si="18"/>
        <v/>
      </c>
      <c r="M36" s="509" t="str">
        <f t="shared" si="18"/>
        <v/>
      </c>
      <c r="N36" s="509" t="str">
        <f t="shared" si="18"/>
        <v/>
      </c>
      <c r="O36" s="509" t="str">
        <f t="shared" si="18"/>
        <v/>
      </c>
      <c r="P36" s="509" t="str">
        <f t="shared" si="18"/>
        <v/>
      </c>
      <c r="Q36" s="509" t="str">
        <f t="shared" si="18"/>
        <v/>
      </c>
      <c r="R36" s="509" t="str">
        <f t="shared" si="18"/>
        <v/>
      </c>
      <c r="S36" s="509" t="str">
        <f t="shared" si="18"/>
        <v/>
      </c>
      <c r="T36" s="509" t="str">
        <f t="shared" si="18"/>
        <v/>
      </c>
      <c r="U36" s="509" t="str">
        <f t="shared" si="18"/>
        <v/>
      </c>
      <c r="V36" s="509" t="str">
        <f t="shared" si="18"/>
        <v/>
      </c>
      <c r="W36" s="509" t="str">
        <f t="shared" si="18"/>
        <v/>
      </c>
      <c r="X36" s="509" t="str">
        <f t="shared" si="18"/>
        <v/>
      </c>
      <c r="Y36" s="509" t="str">
        <f t="shared" si="18"/>
        <v>I</v>
      </c>
      <c r="Z36" s="509" t="str">
        <f t="shared" si="18"/>
        <v>I</v>
      </c>
      <c r="AA36" s="509" t="str">
        <f t="shared" si="18"/>
        <v>I</v>
      </c>
      <c r="AB36" s="509" t="str">
        <f t="shared" si="18"/>
        <v>I</v>
      </c>
      <c r="AD36" s="375"/>
      <c r="AE36" s="376"/>
    </row>
    <row r="37" spans="1:31" ht="15.95" customHeight="1">
      <c r="A37" s="510"/>
      <c r="B37" s="511"/>
      <c r="C37" s="366">
        <f>VLOOKUP(A36,'Planilha Resumo - E2'!A:F,6,FALSE)</f>
        <v>0</v>
      </c>
      <c r="D37" s="365" t="e">
        <f>C37/$C$62</f>
        <v>#DIV/0!</v>
      </c>
      <c r="E37" s="340">
        <f t="shared" ref="E37:AB37" si="19">ROUND(E35*$C37,4)</f>
        <v>0</v>
      </c>
      <c r="F37" s="340">
        <f t="shared" si="19"/>
        <v>0</v>
      </c>
      <c r="G37" s="340">
        <f t="shared" si="19"/>
        <v>0</v>
      </c>
      <c r="H37" s="340">
        <f t="shared" si="19"/>
        <v>0</v>
      </c>
      <c r="I37" s="340">
        <f t="shared" si="19"/>
        <v>0</v>
      </c>
      <c r="J37" s="340">
        <f t="shared" si="19"/>
        <v>0</v>
      </c>
      <c r="K37" s="340">
        <f t="shared" si="19"/>
        <v>0</v>
      </c>
      <c r="L37" s="340">
        <f t="shared" si="19"/>
        <v>0</v>
      </c>
      <c r="M37" s="340">
        <f t="shared" si="19"/>
        <v>0</v>
      </c>
      <c r="N37" s="340">
        <f t="shared" si="19"/>
        <v>0</v>
      </c>
      <c r="O37" s="340">
        <f t="shared" si="19"/>
        <v>0</v>
      </c>
      <c r="P37" s="340">
        <f t="shared" si="19"/>
        <v>0</v>
      </c>
      <c r="Q37" s="340">
        <f t="shared" si="19"/>
        <v>0</v>
      </c>
      <c r="R37" s="340">
        <f t="shared" si="19"/>
        <v>0</v>
      </c>
      <c r="S37" s="340">
        <f t="shared" si="19"/>
        <v>0</v>
      </c>
      <c r="T37" s="340">
        <f t="shared" si="19"/>
        <v>0</v>
      </c>
      <c r="U37" s="340">
        <f t="shared" si="19"/>
        <v>0</v>
      </c>
      <c r="V37" s="340">
        <f t="shared" si="19"/>
        <v>0</v>
      </c>
      <c r="W37" s="340">
        <f t="shared" si="19"/>
        <v>0</v>
      </c>
      <c r="X37" s="340">
        <f t="shared" si="19"/>
        <v>0</v>
      </c>
      <c r="Y37" s="340">
        <f t="shared" si="19"/>
        <v>0</v>
      </c>
      <c r="Z37" s="340">
        <f t="shared" si="19"/>
        <v>0</v>
      </c>
      <c r="AA37" s="340">
        <f t="shared" si="19"/>
        <v>0</v>
      </c>
      <c r="AB37" s="340">
        <f t="shared" si="19"/>
        <v>0</v>
      </c>
      <c r="AD37" s="375"/>
      <c r="AE37" s="376"/>
    </row>
    <row r="38" spans="1:31" ht="15.95" customHeight="1">
      <c r="A38" s="503"/>
      <c r="B38" s="504"/>
      <c r="C38" s="357"/>
      <c r="D38" s="505"/>
      <c r="E38" s="359"/>
      <c r="F38" s="359"/>
      <c r="G38" s="359"/>
      <c r="H38" s="359"/>
      <c r="I38" s="359"/>
      <c r="J38" s="359"/>
      <c r="K38" s="359">
        <v>0.02</v>
      </c>
      <c r="L38" s="359">
        <v>0.02</v>
      </c>
      <c r="M38" s="359">
        <v>0.03</v>
      </c>
      <c r="N38" s="359">
        <v>0.04</v>
      </c>
      <c r="O38" s="359">
        <v>0.04</v>
      </c>
      <c r="P38" s="359">
        <v>0.08</v>
      </c>
      <c r="Q38" s="359">
        <v>0.08</v>
      </c>
      <c r="R38" s="359">
        <v>0.08</v>
      </c>
      <c r="S38" s="359">
        <v>0.08</v>
      </c>
      <c r="T38" s="359">
        <v>0.09</v>
      </c>
      <c r="U38" s="359">
        <v>0.09</v>
      </c>
      <c r="V38" s="359">
        <v>0.09</v>
      </c>
      <c r="W38" s="359">
        <v>0.08</v>
      </c>
      <c r="X38" s="359">
        <v>0.06</v>
      </c>
      <c r="Y38" s="359">
        <v>0.06</v>
      </c>
      <c r="Z38" s="359">
        <v>0.03</v>
      </c>
      <c r="AA38" s="359">
        <v>0.02</v>
      </c>
      <c r="AB38" s="359">
        <v>0.01</v>
      </c>
      <c r="AD38" s="375">
        <f>SUM(E38:AB38)</f>
        <v>1</v>
      </c>
      <c r="AE38" s="376" t="str">
        <f>IF(AD38=100%,"OK!!","REVEJA DISTRIBUICAO!!!")</f>
        <v>OK!!</v>
      </c>
    </row>
    <row r="39" spans="1:31" ht="15.95" customHeight="1">
      <c r="A39" s="506" t="s">
        <v>145</v>
      </c>
      <c r="B39" s="507" t="s">
        <v>1708</v>
      </c>
      <c r="C39" s="364"/>
      <c r="D39" s="508"/>
      <c r="E39" s="509" t="str">
        <f t="shared" ref="E39:AB39" si="20">IF(E38&lt;&gt;0,"I","")</f>
        <v/>
      </c>
      <c r="F39" s="509" t="str">
        <f t="shared" si="20"/>
        <v/>
      </c>
      <c r="G39" s="509" t="str">
        <f t="shared" si="20"/>
        <v/>
      </c>
      <c r="H39" s="509" t="str">
        <f t="shared" si="20"/>
        <v/>
      </c>
      <c r="I39" s="509" t="str">
        <f t="shared" si="20"/>
        <v/>
      </c>
      <c r="J39" s="509" t="str">
        <f t="shared" si="20"/>
        <v/>
      </c>
      <c r="K39" s="509" t="str">
        <f t="shared" si="20"/>
        <v>I</v>
      </c>
      <c r="L39" s="509" t="str">
        <f t="shared" si="20"/>
        <v>I</v>
      </c>
      <c r="M39" s="509" t="str">
        <f t="shared" si="20"/>
        <v>I</v>
      </c>
      <c r="N39" s="509" t="str">
        <f t="shared" si="20"/>
        <v>I</v>
      </c>
      <c r="O39" s="509" t="str">
        <f t="shared" si="20"/>
        <v>I</v>
      </c>
      <c r="P39" s="509" t="str">
        <f t="shared" si="20"/>
        <v>I</v>
      </c>
      <c r="Q39" s="509" t="str">
        <f t="shared" si="20"/>
        <v>I</v>
      </c>
      <c r="R39" s="509" t="str">
        <f t="shared" si="20"/>
        <v>I</v>
      </c>
      <c r="S39" s="509" t="str">
        <f t="shared" si="20"/>
        <v>I</v>
      </c>
      <c r="T39" s="509" t="str">
        <f t="shared" si="20"/>
        <v>I</v>
      </c>
      <c r="U39" s="509" t="str">
        <f t="shared" si="20"/>
        <v>I</v>
      </c>
      <c r="V39" s="509" t="str">
        <f t="shared" si="20"/>
        <v>I</v>
      </c>
      <c r="W39" s="509" t="str">
        <f t="shared" si="20"/>
        <v>I</v>
      </c>
      <c r="X39" s="509" t="str">
        <f t="shared" si="20"/>
        <v>I</v>
      </c>
      <c r="Y39" s="509" t="str">
        <f t="shared" si="20"/>
        <v>I</v>
      </c>
      <c r="Z39" s="509" t="str">
        <f t="shared" si="20"/>
        <v>I</v>
      </c>
      <c r="AA39" s="509" t="str">
        <f t="shared" si="20"/>
        <v>I</v>
      </c>
      <c r="AB39" s="509" t="str">
        <f t="shared" si="20"/>
        <v>I</v>
      </c>
      <c r="AD39" s="375"/>
      <c r="AE39" s="376"/>
    </row>
    <row r="40" spans="1:31" ht="15.95" customHeight="1">
      <c r="A40" s="510"/>
      <c r="B40" s="511"/>
      <c r="C40" s="366">
        <f>VLOOKUP(A39,'Planilha Resumo - E2'!A:F,6,FALSE)</f>
        <v>0</v>
      </c>
      <c r="D40" s="365" t="e">
        <f>C40/$C$62</f>
        <v>#DIV/0!</v>
      </c>
      <c r="E40" s="340">
        <f t="shared" ref="E40:AB40" si="21">ROUND(E38*$C40,4)</f>
        <v>0</v>
      </c>
      <c r="F40" s="340">
        <f t="shared" si="21"/>
        <v>0</v>
      </c>
      <c r="G40" s="340">
        <f t="shared" si="21"/>
        <v>0</v>
      </c>
      <c r="H40" s="340">
        <f t="shared" si="21"/>
        <v>0</v>
      </c>
      <c r="I40" s="340">
        <f t="shared" si="21"/>
        <v>0</v>
      </c>
      <c r="J40" s="340">
        <f t="shared" si="21"/>
        <v>0</v>
      </c>
      <c r="K40" s="340">
        <f t="shared" si="21"/>
        <v>0</v>
      </c>
      <c r="L40" s="340">
        <f t="shared" si="21"/>
        <v>0</v>
      </c>
      <c r="M40" s="340">
        <f t="shared" si="21"/>
        <v>0</v>
      </c>
      <c r="N40" s="340">
        <f t="shared" si="21"/>
        <v>0</v>
      </c>
      <c r="O40" s="340">
        <f t="shared" si="21"/>
        <v>0</v>
      </c>
      <c r="P40" s="340">
        <f t="shared" si="21"/>
        <v>0</v>
      </c>
      <c r="Q40" s="340">
        <f t="shared" si="21"/>
        <v>0</v>
      </c>
      <c r="R40" s="340">
        <f t="shared" si="21"/>
        <v>0</v>
      </c>
      <c r="S40" s="340">
        <f t="shared" si="21"/>
        <v>0</v>
      </c>
      <c r="T40" s="340">
        <f t="shared" si="21"/>
        <v>0</v>
      </c>
      <c r="U40" s="340">
        <f t="shared" si="21"/>
        <v>0</v>
      </c>
      <c r="V40" s="340">
        <f t="shared" si="21"/>
        <v>0</v>
      </c>
      <c r="W40" s="340">
        <f t="shared" si="21"/>
        <v>0</v>
      </c>
      <c r="X40" s="340">
        <f t="shared" si="21"/>
        <v>0</v>
      </c>
      <c r="Y40" s="340">
        <f t="shared" si="21"/>
        <v>0</v>
      </c>
      <c r="Z40" s="340">
        <f t="shared" si="21"/>
        <v>0</v>
      </c>
      <c r="AA40" s="340">
        <f t="shared" si="21"/>
        <v>0</v>
      </c>
      <c r="AB40" s="340">
        <f t="shared" si="21"/>
        <v>0</v>
      </c>
      <c r="AD40" s="375"/>
      <c r="AE40" s="376"/>
    </row>
    <row r="41" spans="1:31" ht="15.95" customHeight="1">
      <c r="A41" s="503"/>
      <c r="B41" s="504"/>
      <c r="C41" s="357"/>
      <c r="D41" s="505"/>
      <c r="E41" s="359"/>
      <c r="F41" s="359"/>
      <c r="G41" s="359"/>
      <c r="H41" s="359"/>
      <c r="I41" s="359"/>
      <c r="J41" s="359"/>
      <c r="K41" s="359"/>
      <c r="L41" s="359"/>
      <c r="M41" s="359"/>
      <c r="N41" s="359"/>
      <c r="O41" s="359"/>
      <c r="P41" s="359"/>
      <c r="Q41" s="359"/>
      <c r="R41" s="359"/>
      <c r="S41" s="359"/>
      <c r="T41" s="359"/>
      <c r="U41" s="359"/>
      <c r="V41" s="359"/>
      <c r="W41" s="359"/>
      <c r="X41" s="359"/>
      <c r="Y41" s="359"/>
      <c r="Z41" s="359"/>
      <c r="AA41" s="359">
        <v>1</v>
      </c>
      <c r="AB41" s="359"/>
      <c r="AD41" s="375">
        <f>SUM(E41:AB41)</f>
        <v>1</v>
      </c>
      <c r="AE41" s="376" t="str">
        <f>IF(AD41=100%,"OK!!","REVEJA DISTRIBUICAO!!!")</f>
        <v>OK!!</v>
      </c>
    </row>
    <row r="42" spans="1:31" ht="15.95" customHeight="1">
      <c r="A42" s="506" t="s">
        <v>151</v>
      </c>
      <c r="B42" s="507" t="s">
        <v>207</v>
      </c>
      <c r="C42" s="364"/>
      <c r="D42" s="508"/>
      <c r="E42" s="509" t="str">
        <f t="shared" ref="E42:AB42" si="22">IF(E41&lt;&gt;0,"I","")</f>
        <v/>
      </c>
      <c r="F42" s="509" t="str">
        <f t="shared" si="22"/>
        <v/>
      </c>
      <c r="G42" s="509" t="str">
        <f t="shared" si="22"/>
        <v/>
      </c>
      <c r="H42" s="509" t="str">
        <f t="shared" si="22"/>
        <v/>
      </c>
      <c r="I42" s="509" t="str">
        <f t="shared" si="22"/>
        <v/>
      </c>
      <c r="J42" s="509" t="str">
        <f t="shared" si="22"/>
        <v/>
      </c>
      <c r="K42" s="509" t="str">
        <f t="shared" si="22"/>
        <v/>
      </c>
      <c r="L42" s="509" t="str">
        <f t="shared" si="22"/>
        <v/>
      </c>
      <c r="M42" s="509" t="str">
        <f t="shared" si="22"/>
        <v/>
      </c>
      <c r="N42" s="509" t="str">
        <f t="shared" si="22"/>
        <v/>
      </c>
      <c r="O42" s="509" t="str">
        <f t="shared" si="22"/>
        <v/>
      </c>
      <c r="P42" s="509" t="str">
        <f t="shared" si="22"/>
        <v/>
      </c>
      <c r="Q42" s="509" t="str">
        <f t="shared" si="22"/>
        <v/>
      </c>
      <c r="R42" s="509" t="str">
        <f t="shared" si="22"/>
        <v/>
      </c>
      <c r="S42" s="509" t="str">
        <f t="shared" si="22"/>
        <v/>
      </c>
      <c r="T42" s="509" t="str">
        <f t="shared" si="22"/>
        <v/>
      </c>
      <c r="U42" s="509" t="str">
        <f t="shared" si="22"/>
        <v/>
      </c>
      <c r="V42" s="509" t="str">
        <f t="shared" si="22"/>
        <v/>
      </c>
      <c r="W42" s="509" t="str">
        <f t="shared" si="22"/>
        <v/>
      </c>
      <c r="X42" s="509" t="str">
        <f t="shared" si="22"/>
        <v/>
      </c>
      <c r="Y42" s="509" t="str">
        <f t="shared" si="22"/>
        <v/>
      </c>
      <c r="Z42" s="509" t="str">
        <f t="shared" si="22"/>
        <v/>
      </c>
      <c r="AA42" s="509" t="str">
        <f t="shared" si="22"/>
        <v>I</v>
      </c>
      <c r="AB42" s="509" t="str">
        <f t="shared" si="22"/>
        <v/>
      </c>
      <c r="AD42" s="375"/>
      <c r="AE42" s="376"/>
    </row>
    <row r="43" spans="1:31" ht="15.95" customHeight="1">
      <c r="A43" s="510"/>
      <c r="B43" s="511"/>
      <c r="C43" s="366">
        <f>VLOOKUP(A42,'Planilha Resumo - E2'!A:F,6,FALSE)</f>
        <v>0</v>
      </c>
      <c r="D43" s="365" t="e">
        <f>C43/$C$62</f>
        <v>#DIV/0!</v>
      </c>
      <c r="E43" s="340">
        <f t="shared" ref="E43:AB43" si="23">ROUND(E41*$C43,4)</f>
        <v>0</v>
      </c>
      <c r="F43" s="340">
        <f t="shared" si="23"/>
        <v>0</v>
      </c>
      <c r="G43" s="340">
        <f t="shared" si="23"/>
        <v>0</v>
      </c>
      <c r="H43" s="340">
        <f t="shared" si="23"/>
        <v>0</v>
      </c>
      <c r="I43" s="340">
        <f t="shared" si="23"/>
        <v>0</v>
      </c>
      <c r="J43" s="340">
        <f t="shared" si="23"/>
        <v>0</v>
      </c>
      <c r="K43" s="340">
        <f t="shared" si="23"/>
        <v>0</v>
      </c>
      <c r="L43" s="340">
        <f t="shared" si="23"/>
        <v>0</v>
      </c>
      <c r="M43" s="340">
        <f t="shared" si="23"/>
        <v>0</v>
      </c>
      <c r="N43" s="340">
        <f t="shared" si="23"/>
        <v>0</v>
      </c>
      <c r="O43" s="340">
        <f t="shared" si="23"/>
        <v>0</v>
      </c>
      <c r="P43" s="340">
        <f t="shared" si="23"/>
        <v>0</v>
      </c>
      <c r="Q43" s="340">
        <f t="shared" si="23"/>
        <v>0</v>
      </c>
      <c r="R43" s="340">
        <f t="shared" si="23"/>
        <v>0</v>
      </c>
      <c r="S43" s="340">
        <f t="shared" si="23"/>
        <v>0</v>
      </c>
      <c r="T43" s="340">
        <f t="shared" si="23"/>
        <v>0</v>
      </c>
      <c r="U43" s="340">
        <f t="shared" si="23"/>
        <v>0</v>
      </c>
      <c r="V43" s="340">
        <f t="shared" si="23"/>
        <v>0</v>
      </c>
      <c r="W43" s="340">
        <f t="shared" si="23"/>
        <v>0</v>
      </c>
      <c r="X43" s="340">
        <f t="shared" si="23"/>
        <v>0</v>
      </c>
      <c r="Y43" s="340">
        <f t="shared" si="23"/>
        <v>0</v>
      </c>
      <c r="Z43" s="340">
        <f t="shared" si="23"/>
        <v>0</v>
      </c>
      <c r="AA43" s="340">
        <f t="shared" si="23"/>
        <v>0</v>
      </c>
      <c r="AB43" s="340">
        <f t="shared" si="23"/>
        <v>0</v>
      </c>
      <c r="AD43" s="375"/>
      <c r="AE43" s="376"/>
    </row>
    <row r="44" spans="1:31" ht="15.95" customHeight="1">
      <c r="A44" s="503"/>
      <c r="B44" s="504"/>
      <c r="C44" s="357"/>
      <c r="D44" s="505"/>
      <c r="E44" s="359"/>
      <c r="F44" s="359"/>
      <c r="G44" s="359"/>
      <c r="H44" s="359"/>
      <c r="I44" s="359"/>
      <c r="J44" s="359"/>
      <c r="K44" s="359"/>
      <c r="L44" s="359"/>
      <c r="M44" s="359"/>
      <c r="N44" s="359"/>
      <c r="O44" s="359"/>
      <c r="P44" s="359"/>
      <c r="Q44" s="359"/>
      <c r="R44" s="359"/>
      <c r="S44" s="359"/>
      <c r="T44" s="359"/>
      <c r="U44" s="359"/>
      <c r="V44" s="359"/>
      <c r="W44" s="359"/>
      <c r="X44" s="359"/>
      <c r="Y44" s="359"/>
      <c r="Z44" s="359"/>
      <c r="AA44" s="359">
        <v>1</v>
      </c>
      <c r="AB44" s="359"/>
      <c r="AD44" s="375">
        <f>SUM(E44:AB44)</f>
        <v>1</v>
      </c>
      <c r="AE44" s="376" t="str">
        <f>IF(AD44=100%,"OK!!","REVEJA DISTRIBUICAO!!!")</f>
        <v>OK!!</v>
      </c>
    </row>
    <row r="45" spans="1:31" ht="15.95" customHeight="1">
      <c r="A45" s="506" t="s">
        <v>152</v>
      </c>
      <c r="B45" s="507" t="s">
        <v>1709</v>
      </c>
      <c r="C45" s="364"/>
      <c r="D45" s="508"/>
      <c r="E45" s="509" t="str">
        <f t="shared" ref="E45:AB45" si="24">IF(E44&lt;&gt;0,"I","")</f>
        <v/>
      </c>
      <c r="F45" s="509" t="str">
        <f t="shared" si="24"/>
        <v/>
      </c>
      <c r="G45" s="509" t="str">
        <f t="shared" si="24"/>
        <v/>
      </c>
      <c r="H45" s="509" t="str">
        <f t="shared" si="24"/>
        <v/>
      </c>
      <c r="I45" s="509" t="str">
        <f t="shared" si="24"/>
        <v/>
      </c>
      <c r="J45" s="509" t="str">
        <f t="shared" si="24"/>
        <v/>
      </c>
      <c r="K45" s="509" t="str">
        <f t="shared" si="24"/>
        <v/>
      </c>
      <c r="L45" s="509" t="str">
        <f t="shared" si="24"/>
        <v/>
      </c>
      <c r="M45" s="509" t="str">
        <f t="shared" si="24"/>
        <v/>
      </c>
      <c r="N45" s="509" t="str">
        <f t="shared" si="24"/>
        <v/>
      </c>
      <c r="O45" s="509" t="str">
        <f t="shared" si="24"/>
        <v/>
      </c>
      <c r="P45" s="509" t="str">
        <f t="shared" si="24"/>
        <v/>
      </c>
      <c r="Q45" s="509" t="str">
        <f t="shared" si="24"/>
        <v/>
      </c>
      <c r="R45" s="509" t="str">
        <f t="shared" si="24"/>
        <v/>
      </c>
      <c r="S45" s="509" t="str">
        <f t="shared" si="24"/>
        <v/>
      </c>
      <c r="T45" s="509" t="str">
        <f t="shared" si="24"/>
        <v/>
      </c>
      <c r="U45" s="509" t="str">
        <f t="shared" si="24"/>
        <v/>
      </c>
      <c r="V45" s="509" t="str">
        <f t="shared" si="24"/>
        <v/>
      </c>
      <c r="W45" s="509" t="str">
        <f t="shared" si="24"/>
        <v/>
      </c>
      <c r="X45" s="509" t="str">
        <f t="shared" si="24"/>
        <v/>
      </c>
      <c r="Y45" s="509" t="str">
        <f t="shared" si="24"/>
        <v/>
      </c>
      <c r="Z45" s="509" t="str">
        <f t="shared" si="24"/>
        <v/>
      </c>
      <c r="AA45" s="509" t="str">
        <f t="shared" si="24"/>
        <v>I</v>
      </c>
      <c r="AB45" s="509" t="str">
        <f t="shared" si="24"/>
        <v/>
      </c>
      <c r="AD45" s="375"/>
      <c r="AE45" s="376"/>
    </row>
    <row r="46" spans="1:31" ht="15.95" customHeight="1">
      <c r="A46" s="510"/>
      <c r="B46" s="511"/>
      <c r="C46" s="366">
        <f>VLOOKUP(A45,'Planilha Resumo - E2'!A:F,6,FALSE)</f>
        <v>0</v>
      </c>
      <c r="D46" s="365" t="e">
        <f>C46/$C$62</f>
        <v>#DIV/0!</v>
      </c>
      <c r="E46" s="340">
        <f t="shared" ref="E46:AB46" si="25">ROUND(E44*$C46,4)</f>
        <v>0</v>
      </c>
      <c r="F46" s="340">
        <f t="shared" si="25"/>
        <v>0</v>
      </c>
      <c r="G46" s="340">
        <f t="shared" si="25"/>
        <v>0</v>
      </c>
      <c r="H46" s="340">
        <f t="shared" si="25"/>
        <v>0</v>
      </c>
      <c r="I46" s="340">
        <f t="shared" si="25"/>
        <v>0</v>
      </c>
      <c r="J46" s="340">
        <f t="shared" si="25"/>
        <v>0</v>
      </c>
      <c r="K46" s="340">
        <f t="shared" si="25"/>
        <v>0</v>
      </c>
      <c r="L46" s="340">
        <f t="shared" si="25"/>
        <v>0</v>
      </c>
      <c r="M46" s="340">
        <f t="shared" si="25"/>
        <v>0</v>
      </c>
      <c r="N46" s="340">
        <f t="shared" si="25"/>
        <v>0</v>
      </c>
      <c r="O46" s="340">
        <f t="shared" si="25"/>
        <v>0</v>
      </c>
      <c r="P46" s="340">
        <f t="shared" si="25"/>
        <v>0</v>
      </c>
      <c r="Q46" s="340">
        <f t="shared" si="25"/>
        <v>0</v>
      </c>
      <c r="R46" s="340">
        <f t="shared" si="25"/>
        <v>0</v>
      </c>
      <c r="S46" s="340">
        <f t="shared" si="25"/>
        <v>0</v>
      </c>
      <c r="T46" s="340">
        <f t="shared" si="25"/>
        <v>0</v>
      </c>
      <c r="U46" s="340">
        <f t="shared" si="25"/>
        <v>0</v>
      </c>
      <c r="V46" s="340">
        <f t="shared" si="25"/>
        <v>0</v>
      </c>
      <c r="W46" s="340">
        <f t="shared" si="25"/>
        <v>0</v>
      </c>
      <c r="X46" s="340">
        <f t="shared" si="25"/>
        <v>0</v>
      </c>
      <c r="Y46" s="340">
        <f t="shared" si="25"/>
        <v>0</v>
      </c>
      <c r="Z46" s="340">
        <f t="shared" si="25"/>
        <v>0</v>
      </c>
      <c r="AA46" s="340">
        <f t="shared" si="25"/>
        <v>0</v>
      </c>
      <c r="AB46" s="340">
        <f t="shared" si="25"/>
        <v>0</v>
      </c>
      <c r="AD46" s="375"/>
      <c r="AE46" s="376"/>
    </row>
    <row r="47" spans="1:31" ht="15.95" customHeight="1">
      <c r="A47" s="503"/>
      <c r="B47" s="504"/>
      <c r="C47" s="357"/>
      <c r="D47" s="505"/>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v>1</v>
      </c>
      <c r="AD47" s="375">
        <f>SUM(E47:AB47)</f>
        <v>1</v>
      </c>
      <c r="AE47" s="376" t="str">
        <f>IF(AD47=100%,"OK!!","REVEJA DISTRIBUICAO!!!")</f>
        <v>OK!!</v>
      </c>
    </row>
    <row r="48" spans="1:31" ht="15.95" customHeight="1">
      <c r="A48" s="506" t="s">
        <v>154</v>
      </c>
      <c r="B48" s="507" t="s">
        <v>1272</v>
      </c>
      <c r="C48" s="364"/>
      <c r="D48" s="508"/>
      <c r="E48" s="509" t="str">
        <f t="shared" ref="E48:AB48" si="26">IF(E47&lt;&gt;0,"I","")</f>
        <v/>
      </c>
      <c r="F48" s="509" t="str">
        <f t="shared" si="26"/>
        <v/>
      </c>
      <c r="G48" s="509" t="str">
        <f t="shared" si="26"/>
        <v/>
      </c>
      <c r="H48" s="509" t="str">
        <f t="shared" si="26"/>
        <v/>
      </c>
      <c r="I48" s="509" t="str">
        <f t="shared" si="26"/>
        <v/>
      </c>
      <c r="J48" s="509" t="str">
        <f t="shared" si="26"/>
        <v/>
      </c>
      <c r="K48" s="509" t="str">
        <f t="shared" si="26"/>
        <v/>
      </c>
      <c r="L48" s="509" t="str">
        <f t="shared" si="26"/>
        <v/>
      </c>
      <c r="M48" s="509" t="str">
        <f t="shared" si="26"/>
        <v/>
      </c>
      <c r="N48" s="509" t="str">
        <f t="shared" si="26"/>
        <v/>
      </c>
      <c r="O48" s="509" t="str">
        <f t="shared" si="26"/>
        <v/>
      </c>
      <c r="P48" s="509" t="str">
        <f t="shared" si="26"/>
        <v/>
      </c>
      <c r="Q48" s="509" t="str">
        <f t="shared" si="26"/>
        <v/>
      </c>
      <c r="R48" s="509" t="str">
        <f t="shared" si="26"/>
        <v/>
      </c>
      <c r="S48" s="509" t="str">
        <f t="shared" si="26"/>
        <v/>
      </c>
      <c r="T48" s="509" t="str">
        <f t="shared" si="26"/>
        <v/>
      </c>
      <c r="U48" s="509" t="str">
        <f t="shared" si="26"/>
        <v/>
      </c>
      <c r="V48" s="509" t="str">
        <f t="shared" si="26"/>
        <v/>
      </c>
      <c r="W48" s="509" t="str">
        <f t="shared" si="26"/>
        <v/>
      </c>
      <c r="X48" s="509" t="str">
        <f t="shared" si="26"/>
        <v/>
      </c>
      <c r="Y48" s="509" t="str">
        <f t="shared" si="26"/>
        <v/>
      </c>
      <c r="Z48" s="509" t="str">
        <f t="shared" si="26"/>
        <v/>
      </c>
      <c r="AA48" s="509" t="str">
        <f t="shared" si="26"/>
        <v/>
      </c>
      <c r="AB48" s="509" t="str">
        <f t="shared" si="26"/>
        <v>I</v>
      </c>
      <c r="AD48" s="375"/>
      <c r="AE48" s="376"/>
    </row>
    <row r="49" spans="1:31" ht="15.95" customHeight="1">
      <c r="A49" s="510"/>
      <c r="B49" s="511"/>
      <c r="C49" s="366">
        <f>VLOOKUP(A48,'Planilha Resumo - E2'!A:F,6,FALSE)</f>
        <v>0</v>
      </c>
      <c r="D49" s="365" t="e">
        <f>C49/$C$62</f>
        <v>#DIV/0!</v>
      </c>
      <c r="E49" s="340">
        <f t="shared" ref="E49:AB49" si="27">ROUND(E47*$C49,4)</f>
        <v>0</v>
      </c>
      <c r="F49" s="340">
        <f t="shared" si="27"/>
        <v>0</v>
      </c>
      <c r="G49" s="340">
        <f t="shared" si="27"/>
        <v>0</v>
      </c>
      <c r="H49" s="340">
        <f t="shared" si="27"/>
        <v>0</v>
      </c>
      <c r="I49" s="340">
        <f t="shared" si="27"/>
        <v>0</v>
      </c>
      <c r="J49" s="340">
        <f t="shared" si="27"/>
        <v>0</v>
      </c>
      <c r="K49" s="340">
        <f t="shared" si="27"/>
        <v>0</v>
      </c>
      <c r="L49" s="340">
        <f t="shared" si="27"/>
        <v>0</v>
      </c>
      <c r="M49" s="340">
        <f t="shared" si="27"/>
        <v>0</v>
      </c>
      <c r="N49" s="340">
        <f t="shared" si="27"/>
        <v>0</v>
      </c>
      <c r="O49" s="340">
        <f t="shared" si="27"/>
        <v>0</v>
      </c>
      <c r="P49" s="340">
        <f t="shared" si="27"/>
        <v>0</v>
      </c>
      <c r="Q49" s="340">
        <f t="shared" si="27"/>
        <v>0</v>
      </c>
      <c r="R49" s="340">
        <f t="shared" si="27"/>
        <v>0</v>
      </c>
      <c r="S49" s="340">
        <f t="shared" si="27"/>
        <v>0</v>
      </c>
      <c r="T49" s="340">
        <f t="shared" si="27"/>
        <v>0</v>
      </c>
      <c r="U49" s="340">
        <f t="shared" si="27"/>
        <v>0</v>
      </c>
      <c r="V49" s="340">
        <f t="shared" si="27"/>
        <v>0</v>
      </c>
      <c r="W49" s="340">
        <f t="shared" si="27"/>
        <v>0</v>
      </c>
      <c r="X49" s="340">
        <f t="shared" si="27"/>
        <v>0</v>
      </c>
      <c r="Y49" s="340">
        <f t="shared" si="27"/>
        <v>0</v>
      </c>
      <c r="Z49" s="340">
        <f t="shared" si="27"/>
        <v>0</v>
      </c>
      <c r="AA49" s="340">
        <f t="shared" si="27"/>
        <v>0</v>
      </c>
      <c r="AB49" s="340">
        <f t="shared" si="27"/>
        <v>0</v>
      </c>
      <c r="AD49" s="375"/>
      <c r="AE49" s="376"/>
    </row>
    <row r="50" spans="1:31" ht="15.95" customHeight="1">
      <c r="A50" s="503"/>
      <c r="B50" s="504"/>
      <c r="C50" s="357"/>
      <c r="D50" s="505"/>
      <c r="E50" s="359"/>
      <c r="F50" s="359"/>
      <c r="G50" s="359"/>
      <c r="H50" s="359"/>
      <c r="I50" s="359"/>
      <c r="J50" s="359"/>
      <c r="K50" s="359"/>
      <c r="L50" s="359"/>
      <c r="M50" s="359"/>
      <c r="N50" s="359"/>
      <c r="O50" s="359"/>
      <c r="P50" s="359"/>
      <c r="Q50" s="359"/>
      <c r="R50" s="359"/>
      <c r="S50" s="359"/>
      <c r="T50" s="359"/>
      <c r="U50" s="359"/>
      <c r="V50" s="359"/>
      <c r="W50" s="359"/>
      <c r="X50" s="359">
        <v>0.23</v>
      </c>
      <c r="Y50" s="359">
        <v>0.5</v>
      </c>
      <c r="Z50" s="359">
        <v>0.27</v>
      </c>
      <c r="AA50" s="359"/>
      <c r="AB50" s="359"/>
      <c r="AD50" s="375">
        <f>SUM(E50:AB50)</f>
        <v>1</v>
      </c>
      <c r="AE50" s="376" t="str">
        <f>IF(AD50=100%,"OK!!","REVEJA DISTRIBUICAO!!!")</f>
        <v>OK!!</v>
      </c>
    </row>
    <row r="51" spans="1:31" ht="15.95" customHeight="1">
      <c r="A51" s="506" t="s">
        <v>1710</v>
      </c>
      <c r="B51" s="507" t="s">
        <v>1711</v>
      </c>
      <c r="C51" s="364"/>
      <c r="D51" s="508"/>
      <c r="E51" s="509" t="str">
        <f t="shared" ref="E51:AB51" si="28">IF(E50&lt;&gt;0,"I","")</f>
        <v/>
      </c>
      <c r="F51" s="509" t="str">
        <f t="shared" si="28"/>
        <v/>
      </c>
      <c r="G51" s="509" t="str">
        <f t="shared" si="28"/>
        <v/>
      </c>
      <c r="H51" s="509" t="str">
        <f t="shared" si="28"/>
        <v/>
      </c>
      <c r="I51" s="509" t="str">
        <f t="shared" si="28"/>
        <v/>
      </c>
      <c r="J51" s="509" t="str">
        <f t="shared" si="28"/>
        <v/>
      </c>
      <c r="K51" s="509" t="str">
        <f t="shared" si="28"/>
        <v/>
      </c>
      <c r="L51" s="509" t="str">
        <f t="shared" si="28"/>
        <v/>
      </c>
      <c r="M51" s="509" t="str">
        <f t="shared" si="28"/>
        <v/>
      </c>
      <c r="N51" s="509" t="str">
        <f t="shared" si="28"/>
        <v/>
      </c>
      <c r="O51" s="509" t="str">
        <f t="shared" si="28"/>
        <v/>
      </c>
      <c r="P51" s="509" t="str">
        <f t="shared" si="28"/>
        <v/>
      </c>
      <c r="Q51" s="509" t="str">
        <f t="shared" si="28"/>
        <v/>
      </c>
      <c r="R51" s="509" t="str">
        <f t="shared" si="28"/>
        <v/>
      </c>
      <c r="S51" s="509" t="str">
        <f t="shared" si="28"/>
        <v/>
      </c>
      <c r="T51" s="509" t="str">
        <f t="shared" si="28"/>
        <v/>
      </c>
      <c r="U51" s="509" t="str">
        <f t="shared" si="28"/>
        <v/>
      </c>
      <c r="V51" s="509" t="str">
        <f t="shared" si="28"/>
        <v/>
      </c>
      <c r="W51" s="509" t="str">
        <f t="shared" si="28"/>
        <v/>
      </c>
      <c r="X51" s="509" t="str">
        <f t="shared" si="28"/>
        <v>I</v>
      </c>
      <c r="Y51" s="509" t="str">
        <f t="shared" si="28"/>
        <v>I</v>
      </c>
      <c r="Z51" s="509" t="str">
        <f t="shared" si="28"/>
        <v>I</v>
      </c>
      <c r="AA51" s="509" t="str">
        <f t="shared" si="28"/>
        <v/>
      </c>
      <c r="AB51" s="509" t="str">
        <f t="shared" si="28"/>
        <v/>
      </c>
      <c r="AD51" s="375"/>
      <c r="AE51" s="376"/>
    </row>
    <row r="52" spans="1:31" ht="15.95" customHeight="1">
      <c r="A52" s="510"/>
      <c r="B52" s="511"/>
      <c r="C52" s="366">
        <f>VLOOKUP(A51,'Planilha Resumo - E2'!A:F,6,FALSE)</f>
        <v>0</v>
      </c>
      <c r="D52" s="365" t="e">
        <f>C52/$C$62</f>
        <v>#DIV/0!</v>
      </c>
      <c r="E52" s="340">
        <f t="shared" ref="E52:AB52" si="29">ROUND(E50*$C52,4)</f>
        <v>0</v>
      </c>
      <c r="F52" s="340">
        <f t="shared" si="29"/>
        <v>0</v>
      </c>
      <c r="G52" s="340">
        <f t="shared" si="29"/>
        <v>0</v>
      </c>
      <c r="H52" s="340">
        <f t="shared" si="29"/>
        <v>0</v>
      </c>
      <c r="I52" s="340">
        <f t="shared" si="29"/>
        <v>0</v>
      </c>
      <c r="J52" s="340">
        <f t="shared" si="29"/>
        <v>0</v>
      </c>
      <c r="K52" s="340">
        <f t="shared" si="29"/>
        <v>0</v>
      </c>
      <c r="L52" s="340">
        <f t="shared" si="29"/>
        <v>0</v>
      </c>
      <c r="M52" s="340">
        <f t="shared" si="29"/>
        <v>0</v>
      </c>
      <c r="N52" s="340">
        <f t="shared" si="29"/>
        <v>0</v>
      </c>
      <c r="O52" s="340">
        <f t="shared" si="29"/>
        <v>0</v>
      </c>
      <c r="P52" s="340">
        <f t="shared" si="29"/>
        <v>0</v>
      </c>
      <c r="Q52" s="340">
        <f t="shared" si="29"/>
        <v>0</v>
      </c>
      <c r="R52" s="340">
        <f t="shared" si="29"/>
        <v>0</v>
      </c>
      <c r="S52" s="340">
        <f t="shared" si="29"/>
        <v>0</v>
      </c>
      <c r="T52" s="340">
        <f t="shared" si="29"/>
        <v>0</v>
      </c>
      <c r="U52" s="340">
        <f t="shared" si="29"/>
        <v>0</v>
      </c>
      <c r="V52" s="340">
        <f t="shared" si="29"/>
        <v>0</v>
      </c>
      <c r="W52" s="340">
        <f t="shared" si="29"/>
        <v>0</v>
      </c>
      <c r="X52" s="340">
        <f t="shared" si="29"/>
        <v>0</v>
      </c>
      <c r="Y52" s="340">
        <f t="shared" si="29"/>
        <v>0</v>
      </c>
      <c r="Z52" s="340">
        <f t="shared" si="29"/>
        <v>0</v>
      </c>
      <c r="AA52" s="340">
        <f t="shared" si="29"/>
        <v>0</v>
      </c>
      <c r="AB52" s="340">
        <f t="shared" si="29"/>
        <v>0</v>
      </c>
      <c r="AD52" s="375"/>
      <c r="AE52" s="376"/>
    </row>
    <row r="53" spans="1:31" ht="15.95" customHeight="1">
      <c r="A53" s="503"/>
      <c r="B53" s="504"/>
      <c r="C53" s="357"/>
      <c r="D53" s="505"/>
      <c r="E53" s="359">
        <f t="shared" ref="E53:AA53" si="30">(1-$AB$53)/23</f>
        <v>3.7252173913043481E-2</v>
      </c>
      <c r="F53" s="359">
        <f t="shared" si="30"/>
        <v>3.7252173913043481E-2</v>
      </c>
      <c r="G53" s="359">
        <f t="shared" si="30"/>
        <v>3.7252173913043481E-2</v>
      </c>
      <c r="H53" s="359">
        <f t="shared" si="30"/>
        <v>3.7252173913043481E-2</v>
      </c>
      <c r="I53" s="359">
        <f t="shared" si="30"/>
        <v>3.7252173913043481E-2</v>
      </c>
      <c r="J53" s="359">
        <f t="shared" si="30"/>
        <v>3.7252173913043481E-2</v>
      </c>
      <c r="K53" s="359">
        <f t="shared" si="30"/>
        <v>3.7252173913043481E-2</v>
      </c>
      <c r="L53" s="359">
        <f t="shared" si="30"/>
        <v>3.7252173913043481E-2</v>
      </c>
      <c r="M53" s="359">
        <f t="shared" si="30"/>
        <v>3.7252173913043481E-2</v>
      </c>
      <c r="N53" s="359">
        <f t="shared" si="30"/>
        <v>3.7252173913043481E-2</v>
      </c>
      <c r="O53" s="359">
        <f t="shared" si="30"/>
        <v>3.7252173913043481E-2</v>
      </c>
      <c r="P53" s="359">
        <f t="shared" si="30"/>
        <v>3.7252173913043481E-2</v>
      </c>
      <c r="Q53" s="359">
        <f t="shared" si="30"/>
        <v>3.7252173913043481E-2</v>
      </c>
      <c r="R53" s="359">
        <f t="shared" si="30"/>
        <v>3.7252173913043481E-2</v>
      </c>
      <c r="S53" s="359">
        <f t="shared" si="30"/>
        <v>3.7252173913043481E-2</v>
      </c>
      <c r="T53" s="359">
        <f t="shared" si="30"/>
        <v>3.7252173913043481E-2</v>
      </c>
      <c r="U53" s="359">
        <f t="shared" si="30"/>
        <v>3.7252173913043481E-2</v>
      </c>
      <c r="V53" s="359">
        <f t="shared" si="30"/>
        <v>3.7252173913043481E-2</v>
      </c>
      <c r="W53" s="359">
        <f t="shared" si="30"/>
        <v>3.7252173913043481E-2</v>
      </c>
      <c r="X53" s="359">
        <f t="shared" si="30"/>
        <v>3.7252173913043481E-2</v>
      </c>
      <c r="Y53" s="359">
        <f t="shared" si="30"/>
        <v>3.7252173913043481E-2</v>
      </c>
      <c r="Z53" s="359">
        <f t="shared" si="30"/>
        <v>3.7252173913043481E-2</v>
      </c>
      <c r="AA53" s="359">
        <f t="shared" si="30"/>
        <v>3.7252173913043481E-2</v>
      </c>
      <c r="AB53" s="359">
        <f>9.2%+5.12%</f>
        <v>0.14319999999999999</v>
      </c>
      <c r="AD53" s="375">
        <f>SUM(E53:AB53)</f>
        <v>1</v>
      </c>
      <c r="AE53" s="376" t="str">
        <f>IF(AD53=100%,"OK!!","REVEJA DISTRIBUICAO!!!")</f>
        <v>OK!!</v>
      </c>
    </row>
    <row r="54" spans="1:31" ht="15.95" customHeight="1">
      <c r="A54" s="506" t="s">
        <v>1712</v>
      </c>
      <c r="B54" s="507" t="s">
        <v>199</v>
      </c>
      <c r="C54" s="364"/>
      <c r="D54" s="508"/>
      <c r="E54" s="509" t="str">
        <f t="shared" ref="E54:AB54" si="31">IF(E53&lt;&gt;0,"I","")</f>
        <v>I</v>
      </c>
      <c r="F54" s="509" t="str">
        <f t="shared" si="31"/>
        <v>I</v>
      </c>
      <c r="G54" s="509" t="str">
        <f t="shared" si="31"/>
        <v>I</v>
      </c>
      <c r="H54" s="509" t="str">
        <f t="shared" si="31"/>
        <v>I</v>
      </c>
      <c r="I54" s="509" t="str">
        <f t="shared" si="31"/>
        <v>I</v>
      </c>
      <c r="J54" s="509" t="str">
        <f t="shared" si="31"/>
        <v>I</v>
      </c>
      <c r="K54" s="509" t="str">
        <f t="shared" si="31"/>
        <v>I</v>
      </c>
      <c r="L54" s="509" t="str">
        <f t="shared" si="31"/>
        <v>I</v>
      </c>
      <c r="M54" s="509" t="str">
        <f t="shared" si="31"/>
        <v>I</v>
      </c>
      <c r="N54" s="509" t="str">
        <f t="shared" si="31"/>
        <v>I</v>
      </c>
      <c r="O54" s="509" t="str">
        <f t="shared" si="31"/>
        <v>I</v>
      </c>
      <c r="P54" s="509" t="str">
        <f t="shared" si="31"/>
        <v>I</v>
      </c>
      <c r="Q54" s="509" t="str">
        <f t="shared" si="31"/>
        <v>I</v>
      </c>
      <c r="R54" s="509" t="str">
        <f t="shared" si="31"/>
        <v>I</v>
      </c>
      <c r="S54" s="509" t="str">
        <f t="shared" si="31"/>
        <v>I</v>
      </c>
      <c r="T54" s="509" t="str">
        <f t="shared" si="31"/>
        <v>I</v>
      </c>
      <c r="U54" s="509" t="str">
        <f t="shared" si="31"/>
        <v>I</v>
      </c>
      <c r="V54" s="509" t="str">
        <f t="shared" si="31"/>
        <v>I</v>
      </c>
      <c r="W54" s="509" t="str">
        <f t="shared" si="31"/>
        <v>I</v>
      </c>
      <c r="X54" s="509" t="str">
        <f t="shared" si="31"/>
        <v>I</v>
      </c>
      <c r="Y54" s="509" t="str">
        <f t="shared" si="31"/>
        <v>I</v>
      </c>
      <c r="Z54" s="509" t="str">
        <f t="shared" si="31"/>
        <v>I</v>
      </c>
      <c r="AA54" s="509" t="str">
        <f t="shared" si="31"/>
        <v>I</v>
      </c>
      <c r="AB54" s="509" t="str">
        <f t="shared" si="31"/>
        <v>I</v>
      </c>
      <c r="AD54" s="375"/>
      <c r="AE54" s="376"/>
    </row>
    <row r="55" spans="1:31" ht="15.95" customHeight="1">
      <c r="A55" s="510"/>
      <c r="B55" s="511"/>
      <c r="C55" s="366">
        <f>VLOOKUP(A54,'Planilha Resumo - E2'!A:F,6,FALSE)</f>
        <v>0</v>
      </c>
      <c r="D55" s="365" t="e">
        <f>C55/$C$62</f>
        <v>#DIV/0!</v>
      </c>
      <c r="E55" s="340">
        <f t="shared" ref="E55:AB55" si="32">ROUND(E53*$C55,4)</f>
        <v>0</v>
      </c>
      <c r="F55" s="340">
        <f t="shared" si="32"/>
        <v>0</v>
      </c>
      <c r="G55" s="340">
        <f t="shared" si="32"/>
        <v>0</v>
      </c>
      <c r="H55" s="340">
        <f t="shared" si="32"/>
        <v>0</v>
      </c>
      <c r="I55" s="340">
        <f t="shared" si="32"/>
        <v>0</v>
      </c>
      <c r="J55" s="340">
        <f t="shared" si="32"/>
        <v>0</v>
      </c>
      <c r="K55" s="340">
        <f t="shared" si="32"/>
        <v>0</v>
      </c>
      <c r="L55" s="340">
        <f t="shared" si="32"/>
        <v>0</v>
      </c>
      <c r="M55" s="340">
        <f t="shared" si="32"/>
        <v>0</v>
      </c>
      <c r="N55" s="340">
        <f t="shared" si="32"/>
        <v>0</v>
      </c>
      <c r="O55" s="340">
        <f t="shared" si="32"/>
        <v>0</v>
      </c>
      <c r="P55" s="340">
        <f t="shared" si="32"/>
        <v>0</v>
      </c>
      <c r="Q55" s="340">
        <f t="shared" si="32"/>
        <v>0</v>
      </c>
      <c r="R55" s="340">
        <f t="shared" si="32"/>
        <v>0</v>
      </c>
      <c r="S55" s="340">
        <f t="shared" si="32"/>
        <v>0</v>
      </c>
      <c r="T55" s="340">
        <f t="shared" si="32"/>
        <v>0</v>
      </c>
      <c r="U55" s="340">
        <f t="shared" si="32"/>
        <v>0</v>
      </c>
      <c r="V55" s="340">
        <f t="shared" si="32"/>
        <v>0</v>
      </c>
      <c r="W55" s="340">
        <f t="shared" si="32"/>
        <v>0</v>
      </c>
      <c r="X55" s="340">
        <f t="shared" si="32"/>
        <v>0</v>
      </c>
      <c r="Y55" s="340">
        <f t="shared" si="32"/>
        <v>0</v>
      </c>
      <c r="Z55" s="340">
        <f t="shared" si="32"/>
        <v>0</v>
      </c>
      <c r="AA55" s="340">
        <f t="shared" si="32"/>
        <v>0</v>
      </c>
      <c r="AB55" s="340">
        <f t="shared" si="32"/>
        <v>0</v>
      </c>
      <c r="AD55" s="375"/>
      <c r="AE55" s="376"/>
    </row>
    <row r="56" spans="1:31" ht="15.95" customHeight="1">
      <c r="A56" s="506"/>
      <c r="B56" s="512"/>
      <c r="C56" s="364"/>
      <c r="D56" s="513"/>
      <c r="E56" s="514"/>
      <c r="F56" s="514"/>
      <c r="G56" s="514"/>
      <c r="H56" s="359"/>
      <c r="I56" s="359"/>
      <c r="J56" s="359"/>
      <c r="K56" s="359"/>
      <c r="L56" s="359"/>
      <c r="M56" s="359"/>
      <c r="N56" s="359"/>
      <c r="O56" s="359"/>
      <c r="P56" s="359"/>
      <c r="Q56" s="359"/>
      <c r="R56" s="359"/>
      <c r="S56" s="359"/>
      <c r="T56" s="359"/>
      <c r="U56" s="359"/>
      <c r="V56" s="359"/>
      <c r="W56" s="359"/>
      <c r="X56" s="359"/>
      <c r="Y56" s="359"/>
      <c r="Z56" s="359">
        <v>0.29360209084628319</v>
      </c>
      <c r="AA56" s="359">
        <v>0.36699970859316694</v>
      </c>
      <c r="AB56" s="359">
        <v>0.33939820056055003</v>
      </c>
      <c r="AD56" s="375">
        <f>SUM(E56:AB56)</f>
        <v>1.0000000000000002</v>
      </c>
      <c r="AE56" s="376" t="str">
        <f>IF(AD56=100%,"OK!!","REVEJA DISTRIBUICAO!!!")</f>
        <v>OK!!</v>
      </c>
    </row>
    <row r="57" spans="1:31" ht="15.95" customHeight="1">
      <c r="A57" s="506" t="s">
        <v>7693</v>
      </c>
      <c r="B57" s="512" t="s">
        <v>7694</v>
      </c>
      <c r="C57" s="364"/>
      <c r="D57" s="513"/>
      <c r="E57" s="514"/>
      <c r="F57" s="514"/>
      <c r="G57" s="514"/>
      <c r="H57" s="509" t="str">
        <f t="shared" ref="H57:AB57" si="33">IF(H56&lt;&gt;0,"I","")</f>
        <v/>
      </c>
      <c r="I57" s="509" t="str">
        <f t="shared" si="33"/>
        <v/>
      </c>
      <c r="J57" s="509" t="str">
        <f t="shared" si="33"/>
        <v/>
      </c>
      <c r="K57" s="509" t="str">
        <f t="shared" si="33"/>
        <v/>
      </c>
      <c r="L57" s="509" t="str">
        <f t="shared" si="33"/>
        <v/>
      </c>
      <c r="M57" s="509" t="str">
        <f t="shared" si="33"/>
        <v/>
      </c>
      <c r="N57" s="509" t="str">
        <f t="shared" si="33"/>
        <v/>
      </c>
      <c r="O57" s="509" t="str">
        <f t="shared" si="33"/>
        <v/>
      </c>
      <c r="P57" s="509" t="str">
        <f t="shared" si="33"/>
        <v/>
      </c>
      <c r="Q57" s="509" t="str">
        <f t="shared" si="33"/>
        <v/>
      </c>
      <c r="R57" s="509" t="str">
        <f t="shared" si="33"/>
        <v/>
      </c>
      <c r="S57" s="509" t="str">
        <f t="shared" si="33"/>
        <v/>
      </c>
      <c r="T57" s="509" t="str">
        <f t="shared" si="33"/>
        <v/>
      </c>
      <c r="U57" s="509" t="str">
        <f t="shared" si="33"/>
        <v/>
      </c>
      <c r="V57" s="509" t="str">
        <f t="shared" si="33"/>
        <v/>
      </c>
      <c r="W57" s="509" t="str">
        <f t="shared" si="33"/>
        <v/>
      </c>
      <c r="X57" s="509" t="str">
        <f t="shared" si="33"/>
        <v/>
      </c>
      <c r="Y57" s="509" t="str">
        <f t="shared" si="33"/>
        <v/>
      </c>
      <c r="Z57" s="509" t="str">
        <f t="shared" si="33"/>
        <v>I</v>
      </c>
      <c r="AA57" s="509" t="str">
        <f t="shared" si="33"/>
        <v>I</v>
      </c>
      <c r="AB57" s="509" t="str">
        <f t="shared" si="33"/>
        <v>I</v>
      </c>
      <c r="AD57" s="375"/>
      <c r="AE57" s="376"/>
    </row>
    <row r="58" spans="1:31" ht="15.95" customHeight="1" thickBot="1">
      <c r="A58" s="506"/>
      <c r="B58" s="512"/>
      <c r="C58" s="366">
        <f>'Planilha Resumo - AE'!F30</f>
        <v>0</v>
      </c>
      <c r="D58" s="365" t="e">
        <f>C58/$C$62</f>
        <v>#DIV/0!</v>
      </c>
      <c r="E58" s="514"/>
      <c r="F58" s="514"/>
      <c r="G58" s="514"/>
      <c r="H58" s="340">
        <f t="shared" ref="H58:AB58" si="34">ROUND(H56*$C58,4)</f>
        <v>0</v>
      </c>
      <c r="I58" s="340">
        <f t="shared" si="34"/>
        <v>0</v>
      </c>
      <c r="J58" s="340">
        <f t="shared" si="34"/>
        <v>0</v>
      </c>
      <c r="K58" s="340">
        <f t="shared" si="34"/>
        <v>0</v>
      </c>
      <c r="L58" s="340">
        <f t="shared" si="34"/>
        <v>0</v>
      </c>
      <c r="M58" s="340">
        <f t="shared" si="34"/>
        <v>0</v>
      </c>
      <c r="N58" s="340">
        <f t="shared" si="34"/>
        <v>0</v>
      </c>
      <c r="O58" s="340">
        <f t="shared" si="34"/>
        <v>0</v>
      </c>
      <c r="P58" s="340">
        <f t="shared" si="34"/>
        <v>0</v>
      </c>
      <c r="Q58" s="340">
        <f t="shared" si="34"/>
        <v>0</v>
      </c>
      <c r="R58" s="340">
        <f t="shared" si="34"/>
        <v>0</v>
      </c>
      <c r="S58" s="340">
        <f t="shared" si="34"/>
        <v>0</v>
      </c>
      <c r="T58" s="340">
        <f t="shared" si="34"/>
        <v>0</v>
      </c>
      <c r="U58" s="340">
        <f t="shared" si="34"/>
        <v>0</v>
      </c>
      <c r="V58" s="340">
        <f t="shared" si="34"/>
        <v>0</v>
      </c>
      <c r="W58" s="340">
        <f t="shared" si="34"/>
        <v>0</v>
      </c>
      <c r="X58" s="340">
        <f t="shared" si="34"/>
        <v>0</v>
      </c>
      <c r="Y58" s="340">
        <f t="shared" si="34"/>
        <v>0</v>
      </c>
      <c r="Z58" s="340">
        <f t="shared" si="34"/>
        <v>0</v>
      </c>
      <c r="AA58" s="340">
        <f t="shared" si="34"/>
        <v>0</v>
      </c>
      <c r="AB58" s="340">
        <f t="shared" si="34"/>
        <v>0</v>
      </c>
      <c r="AD58" s="375"/>
      <c r="AE58" s="376"/>
    </row>
    <row r="59" spans="1:31" ht="15.95" customHeight="1" thickTop="1">
      <c r="A59" s="371"/>
      <c r="B59" s="372" t="s">
        <v>6309</v>
      </c>
      <c r="C59" s="373"/>
      <c r="D59" s="374"/>
      <c r="E59" s="397" t="e">
        <f t="shared" ref="E59:AB59" si="35">E61/$C$62</f>
        <v>#DIV/0!</v>
      </c>
      <c r="F59" s="517" t="e">
        <f t="shared" si="35"/>
        <v>#DIV/0!</v>
      </c>
      <c r="G59" s="517" t="e">
        <f t="shared" si="35"/>
        <v>#DIV/0!</v>
      </c>
      <c r="H59" s="517" t="e">
        <f t="shared" si="35"/>
        <v>#DIV/0!</v>
      </c>
      <c r="I59" s="517" t="e">
        <f t="shared" si="35"/>
        <v>#DIV/0!</v>
      </c>
      <c r="J59" s="517" t="e">
        <f t="shared" si="35"/>
        <v>#DIV/0!</v>
      </c>
      <c r="K59" s="517" t="e">
        <f t="shared" si="35"/>
        <v>#DIV/0!</v>
      </c>
      <c r="L59" s="517" t="e">
        <f t="shared" si="35"/>
        <v>#DIV/0!</v>
      </c>
      <c r="M59" s="517" t="e">
        <f t="shared" si="35"/>
        <v>#DIV/0!</v>
      </c>
      <c r="N59" s="517" t="e">
        <f t="shared" si="35"/>
        <v>#DIV/0!</v>
      </c>
      <c r="O59" s="517" t="e">
        <f t="shared" si="35"/>
        <v>#DIV/0!</v>
      </c>
      <c r="P59" s="517" t="e">
        <f t="shared" si="35"/>
        <v>#DIV/0!</v>
      </c>
      <c r="Q59" s="517" t="e">
        <f t="shared" si="35"/>
        <v>#DIV/0!</v>
      </c>
      <c r="R59" s="517" t="e">
        <f t="shared" si="35"/>
        <v>#DIV/0!</v>
      </c>
      <c r="S59" s="517" t="e">
        <f t="shared" si="35"/>
        <v>#DIV/0!</v>
      </c>
      <c r="T59" s="517" t="e">
        <f t="shared" si="35"/>
        <v>#DIV/0!</v>
      </c>
      <c r="U59" s="517" t="e">
        <f t="shared" si="35"/>
        <v>#DIV/0!</v>
      </c>
      <c r="V59" s="517" t="e">
        <f t="shared" si="35"/>
        <v>#DIV/0!</v>
      </c>
      <c r="W59" s="517" t="e">
        <f t="shared" si="35"/>
        <v>#DIV/0!</v>
      </c>
      <c r="X59" s="517" t="e">
        <f t="shared" si="35"/>
        <v>#DIV/0!</v>
      </c>
      <c r="Y59" s="517" t="e">
        <f t="shared" si="35"/>
        <v>#DIV/0!</v>
      </c>
      <c r="Z59" s="517" t="e">
        <f t="shared" si="35"/>
        <v>#DIV/0!</v>
      </c>
      <c r="AA59" s="517" t="e">
        <f t="shared" si="35"/>
        <v>#DIV/0!</v>
      </c>
      <c r="AB59" s="517" t="e">
        <f t="shared" si="35"/>
        <v>#DIV/0!</v>
      </c>
      <c r="AD59" s="375" t="e">
        <f>SUM(E59:AB59)</f>
        <v>#DIV/0!</v>
      </c>
      <c r="AE59" s="376" t="e">
        <f>IF(AD59=100%,"OK!!","REVEJA DISTRIBUICAO!!!")</f>
        <v>#DIV/0!</v>
      </c>
    </row>
    <row r="60" spans="1:31" ht="15.95" customHeight="1">
      <c r="A60" s="377"/>
      <c r="B60" s="378" t="s">
        <v>6310</v>
      </c>
      <c r="C60" s="379"/>
      <c r="D60" s="380"/>
      <c r="E60" s="381" t="e">
        <f>+E59</f>
        <v>#DIV/0!</v>
      </c>
      <c r="F60" s="382" t="e">
        <f t="shared" ref="F60:AB60" si="36">E60+F59</f>
        <v>#DIV/0!</v>
      </c>
      <c r="G60" s="382" t="e">
        <f t="shared" si="36"/>
        <v>#DIV/0!</v>
      </c>
      <c r="H60" s="382" t="e">
        <f t="shared" si="36"/>
        <v>#DIV/0!</v>
      </c>
      <c r="I60" s="382" t="e">
        <f t="shared" si="36"/>
        <v>#DIV/0!</v>
      </c>
      <c r="J60" s="382" t="e">
        <f t="shared" si="36"/>
        <v>#DIV/0!</v>
      </c>
      <c r="K60" s="382" t="e">
        <f t="shared" si="36"/>
        <v>#DIV/0!</v>
      </c>
      <c r="L60" s="382" t="e">
        <f t="shared" si="36"/>
        <v>#DIV/0!</v>
      </c>
      <c r="M60" s="382" t="e">
        <f t="shared" si="36"/>
        <v>#DIV/0!</v>
      </c>
      <c r="N60" s="382" t="e">
        <f t="shared" si="36"/>
        <v>#DIV/0!</v>
      </c>
      <c r="O60" s="382" t="e">
        <f t="shared" si="36"/>
        <v>#DIV/0!</v>
      </c>
      <c r="P60" s="382" t="e">
        <f t="shared" si="36"/>
        <v>#DIV/0!</v>
      </c>
      <c r="Q60" s="382" t="e">
        <f t="shared" si="36"/>
        <v>#DIV/0!</v>
      </c>
      <c r="R60" s="382" t="e">
        <f t="shared" si="36"/>
        <v>#DIV/0!</v>
      </c>
      <c r="S60" s="382" t="e">
        <f t="shared" si="36"/>
        <v>#DIV/0!</v>
      </c>
      <c r="T60" s="382" t="e">
        <f t="shared" si="36"/>
        <v>#DIV/0!</v>
      </c>
      <c r="U60" s="382" t="e">
        <f t="shared" si="36"/>
        <v>#DIV/0!</v>
      </c>
      <c r="V60" s="382" t="e">
        <f t="shared" si="36"/>
        <v>#DIV/0!</v>
      </c>
      <c r="W60" s="382" t="e">
        <f t="shared" si="36"/>
        <v>#DIV/0!</v>
      </c>
      <c r="X60" s="382" t="e">
        <f t="shared" si="36"/>
        <v>#DIV/0!</v>
      </c>
      <c r="Y60" s="382" t="e">
        <f t="shared" si="36"/>
        <v>#DIV/0!</v>
      </c>
      <c r="Z60" s="382" t="e">
        <f t="shared" si="36"/>
        <v>#DIV/0!</v>
      </c>
      <c r="AA60" s="382" t="e">
        <f t="shared" si="36"/>
        <v>#DIV/0!</v>
      </c>
      <c r="AB60" s="382" t="e">
        <f t="shared" si="36"/>
        <v>#DIV/0!</v>
      </c>
    </row>
    <row r="61" spans="1:31" ht="15.95" customHeight="1">
      <c r="A61" s="383"/>
      <c r="B61" s="384" t="s">
        <v>6311</v>
      </c>
      <c r="C61" s="385"/>
      <c r="D61" s="386"/>
      <c r="E61" s="387">
        <f t="shared" ref="E61:AB61" si="37">SUMIF($D:$D,"&lt;&gt;",E:E)</f>
        <v>0</v>
      </c>
      <c r="F61" s="387">
        <f t="shared" si="37"/>
        <v>0</v>
      </c>
      <c r="G61" s="387">
        <f t="shared" si="37"/>
        <v>0</v>
      </c>
      <c r="H61" s="387">
        <f t="shared" si="37"/>
        <v>0</v>
      </c>
      <c r="I61" s="387">
        <f t="shared" si="37"/>
        <v>0</v>
      </c>
      <c r="J61" s="387">
        <f t="shared" si="37"/>
        <v>0</v>
      </c>
      <c r="K61" s="387">
        <f t="shared" si="37"/>
        <v>0</v>
      </c>
      <c r="L61" s="387">
        <f t="shared" si="37"/>
        <v>0</v>
      </c>
      <c r="M61" s="387">
        <f t="shared" si="37"/>
        <v>0</v>
      </c>
      <c r="N61" s="387">
        <f t="shared" si="37"/>
        <v>0</v>
      </c>
      <c r="O61" s="387">
        <f t="shared" si="37"/>
        <v>0</v>
      </c>
      <c r="P61" s="387">
        <f t="shared" si="37"/>
        <v>0</v>
      </c>
      <c r="Q61" s="387">
        <f t="shared" si="37"/>
        <v>0</v>
      </c>
      <c r="R61" s="387">
        <f t="shared" si="37"/>
        <v>0</v>
      </c>
      <c r="S61" s="387">
        <f t="shared" si="37"/>
        <v>0</v>
      </c>
      <c r="T61" s="387">
        <f t="shared" si="37"/>
        <v>0</v>
      </c>
      <c r="U61" s="387">
        <f t="shared" si="37"/>
        <v>0</v>
      </c>
      <c r="V61" s="387">
        <f t="shared" si="37"/>
        <v>0</v>
      </c>
      <c r="W61" s="387">
        <f t="shared" si="37"/>
        <v>0</v>
      </c>
      <c r="X61" s="387">
        <f t="shared" si="37"/>
        <v>0</v>
      </c>
      <c r="Y61" s="387">
        <f t="shared" si="37"/>
        <v>0</v>
      </c>
      <c r="Z61" s="387">
        <f t="shared" si="37"/>
        <v>0</v>
      </c>
      <c r="AA61" s="387">
        <f t="shared" si="37"/>
        <v>0</v>
      </c>
      <c r="AB61" s="387">
        <f t="shared" si="37"/>
        <v>0</v>
      </c>
    </row>
    <row r="62" spans="1:31" ht="15.95" customHeight="1">
      <c r="A62" s="388"/>
      <c r="B62" s="389" t="s">
        <v>6312</v>
      </c>
      <c r="C62" s="390">
        <f>SUM(C8:C58)</f>
        <v>0</v>
      </c>
      <c r="D62" s="391"/>
      <c r="E62" s="392">
        <f>+E61</f>
        <v>0</v>
      </c>
      <c r="F62" s="393">
        <f t="shared" ref="F62:AB62" si="38">E62+F61</f>
        <v>0</v>
      </c>
      <c r="G62" s="393">
        <f t="shared" si="38"/>
        <v>0</v>
      </c>
      <c r="H62" s="393">
        <f t="shared" si="38"/>
        <v>0</v>
      </c>
      <c r="I62" s="393">
        <f t="shared" si="38"/>
        <v>0</v>
      </c>
      <c r="J62" s="393">
        <f t="shared" si="38"/>
        <v>0</v>
      </c>
      <c r="K62" s="393">
        <f t="shared" si="38"/>
        <v>0</v>
      </c>
      <c r="L62" s="393">
        <f t="shared" si="38"/>
        <v>0</v>
      </c>
      <c r="M62" s="393">
        <f t="shared" si="38"/>
        <v>0</v>
      </c>
      <c r="N62" s="393">
        <f t="shared" si="38"/>
        <v>0</v>
      </c>
      <c r="O62" s="393">
        <f t="shared" si="38"/>
        <v>0</v>
      </c>
      <c r="P62" s="393">
        <f t="shared" si="38"/>
        <v>0</v>
      </c>
      <c r="Q62" s="393">
        <f t="shared" si="38"/>
        <v>0</v>
      </c>
      <c r="R62" s="393">
        <f t="shared" si="38"/>
        <v>0</v>
      </c>
      <c r="S62" s="393">
        <f t="shared" si="38"/>
        <v>0</v>
      </c>
      <c r="T62" s="393">
        <f t="shared" si="38"/>
        <v>0</v>
      </c>
      <c r="U62" s="393">
        <f t="shared" si="38"/>
        <v>0</v>
      </c>
      <c r="V62" s="393">
        <f t="shared" si="38"/>
        <v>0</v>
      </c>
      <c r="W62" s="393">
        <f t="shared" si="38"/>
        <v>0</v>
      </c>
      <c r="X62" s="393">
        <f t="shared" si="38"/>
        <v>0</v>
      </c>
      <c r="Y62" s="393">
        <f t="shared" si="38"/>
        <v>0</v>
      </c>
      <c r="Z62" s="393">
        <f t="shared" si="38"/>
        <v>0</v>
      </c>
      <c r="AA62" s="393">
        <f t="shared" si="38"/>
        <v>0</v>
      </c>
      <c r="AB62" s="393">
        <f t="shared" si="38"/>
        <v>0</v>
      </c>
    </row>
    <row r="64" spans="1:31">
      <c r="C64" s="394">
        <f>'Planilha Resumo - E2'!F30</f>
        <v>0</v>
      </c>
      <c r="E64" s="375"/>
      <c r="F64" s="375"/>
      <c r="G64" s="375"/>
      <c r="H64" s="375"/>
      <c r="I64" s="375"/>
      <c r="J64" s="375"/>
      <c r="K64" s="375"/>
      <c r="L64" s="375"/>
      <c r="M64" s="375"/>
      <c r="N64" s="375"/>
      <c r="O64" s="375"/>
      <c r="P64" s="375"/>
      <c r="Q64" s="375"/>
      <c r="R64" s="375"/>
      <c r="S64" s="375"/>
      <c r="T64" s="375"/>
      <c r="U64" s="375"/>
      <c r="V64" s="375"/>
      <c r="W64" s="375"/>
      <c r="X64" s="375"/>
      <c r="Y64" s="375"/>
      <c r="Z64" s="375"/>
      <c r="AA64" s="375"/>
      <c r="AB64" s="375"/>
    </row>
    <row r="65" spans="3:31">
      <c r="C65" s="394">
        <f>'Planilha Resumo - AE'!F30</f>
        <v>0</v>
      </c>
      <c r="E65" s="375"/>
      <c r="F65" s="375"/>
      <c r="G65" s="375"/>
      <c r="H65" s="375"/>
      <c r="I65" s="375"/>
      <c r="J65" s="375"/>
      <c r="K65" s="375"/>
      <c r="L65" s="375"/>
      <c r="M65" s="375"/>
      <c r="N65" s="375"/>
      <c r="O65" s="375"/>
      <c r="P65" s="375"/>
      <c r="Q65" s="375"/>
      <c r="R65" s="375"/>
      <c r="S65" s="375"/>
      <c r="T65" s="375"/>
      <c r="U65" s="375"/>
      <c r="V65" s="375"/>
      <c r="W65" s="375"/>
      <c r="X65" s="375"/>
      <c r="Y65" s="375"/>
      <c r="Z65" s="375"/>
      <c r="AA65" s="375"/>
      <c r="AB65" s="375"/>
    </row>
    <row r="66" spans="3:31">
      <c r="C66" s="394">
        <f>SUM(C64:C65)</f>
        <v>0</v>
      </c>
    </row>
    <row r="67" spans="3:31">
      <c r="E67" s="375"/>
      <c r="F67" s="375"/>
      <c r="G67" s="375"/>
      <c r="H67" s="375"/>
      <c r="I67" s="375"/>
      <c r="J67" s="375"/>
      <c r="K67" s="375"/>
      <c r="L67" s="375"/>
      <c r="M67" s="375"/>
      <c r="N67" s="375"/>
      <c r="O67" s="375"/>
      <c r="P67" s="375"/>
      <c r="Q67" s="375"/>
      <c r="R67" s="375"/>
      <c r="S67" s="375"/>
      <c r="T67" s="375"/>
      <c r="U67" s="375"/>
      <c r="V67" s="375"/>
      <c r="W67" s="375"/>
      <c r="X67" s="375"/>
      <c r="Y67" s="375"/>
      <c r="Z67" s="375"/>
      <c r="AA67" s="375"/>
      <c r="AB67" s="375"/>
    </row>
    <row r="68" spans="3:31">
      <c r="E68" s="375" t="e">
        <f t="shared" ref="E68:AB68" si="39">E8-E59</f>
        <v>#DIV/0!</v>
      </c>
      <c r="F68" s="375" t="e">
        <f t="shared" si="39"/>
        <v>#DIV/0!</v>
      </c>
      <c r="G68" s="375" t="e">
        <f t="shared" si="39"/>
        <v>#DIV/0!</v>
      </c>
      <c r="H68" s="375" t="e">
        <f t="shared" si="39"/>
        <v>#DIV/0!</v>
      </c>
      <c r="I68" s="375" t="e">
        <f t="shared" si="39"/>
        <v>#DIV/0!</v>
      </c>
      <c r="J68" s="375" t="e">
        <f t="shared" si="39"/>
        <v>#DIV/0!</v>
      </c>
      <c r="K68" s="375" t="e">
        <f t="shared" si="39"/>
        <v>#DIV/0!</v>
      </c>
      <c r="L68" s="375" t="e">
        <f t="shared" si="39"/>
        <v>#DIV/0!</v>
      </c>
      <c r="M68" s="375" t="e">
        <f t="shared" si="39"/>
        <v>#DIV/0!</v>
      </c>
      <c r="N68" s="375" t="e">
        <f t="shared" si="39"/>
        <v>#DIV/0!</v>
      </c>
      <c r="O68" s="375" t="e">
        <f t="shared" si="39"/>
        <v>#DIV/0!</v>
      </c>
      <c r="P68" s="375" t="e">
        <f t="shared" si="39"/>
        <v>#DIV/0!</v>
      </c>
      <c r="Q68" s="375" t="e">
        <f t="shared" si="39"/>
        <v>#DIV/0!</v>
      </c>
      <c r="R68" s="375" t="e">
        <f t="shared" si="39"/>
        <v>#DIV/0!</v>
      </c>
      <c r="S68" s="375" t="e">
        <f t="shared" si="39"/>
        <v>#DIV/0!</v>
      </c>
      <c r="T68" s="375" t="e">
        <f t="shared" si="39"/>
        <v>#DIV/0!</v>
      </c>
      <c r="U68" s="375" t="e">
        <f t="shared" si="39"/>
        <v>#DIV/0!</v>
      </c>
      <c r="V68" s="375" t="e">
        <f t="shared" si="39"/>
        <v>#DIV/0!</v>
      </c>
      <c r="W68" s="375" t="e">
        <f t="shared" si="39"/>
        <v>#DIV/0!</v>
      </c>
      <c r="X68" s="375" t="e">
        <f t="shared" si="39"/>
        <v>#DIV/0!</v>
      </c>
      <c r="Y68" s="375" t="e">
        <f t="shared" si="39"/>
        <v>#DIV/0!</v>
      </c>
      <c r="Z68" s="375" t="e">
        <f t="shared" si="39"/>
        <v>#DIV/0!</v>
      </c>
      <c r="AA68" s="375" t="e">
        <f t="shared" si="39"/>
        <v>#DIV/0!</v>
      </c>
      <c r="AB68" s="375" t="e">
        <f t="shared" si="39"/>
        <v>#DIV/0!</v>
      </c>
      <c r="AD68" s="375" t="e">
        <f>SUM(E68:AB68)</f>
        <v>#DIV/0!</v>
      </c>
      <c r="AE68" s="376" t="e">
        <f>IF(AD68=0%,"OK!!","REVEJA DISTRIBUICAO!!!")</f>
        <v>#DIV/0!</v>
      </c>
    </row>
  </sheetData>
  <sheetProtection algorithmName="SHA-512" hashValue="+e1CPk9uG6fTtsSxYFavmkR1d/0In7jKRIQ9jbqtHlPeUJPILkLHCvBdasmpbvFniZExTbGO5LqVSud/qNdxHg==" saltValue="j7+ngLr/O+Z9GtcW7tPUsA==" spinCount="100000" sheet="1" objects="1" scenarios="1"/>
  <phoneticPr fontId="67" type="noConversion"/>
  <printOptions horizontalCentered="1"/>
  <pageMargins left="0.59055118110236227" right="0.39370078740157483" top="1.1811023622047245" bottom="0.59055118110236227" header="0.31496062992125984" footer="0.27559055118110237"/>
  <pageSetup paperSize="9" scale="29" fitToWidth="100" orientation="landscape" r:id="rId1"/>
  <headerFooter alignWithMargins="0">
    <oddFooter>&amp;C&amp;A
Pág.: &amp;P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A6B03-64CF-4938-A991-CF0862DFCA96}">
  <sheetPr>
    <pageSetUpPr fitToPage="1"/>
  </sheetPr>
  <dimension ref="A1:I32"/>
  <sheetViews>
    <sheetView showGridLines="0" view="pageBreakPreview" zoomScaleSheetLayoutView="100" zoomScalePageLayoutView="80" workbookViewId="0">
      <pane ySplit="10" topLeftCell="A11" activePane="bottomLeft" state="frozen"/>
      <selection activeCell="M22" sqref="M22"/>
      <selection pane="bottomLeft" activeCell="E44" sqref="E44"/>
    </sheetView>
  </sheetViews>
  <sheetFormatPr defaultColWidth="9" defaultRowHeight="12.75"/>
  <cols>
    <col min="1" max="1" width="11.625" style="415" customWidth="1"/>
    <col min="2" max="2" width="70.625" style="416" customWidth="1"/>
    <col min="3" max="3" width="7.625" style="416" customWidth="1"/>
    <col min="4" max="4" width="10.625" style="417" customWidth="1"/>
    <col min="5" max="5" width="11.625" style="418" customWidth="1"/>
    <col min="6" max="6" width="14.75" style="417" customWidth="1"/>
    <col min="7" max="16384" width="9" style="401"/>
  </cols>
  <sheetData>
    <row r="1" spans="1:9" s="398" customFormat="1" ht="18" customHeight="1">
      <c r="A1" s="630"/>
      <c r="B1" s="631" t="s">
        <v>1701</v>
      </c>
      <c r="C1" s="632"/>
      <c r="D1" s="632"/>
      <c r="E1" s="632"/>
      <c r="F1" s="633" t="s">
        <v>259</v>
      </c>
    </row>
    <row r="2" spans="1:9" s="399" customFormat="1">
      <c r="A2" s="610" t="s">
        <v>5154</v>
      </c>
      <c r="B2" s="611" t="s">
        <v>3098</v>
      </c>
      <c r="C2" s="634"/>
      <c r="D2" s="634"/>
      <c r="E2" s="613"/>
      <c r="F2" s="614"/>
    </row>
    <row r="3" spans="1:9" s="399" customFormat="1">
      <c r="A3" s="615" t="s">
        <v>5155</v>
      </c>
      <c r="B3" s="616" t="str">
        <f>'Planilha Resumo - E1'!B3</f>
        <v>: EMPRESA A</v>
      </c>
      <c r="C3" s="635"/>
      <c r="D3" s="635"/>
      <c r="E3" s="619" t="s">
        <v>5158</v>
      </c>
      <c r="F3" s="620" t="str">
        <f>'Planilha Resumo - E1'!F3</f>
        <v>-</v>
      </c>
    </row>
    <row r="4" spans="1:9" s="399" customFormat="1">
      <c r="A4" s="615" t="s">
        <v>7799</v>
      </c>
      <c r="B4" s="616" t="str">
        <f>'Planilha Resumo - E1'!B4</f>
        <v>:  000.000.000/0000-0</v>
      </c>
      <c r="C4" s="635"/>
      <c r="D4" s="635"/>
      <c r="E4" s="619"/>
      <c r="F4" s="620"/>
    </row>
    <row r="5" spans="1:9" s="399" customFormat="1">
      <c r="A5" s="615" t="s">
        <v>5156</v>
      </c>
      <c r="B5" s="616" t="s">
        <v>7461</v>
      </c>
      <c r="C5" s="635"/>
      <c r="D5" s="635"/>
      <c r="E5" s="622" t="s">
        <v>5159</v>
      </c>
      <c r="F5" s="620" t="str">
        <f>'Planilha Resumo - E1'!F5</f>
        <v>-</v>
      </c>
    </row>
    <row r="6" spans="1:9" s="399" customFormat="1">
      <c r="A6" s="615" t="s">
        <v>7462</v>
      </c>
      <c r="B6" s="616" t="s">
        <v>3099</v>
      </c>
      <c r="C6" s="635"/>
      <c r="D6" s="635"/>
      <c r="E6" s="622"/>
      <c r="F6" s="623"/>
    </row>
    <row r="7" spans="1:9" s="399" customFormat="1">
      <c r="A7" s="625" t="s">
        <v>314</v>
      </c>
      <c r="B7" s="626" t="str">
        <f>'Planilha Resumo - E1'!B7</f>
        <v>: -</v>
      </c>
      <c r="C7" s="626"/>
      <c r="D7" s="626"/>
      <c r="E7" s="628" t="s">
        <v>5160</v>
      </c>
      <c r="F7" s="629" t="str">
        <f>'Planilha Resumo - E1'!F7</f>
        <v>-</v>
      </c>
    </row>
    <row r="8" spans="1:9" s="398" customFormat="1" ht="5.0999999999999996" customHeight="1">
      <c r="A8" s="400"/>
      <c r="D8" s="96"/>
      <c r="E8" s="96"/>
      <c r="F8" s="96"/>
      <c r="I8" s="399"/>
    </row>
    <row r="9" spans="1:9">
      <c r="A9" s="722" t="s">
        <v>2</v>
      </c>
      <c r="B9" s="722" t="s">
        <v>5</v>
      </c>
      <c r="C9" s="722" t="s">
        <v>3</v>
      </c>
      <c r="D9" s="724" t="s">
        <v>4</v>
      </c>
      <c r="E9" s="720" t="s">
        <v>1</v>
      </c>
      <c r="F9" s="720" t="s">
        <v>0</v>
      </c>
      <c r="I9" s="399"/>
    </row>
    <row r="10" spans="1:9">
      <c r="A10" s="723"/>
      <c r="B10" s="723"/>
      <c r="C10" s="723"/>
      <c r="D10" s="725"/>
      <c r="E10" s="726"/>
      <c r="F10" s="721"/>
    </row>
    <row r="11" spans="1:9">
      <c r="A11" s="402"/>
      <c r="B11" s="403"/>
      <c r="C11" s="404"/>
      <c r="D11" s="405"/>
      <c r="E11" s="212"/>
      <c r="F11" s="213"/>
    </row>
    <row r="12" spans="1:9">
      <c r="A12" s="406" t="s">
        <v>6</v>
      </c>
      <c r="B12" s="248" t="s">
        <v>1702</v>
      </c>
      <c r="C12" s="249"/>
      <c r="D12" s="329">
        <v>1</v>
      </c>
      <c r="E12" s="212">
        <v>0</v>
      </c>
      <c r="F12" s="407">
        <v>0</v>
      </c>
    </row>
    <row r="13" spans="1:9">
      <c r="A13" s="406" t="s">
        <v>33</v>
      </c>
      <c r="B13" s="248" t="s">
        <v>1703</v>
      </c>
      <c r="C13" s="249"/>
      <c r="D13" s="329">
        <v>1</v>
      </c>
      <c r="E13" s="212">
        <f>'Planilha Global - AE'!K23</f>
        <v>0</v>
      </c>
      <c r="F13" s="407">
        <f t="shared" ref="F13:F27" si="0">ROUND(D13*E13,2)</f>
        <v>0</v>
      </c>
    </row>
    <row r="14" spans="1:9">
      <c r="A14" s="406" t="s">
        <v>39</v>
      </c>
      <c r="B14" s="248" t="s">
        <v>1704</v>
      </c>
      <c r="C14" s="249"/>
      <c r="D14" s="329">
        <v>1</v>
      </c>
      <c r="E14" s="212">
        <f>'Planilha Global - AE'!K75</f>
        <v>0</v>
      </c>
      <c r="F14" s="407">
        <f t="shared" si="0"/>
        <v>0</v>
      </c>
    </row>
    <row r="15" spans="1:9">
      <c r="A15" s="406" t="s">
        <v>64</v>
      </c>
      <c r="B15" s="248" t="s">
        <v>1705</v>
      </c>
      <c r="C15" s="249"/>
      <c r="D15" s="329">
        <v>1</v>
      </c>
      <c r="E15" s="212">
        <v>0</v>
      </c>
      <c r="F15" s="407">
        <f t="shared" si="0"/>
        <v>0</v>
      </c>
    </row>
    <row r="16" spans="1:9">
      <c r="A16" s="406" t="s">
        <v>73</v>
      </c>
      <c r="B16" s="248" t="s">
        <v>184</v>
      </c>
      <c r="C16" s="249"/>
      <c r="D16" s="329">
        <v>1</v>
      </c>
      <c r="E16" s="212">
        <f>'Planilha Global - AE'!K84</f>
        <v>0</v>
      </c>
      <c r="F16" s="407">
        <f t="shared" si="0"/>
        <v>0</v>
      </c>
    </row>
    <row r="17" spans="1:6">
      <c r="A17" s="406" t="s">
        <v>84</v>
      </c>
      <c r="B17" s="248" t="s">
        <v>1706</v>
      </c>
      <c r="C17" s="249"/>
      <c r="D17" s="329">
        <v>1</v>
      </c>
      <c r="E17" s="212">
        <f>'Planilha Global - AE'!K108</f>
        <v>0</v>
      </c>
      <c r="F17" s="407">
        <f t="shared" si="0"/>
        <v>0</v>
      </c>
    </row>
    <row r="18" spans="1:6">
      <c r="A18" s="406" t="s">
        <v>89</v>
      </c>
      <c r="B18" s="248" t="s">
        <v>189</v>
      </c>
      <c r="C18" s="249"/>
      <c r="D18" s="329">
        <v>1</v>
      </c>
      <c r="E18" s="212">
        <f>'Planilha Global - AE'!K115</f>
        <v>0</v>
      </c>
      <c r="F18" s="407">
        <f t="shared" si="0"/>
        <v>0</v>
      </c>
    </row>
    <row r="19" spans="1:6">
      <c r="A19" s="406" t="s">
        <v>99</v>
      </c>
      <c r="B19" s="248" t="s">
        <v>191</v>
      </c>
      <c r="C19" s="249"/>
      <c r="D19" s="329">
        <v>1</v>
      </c>
      <c r="E19" s="212">
        <f>'Planilha Global - AE'!K125</f>
        <v>0</v>
      </c>
      <c r="F19" s="407">
        <f t="shared" si="0"/>
        <v>0</v>
      </c>
    </row>
    <row r="20" spans="1:6">
      <c r="A20" s="406" t="s">
        <v>111</v>
      </c>
      <c r="B20" s="248" t="s">
        <v>193</v>
      </c>
      <c r="C20" s="249"/>
      <c r="D20" s="329">
        <v>1</v>
      </c>
      <c r="E20" s="212">
        <f>'Planilha Global - AE'!K134</f>
        <v>0</v>
      </c>
      <c r="F20" s="407">
        <f t="shared" si="0"/>
        <v>0</v>
      </c>
    </row>
    <row r="21" spans="1:6">
      <c r="A21" s="406" t="s">
        <v>125</v>
      </c>
      <c r="B21" s="248" t="s">
        <v>1707</v>
      </c>
      <c r="C21" s="249"/>
      <c r="D21" s="329">
        <v>1</v>
      </c>
      <c r="E21" s="212">
        <v>0</v>
      </c>
      <c r="F21" s="407">
        <f t="shared" si="0"/>
        <v>0</v>
      </c>
    </row>
    <row r="22" spans="1:6">
      <c r="A22" s="406" t="s">
        <v>145</v>
      </c>
      <c r="B22" s="248" t="s">
        <v>1708</v>
      </c>
      <c r="C22" s="249"/>
      <c r="D22" s="329">
        <v>1</v>
      </c>
      <c r="E22" s="212">
        <f>'Planilha Global - AE'!K278</f>
        <v>0</v>
      </c>
      <c r="F22" s="407">
        <f t="shared" si="0"/>
        <v>0</v>
      </c>
    </row>
    <row r="23" spans="1:6">
      <c r="A23" s="406" t="s">
        <v>151</v>
      </c>
      <c r="B23" s="248" t="s">
        <v>207</v>
      </c>
      <c r="C23" s="249"/>
      <c r="D23" s="329">
        <v>1</v>
      </c>
      <c r="E23" s="212">
        <f>'Planilha Global - AE'!K290</f>
        <v>0</v>
      </c>
      <c r="F23" s="407">
        <f t="shared" si="0"/>
        <v>0</v>
      </c>
    </row>
    <row r="24" spans="1:6">
      <c r="A24" s="406" t="s">
        <v>152</v>
      </c>
      <c r="B24" s="248" t="s">
        <v>1709</v>
      </c>
      <c r="C24" s="249"/>
      <c r="D24" s="329">
        <v>1</v>
      </c>
      <c r="E24" s="212">
        <f>'Planilha Global - AE'!K297</f>
        <v>0</v>
      </c>
      <c r="F24" s="407">
        <f t="shared" si="0"/>
        <v>0</v>
      </c>
    </row>
    <row r="25" spans="1:6">
      <c r="A25" s="406" t="s">
        <v>154</v>
      </c>
      <c r="B25" s="248" t="s">
        <v>1272</v>
      </c>
      <c r="C25" s="249"/>
      <c r="D25" s="329">
        <v>1</v>
      </c>
      <c r="E25" s="212">
        <v>0</v>
      </c>
      <c r="F25" s="407">
        <f t="shared" si="0"/>
        <v>0</v>
      </c>
    </row>
    <row r="26" spans="1:6">
      <c r="A26" s="406" t="s">
        <v>1710</v>
      </c>
      <c r="B26" s="248" t="s">
        <v>1711</v>
      </c>
      <c r="C26" s="249"/>
      <c r="D26" s="329">
        <v>1</v>
      </c>
      <c r="E26" s="212">
        <f>'Planilha Global - AE'!K317</f>
        <v>0</v>
      </c>
      <c r="F26" s="407">
        <f t="shared" si="0"/>
        <v>0</v>
      </c>
    </row>
    <row r="27" spans="1:6">
      <c r="A27" s="406" t="s">
        <v>1712</v>
      </c>
      <c r="B27" s="248" t="s">
        <v>199</v>
      </c>
      <c r="C27" s="249"/>
      <c r="D27" s="329">
        <v>1</v>
      </c>
      <c r="E27" s="212">
        <f>'Planilha Global - AE'!K323</f>
        <v>0</v>
      </c>
      <c r="F27" s="407">
        <f t="shared" si="0"/>
        <v>0</v>
      </c>
    </row>
    <row r="28" spans="1:6">
      <c r="A28" s="406"/>
      <c r="B28" s="248"/>
      <c r="C28" s="249"/>
      <c r="D28" s="329"/>
      <c r="E28" s="212"/>
      <c r="F28" s="407"/>
    </row>
    <row r="29" spans="1:6" s="413" customFormat="1">
      <c r="A29" s="408"/>
      <c r="B29" s="248"/>
      <c r="C29" s="409"/>
      <c r="D29" s="410"/>
      <c r="E29" s="411"/>
      <c r="F29" s="412"/>
    </row>
    <row r="30" spans="1:6" s="413" customFormat="1">
      <c r="A30" s="408"/>
      <c r="B30" s="414" t="s">
        <v>1713</v>
      </c>
      <c r="C30" s="409"/>
      <c r="D30" s="410"/>
      <c r="E30" s="411"/>
      <c r="F30" s="326">
        <f>SUM(F12:F29)</f>
        <v>0</v>
      </c>
    </row>
    <row r="32" spans="1:6">
      <c r="A32" s="416"/>
      <c r="D32" s="518"/>
      <c r="E32" s="518"/>
      <c r="F32" s="518"/>
    </row>
  </sheetData>
  <sheetProtection algorithmName="SHA-512" hashValue="Orw+tHx3WMDV3Pg+eR/odtUlsS4bClUAyoT3nboioErbPKje6sKVLP1lAT2RcagxzQQ1iOUsokbiFZY8NaH6qw==" saltValue="IsdyL74SwfIv3tbHBEaKcA==" spinCount="100000" sheet="1" objects="1" scenarios="1"/>
  <mergeCells count="6">
    <mergeCell ref="F9:F10"/>
    <mergeCell ref="A9:A10"/>
    <mergeCell ref="B9:B10"/>
    <mergeCell ref="C9:C10"/>
    <mergeCell ref="D9:D10"/>
    <mergeCell ref="E9:E10"/>
  </mergeCells>
  <pageMargins left="0.62992125984251968" right="0.62992125984251968" top="0.98425196850393704" bottom="0.6692913385826772" header="0.31496062992125984" footer="0.31496062992125984"/>
  <pageSetup paperSize="9" scale="96" fitToHeight="100" orientation="landscape" r:id="rId1"/>
  <headerFooter scaleWithDoc="0">
    <oddFooter>&amp;C&amp;9Pág.: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B655C-2FC0-477D-A57E-802319508782}">
  <sheetPr filterMode="1">
    <pageSetUpPr fitToPage="1"/>
  </sheetPr>
  <dimension ref="A1:AG326"/>
  <sheetViews>
    <sheetView showGridLines="0" view="pageBreakPreview" zoomScale="90" zoomScaleNormal="90" zoomScaleSheetLayoutView="90" zoomScalePageLayoutView="80" workbookViewId="0">
      <pane ySplit="9" topLeftCell="A10" activePane="bottomLeft" state="frozen"/>
      <selection activeCell="M22" sqref="M22"/>
      <selection pane="bottomLeft" activeCell="AE302" sqref="AE302"/>
    </sheetView>
  </sheetViews>
  <sheetFormatPr defaultColWidth="9" defaultRowHeight="12.75"/>
  <cols>
    <col min="1" max="1" width="13.625" style="416" customWidth="1"/>
    <col min="2" max="4" width="8.625" style="415" customWidth="1"/>
    <col min="5" max="5" width="70.625" style="416" customWidth="1"/>
    <col min="6" max="6" width="8.625" style="485" customWidth="1"/>
    <col min="7" max="7" width="10.625" style="486" customWidth="1"/>
    <col min="8" max="10" width="11.625" style="418" customWidth="1"/>
    <col min="11" max="11" width="14.25" style="417" customWidth="1"/>
    <col min="12" max="12" width="12.625" style="419" customWidth="1"/>
    <col min="13" max="13" width="10.5" style="95" hidden="1" customWidth="1"/>
    <col min="14" max="14" width="12.625" style="104" hidden="1" customWidth="1"/>
    <col min="15" max="16" width="11.125" style="104" hidden="1" customWidth="1"/>
    <col min="17" max="17" width="0" style="101" hidden="1" customWidth="1"/>
    <col min="18" max="18" width="0" style="151" hidden="1" customWidth="1"/>
    <col min="19" max="21" width="0" style="135" hidden="1" customWidth="1"/>
    <col min="22" max="22" width="10.625" style="97" hidden="1" customWidth="1"/>
    <col min="23" max="23" width="10.375" style="104" hidden="1" customWidth="1"/>
    <col min="24" max="24" width="10.625" style="101" hidden="1" customWidth="1"/>
    <col min="25" max="25" width="0" style="95" hidden="1" customWidth="1"/>
    <col min="26" max="26" width="10.375" style="95" hidden="1" customWidth="1"/>
    <col min="27" max="30" width="0" style="95" hidden="1" customWidth="1"/>
    <col min="31" max="16384" width="9" style="401"/>
  </cols>
  <sheetData>
    <row r="1" spans="1:33" s="519" customFormat="1" ht="18" customHeight="1">
      <c r="A1" s="606" t="s">
        <v>1283</v>
      </c>
      <c r="B1" s="607"/>
      <c r="C1" s="607"/>
      <c r="D1" s="607"/>
      <c r="E1" s="608"/>
      <c r="F1" s="607"/>
      <c r="G1" s="607"/>
      <c r="H1" s="607"/>
      <c r="I1" s="607"/>
      <c r="J1" s="607"/>
      <c r="K1" s="609"/>
      <c r="M1" s="47"/>
      <c r="N1" s="47"/>
      <c r="O1" s="47"/>
      <c r="P1" s="47"/>
      <c r="Q1" s="47"/>
      <c r="R1" s="102" t="s">
        <v>7463</v>
      </c>
      <c r="S1" s="103" t="s">
        <v>7464</v>
      </c>
      <c r="T1" s="103"/>
      <c r="U1" s="103"/>
      <c r="V1" s="47"/>
      <c r="W1" s="47"/>
      <c r="X1" s="47"/>
      <c r="Y1" s="47"/>
      <c r="Z1" s="47"/>
      <c r="AA1" s="47"/>
      <c r="AB1" s="47"/>
      <c r="AC1" s="47"/>
      <c r="AD1" s="47"/>
    </row>
    <row r="2" spans="1:33" s="520" customFormat="1">
      <c r="A2" s="610" t="s">
        <v>5154</v>
      </c>
      <c r="B2" s="611" t="s">
        <v>3098</v>
      </c>
      <c r="C2" s="612"/>
      <c r="D2" s="612"/>
      <c r="E2" s="611"/>
      <c r="F2" s="612"/>
      <c r="G2" s="612"/>
      <c r="H2" s="613"/>
      <c r="I2" s="613"/>
      <c r="J2" s="613"/>
      <c r="K2" s="614"/>
      <c r="M2" s="1"/>
      <c r="N2" s="1"/>
      <c r="O2" s="1"/>
      <c r="P2" s="1"/>
      <c r="Q2" s="1"/>
      <c r="R2" s="1"/>
      <c r="S2" s="1"/>
      <c r="T2" s="1"/>
      <c r="U2" s="1"/>
      <c r="V2" s="1"/>
      <c r="W2" s="1"/>
      <c r="X2" s="1"/>
      <c r="Y2" s="1"/>
      <c r="Z2" s="1"/>
      <c r="AA2" s="1"/>
      <c r="AB2" s="1"/>
      <c r="AC2" s="1"/>
      <c r="AD2" s="1"/>
    </row>
    <row r="3" spans="1:33" s="520" customFormat="1">
      <c r="A3" s="615" t="s">
        <v>5155</v>
      </c>
      <c r="B3" s="616" t="str">
        <f>'Planilha Resumo - E1'!B3</f>
        <v>: EMPRESA A</v>
      </c>
      <c r="C3" s="617"/>
      <c r="D3" s="617"/>
      <c r="E3" s="616"/>
      <c r="F3" s="716" t="s">
        <v>7455</v>
      </c>
      <c r="G3" s="716"/>
      <c r="H3" s="618">
        <f>'BDI-Edificações'!F33</f>
        <v>0</v>
      </c>
      <c r="I3" s="619"/>
      <c r="J3" s="619" t="s">
        <v>5158</v>
      </c>
      <c r="K3" s="620" t="str">
        <f>'Planilha Resumo - AE'!F3</f>
        <v>-</v>
      </c>
      <c r="M3" s="1"/>
      <c r="N3" s="1"/>
      <c r="O3" s="1"/>
      <c r="P3" s="1"/>
      <c r="Q3" s="1"/>
      <c r="R3" s="1"/>
      <c r="S3" s="1"/>
      <c r="T3" s="1"/>
      <c r="U3" s="1"/>
      <c r="V3" s="1"/>
      <c r="W3" s="1"/>
      <c r="X3" s="1"/>
      <c r="Y3" s="1"/>
      <c r="Z3" s="1"/>
      <c r="AA3" s="1"/>
      <c r="AB3" s="1"/>
      <c r="AC3" s="1"/>
      <c r="AD3" s="1"/>
    </row>
    <row r="4" spans="1:33" s="520" customFormat="1">
      <c r="A4" s="615"/>
      <c r="B4" s="616"/>
      <c r="C4" s="617"/>
      <c r="D4" s="617"/>
      <c r="E4" s="616"/>
      <c r="F4" s="621"/>
      <c r="G4" s="621"/>
      <c r="H4" s="618"/>
      <c r="I4" s="619"/>
      <c r="J4" s="619"/>
      <c r="K4" s="620"/>
      <c r="M4" s="1"/>
      <c r="N4" s="1"/>
      <c r="O4" s="1"/>
      <c r="P4" s="1"/>
      <c r="Q4" s="1"/>
      <c r="R4" s="1"/>
      <c r="S4" s="1"/>
      <c r="T4" s="1"/>
      <c r="U4" s="1"/>
      <c r="V4" s="1"/>
      <c r="W4" s="1"/>
      <c r="X4" s="1"/>
      <c r="Y4" s="1"/>
      <c r="Z4" s="1"/>
      <c r="AA4" s="1"/>
      <c r="AB4" s="1"/>
      <c r="AC4" s="1"/>
      <c r="AD4" s="1"/>
    </row>
    <row r="5" spans="1:33" s="520" customFormat="1">
      <c r="A5" s="615" t="s">
        <v>5156</v>
      </c>
      <c r="B5" s="616" t="s">
        <v>7461</v>
      </c>
      <c r="C5" s="617"/>
      <c r="D5" s="617"/>
      <c r="E5" s="616"/>
      <c r="F5" s="716" t="s">
        <v>7456</v>
      </c>
      <c r="G5" s="716"/>
      <c r="H5" s="618">
        <f>'BDI-Equipos'!F33</f>
        <v>0</v>
      </c>
      <c r="I5" s="622"/>
      <c r="J5" s="622" t="s">
        <v>5159</v>
      </c>
      <c r="K5" s="623" t="str">
        <f>'Planilha Resumo - AE'!F5</f>
        <v>-</v>
      </c>
      <c r="M5" s="1"/>
      <c r="N5" s="1"/>
      <c r="O5" s="1"/>
      <c r="P5" s="1"/>
      <c r="Q5" s="1"/>
      <c r="R5" s="1"/>
      <c r="S5" s="1"/>
      <c r="T5" s="1"/>
      <c r="U5" s="1"/>
      <c r="V5" s="1"/>
      <c r="W5" s="1"/>
      <c r="X5" s="1"/>
      <c r="Y5" s="1"/>
      <c r="Z5" s="1"/>
      <c r="AA5" s="1"/>
      <c r="AB5" s="1"/>
      <c r="AC5" s="1"/>
      <c r="AD5" s="1"/>
    </row>
    <row r="6" spans="1:33" s="520" customFormat="1">
      <c r="A6" s="615" t="s">
        <v>5157</v>
      </c>
      <c r="B6" s="616" t="s">
        <v>3099</v>
      </c>
      <c r="C6" s="617"/>
      <c r="D6" s="617"/>
      <c r="E6" s="616"/>
      <c r="F6" s="617"/>
      <c r="G6" s="617"/>
      <c r="H6" s="624"/>
      <c r="I6" s="622"/>
      <c r="J6" s="622"/>
      <c r="K6" s="623"/>
      <c r="L6" s="204"/>
      <c r="M6" s="1"/>
      <c r="N6" s="1"/>
      <c r="O6" s="1"/>
      <c r="P6" s="1"/>
      <c r="Q6" s="1"/>
      <c r="R6" s="1"/>
      <c r="S6" s="1"/>
      <c r="T6" s="1"/>
      <c r="U6" s="1"/>
      <c r="V6" s="1"/>
      <c r="W6" s="1"/>
      <c r="X6" s="1"/>
      <c r="Y6" s="1"/>
      <c r="Z6" s="1"/>
      <c r="AA6" s="1"/>
      <c r="AB6" s="1"/>
      <c r="AC6" s="1"/>
      <c r="AD6" s="1"/>
    </row>
    <row r="7" spans="1:33" s="520" customFormat="1">
      <c r="A7" s="625" t="s">
        <v>314</v>
      </c>
      <c r="B7" s="626" t="str">
        <f>'Planilha Resumo - AE'!B7</f>
        <v>: -</v>
      </c>
      <c r="C7" s="627"/>
      <c r="D7" s="627"/>
      <c r="E7" s="626"/>
      <c r="F7" s="627"/>
      <c r="G7" s="627"/>
      <c r="H7" s="627"/>
      <c r="I7" s="627"/>
      <c r="J7" s="628" t="s">
        <v>5160</v>
      </c>
      <c r="K7" s="629" t="str">
        <f>'Planilha Resumo - AE'!F7</f>
        <v>-</v>
      </c>
      <c r="L7" s="204"/>
      <c r="M7" s="1"/>
      <c r="N7" s="1"/>
      <c r="O7" s="1"/>
      <c r="P7" s="1"/>
      <c r="Q7" s="1"/>
      <c r="R7" s="1"/>
      <c r="S7" s="1"/>
      <c r="T7" s="1"/>
      <c r="U7" s="1"/>
      <c r="V7" s="1"/>
      <c r="W7" s="1"/>
      <c r="X7" s="1"/>
      <c r="Y7" s="1"/>
      <c r="Z7" s="1"/>
      <c r="AA7" s="1"/>
      <c r="AB7" s="1"/>
      <c r="AC7" s="1"/>
      <c r="AD7" s="1"/>
    </row>
    <row r="8" spans="1:33" s="520" customFormat="1" ht="5.0999999999999996" customHeight="1">
      <c r="A8" s="523"/>
      <c r="B8" s="523"/>
      <c r="C8" s="523"/>
      <c r="D8" s="523"/>
      <c r="G8" s="96"/>
      <c r="H8" s="96"/>
      <c r="I8" s="96"/>
      <c r="J8" s="96"/>
      <c r="K8" s="96"/>
      <c r="L8" s="521"/>
      <c r="M8" s="96"/>
      <c r="N8" s="1"/>
      <c r="O8" s="1"/>
      <c r="P8" s="1"/>
      <c r="Q8" s="1"/>
      <c r="R8" s="1"/>
      <c r="S8" s="1"/>
      <c r="T8" s="1"/>
      <c r="U8" s="1"/>
      <c r="V8" s="1"/>
      <c r="W8" s="1"/>
      <c r="X8" s="1"/>
      <c r="Y8" s="1"/>
      <c r="Z8" s="1"/>
      <c r="AA8" s="1"/>
      <c r="AB8" s="1"/>
      <c r="AC8" s="1"/>
      <c r="AD8" s="1"/>
    </row>
    <row r="9" spans="1:33" ht="25.5">
      <c r="A9" s="56" t="s">
        <v>1315</v>
      </c>
      <c r="B9" s="57" t="s">
        <v>313</v>
      </c>
      <c r="C9" s="57" t="s">
        <v>5147</v>
      </c>
      <c r="D9" s="58" t="s">
        <v>5149</v>
      </c>
      <c r="E9" s="56" t="s">
        <v>5152</v>
      </c>
      <c r="F9" s="56" t="s">
        <v>5153</v>
      </c>
      <c r="G9" s="56" t="s">
        <v>5148</v>
      </c>
      <c r="H9" s="59" t="s">
        <v>7459</v>
      </c>
      <c r="I9" s="59" t="s">
        <v>7460</v>
      </c>
      <c r="J9" s="59" t="s">
        <v>7458</v>
      </c>
      <c r="K9" s="59" t="s">
        <v>5151</v>
      </c>
      <c r="L9" s="522"/>
      <c r="O9" s="58" t="s">
        <v>1315</v>
      </c>
      <c r="P9" s="58" t="s">
        <v>7465</v>
      </c>
      <c r="R9" s="105" t="s">
        <v>7466</v>
      </c>
      <c r="S9" s="97"/>
      <c r="T9" s="97"/>
      <c r="U9" s="97"/>
      <c r="V9" s="56" t="s">
        <v>5148</v>
      </c>
      <c r="X9" s="106" t="s">
        <v>5150</v>
      </c>
      <c r="Y9" s="97"/>
      <c r="Z9" s="97"/>
      <c r="AA9" s="97"/>
      <c r="AB9" s="97"/>
      <c r="AC9" s="97"/>
      <c r="AD9" s="97"/>
    </row>
    <row r="10" spans="1:33">
      <c r="A10" s="247"/>
      <c r="B10" s="247"/>
      <c r="C10" s="247"/>
      <c r="D10" s="247"/>
      <c r="E10" s="248"/>
      <c r="F10" s="249"/>
      <c r="G10" s="234"/>
      <c r="H10" s="212"/>
      <c r="I10" s="212"/>
      <c r="J10" s="212"/>
      <c r="K10" s="212"/>
      <c r="O10" s="98"/>
      <c r="P10" s="98"/>
      <c r="R10" s="98"/>
      <c r="S10" s="97"/>
      <c r="T10" s="97"/>
      <c r="U10" s="97"/>
      <c r="V10" s="88"/>
      <c r="X10" s="107"/>
      <c r="Y10" s="97"/>
      <c r="Z10" s="97"/>
      <c r="AA10" s="97"/>
      <c r="AB10" s="97"/>
      <c r="AC10" s="97"/>
      <c r="AD10" s="97"/>
    </row>
    <row r="11" spans="1:33" s="428" customFormat="1">
      <c r="A11" s="423" t="s">
        <v>33</v>
      </c>
      <c r="B11" s="423"/>
      <c r="C11" s="423"/>
      <c r="D11" s="423"/>
      <c r="E11" s="425" t="s">
        <v>1703</v>
      </c>
      <c r="F11" s="426"/>
      <c r="G11" s="219"/>
      <c r="H11" s="219"/>
      <c r="I11" s="220"/>
      <c r="J11" s="220"/>
      <c r="K11" s="220"/>
      <c r="L11" s="419"/>
      <c r="M11" s="95"/>
      <c r="N11" s="108"/>
      <c r="O11" s="109" t="str">
        <f>A11</f>
        <v>02.</v>
      </c>
      <c r="P11" s="109"/>
      <c r="Q11" s="110"/>
      <c r="R11" s="111"/>
      <c r="S11" s="112"/>
      <c r="T11" s="112"/>
      <c r="U11" s="112"/>
      <c r="V11" s="78"/>
      <c r="W11" s="108"/>
      <c r="X11" s="113"/>
      <c r="Y11" s="112"/>
      <c r="Z11" s="112"/>
      <c r="AA11" s="112"/>
      <c r="AB11" s="112"/>
      <c r="AC11" s="112"/>
      <c r="AD11" s="112"/>
      <c r="AG11" s="401"/>
    </row>
    <row r="12" spans="1:33" s="428" customFormat="1">
      <c r="A12" s="280" t="s">
        <v>34</v>
      </c>
      <c r="B12" s="280"/>
      <c r="C12" s="280"/>
      <c r="D12" s="280"/>
      <c r="E12" s="430" t="s">
        <v>5328</v>
      </c>
      <c r="F12" s="431"/>
      <c r="G12" s="227"/>
      <c r="H12" s="227"/>
      <c r="I12" s="228"/>
      <c r="J12" s="228"/>
      <c r="K12" s="228"/>
      <c r="L12" s="419"/>
      <c r="M12" s="95"/>
      <c r="N12" s="108"/>
      <c r="O12" s="109" t="str">
        <f>A12</f>
        <v>02.01</v>
      </c>
      <c r="P12" s="109"/>
      <c r="Q12" s="110"/>
      <c r="R12" s="114"/>
      <c r="S12" s="112"/>
      <c r="T12" s="112"/>
      <c r="U12" s="112"/>
      <c r="V12" s="50"/>
      <c r="W12" s="108"/>
      <c r="X12" s="115"/>
      <c r="Y12" s="112"/>
      <c r="Z12" s="112"/>
      <c r="AA12" s="112"/>
      <c r="AB12" s="112"/>
      <c r="AC12" s="112"/>
      <c r="AD12" s="112"/>
      <c r="AG12" s="401"/>
    </row>
    <row r="13" spans="1:33" ht="25.5">
      <c r="A13" s="247" t="s">
        <v>35</v>
      </c>
      <c r="B13" s="247"/>
      <c r="C13" s="116" t="s">
        <v>221</v>
      </c>
      <c r="D13" s="247" t="s">
        <v>6674</v>
      </c>
      <c r="E13" s="117" t="s">
        <v>6513</v>
      </c>
      <c r="F13" s="249" t="s">
        <v>163</v>
      </c>
      <c r="G13" s="234">
        <v>94.2</v>
      </c>
      <c r="H13" s="330"/>
      <c r="I13" s="524">
        <f>$H$3</f>
        <v>0</v>
      </c>
      <c r="J13" s="236">
        <f>TRUNC(H13 * (1+I13), 2)</f>
        <v>0</v>
      </c>
      <c r="K13" s="212">
        <f>TRUNC(G13*J13,2)</f>
        <v>0</v>
      </c>
      <c r="O13" s="109" t="str">
        <f>A13</f>
        <v>02.01.01</v>
      </c>
      <c r="P13" s="118" t="s">
        <v>7467</v>
      </c>
      <c r="R13" s="119"/>
      <c r="S13" s="97"/>
      <c r="T13" s="97"/>
      <c r="U13" s="97"/>
      <c r="V13" s="79">
        <v>1989</v>
      </c>
      <c r="W13" s="104" t="b">
        <f>V13=G13</f>
        <v>0</v>
      </c>
      <c r="X13" s="120">
        <v>11.11</v>
      </c>
      <c r="Y13" s="121" t="s">
        <v>6513</v>
      </c>
      <c r="Z13" s="122" t="b">
        <f>Y13=E13</f>
        <v>1</v>
      </c>
      <c r="AA13" s="97"/>
      <c r="AB13" s="97"/>
      <c r="AC13" s="97"/>
      <c r="AD13" s="97"/>
    </row>
    <row r="14" spans="1:33">
      <c r="A14" s="247"/>
      <c r="B14" s="247"/>
      <c r="C14" s="247"/>
      <c r="D14" s="247"/>
      <c r="E14" s="248"/>
      <c r="F14" s="249"/>
      <c r="G14" s="234"/>
      <c r="H14" s="331"/>
      <c r="I14" s="212"/>
      <c r="J14" s="212"/>
      <c r="K14" s="212"/>
      <c r="O14" s="109"/>
      <c r="P14" s="109"/>
      <c r="R14" s="100"/>
      <c r="S14" s="97"/>
      <c r="T14" s="97"/>
      <c r="U14" s="97"/>
      <c r="V14" s="79"/>
      <c r="X14" s="120"/>
      <c r="Y14" s="97"/>
      <c r="Z14" s="97"/>
      <c r="AA14" s="97"/>
      <c r="AB14" s="97"/>
      <c r="AC14" s="97"/>
      <c r="AD14" s="97"/>
    </row>
    <row r="15" spans="1:33" s="428" customFormat="1">
      <c r="A15" s="280" t="s">
        <v>36</v>
      </c>
      <c r="B15" s="280"/>
      <c r="C15" s="280"/>
      <c r="D15" s="280"/>
      <c r="E15" s="430" t="s">
        <v>6329</v>
      </c>
      <c r="F15" s="431"/>
      <c r="G15" s="227"/>
      <c r="H15" s="332"/>
      <c r="I15" s="228"/>
      <c r="J15" s="228"/>
      <c r="K15" s="228"/>
      <c r="L15" s="419"/>
      <c r="M15" s="95"/>
      <c r="N15" s="108"/>
      <c r="O15" s="109" t="str">
        <f t="shared" ref="O15:O21" si="0">A15</f>
        <v>02.02</v>
      </c>
      <c r="P15" s="109"/>
      <c r="Q15" s="110"/>
      <c r="R15" s="114"/>
      <c r="S15" s="112"/>
      <c r="T15" s="112"/>
      <c r="U15" s="112"/>
      <c r="V15" s="50"/>
      <c r="W15" s="108"/>
      <c r="X15" s="115"/>
      <c r="Y15" s="112"/>
      <c r="Z15" s="112"/>
      <c r="AA15" s="112"/>
      <c r="AB15" s="112"/>
      <c r="AC15" s="112"/>
      <c r="AD15" s="112"/>
      <c r="AG15" s="401"/>
    </row>
    <row r="16" spans="1:33" s="428" customFormat="1">
      <c r="A16" s="444" t="s">
        <v>37</v>
      </c>
      <c r="B16" s="444"/>
      <c r="C16" s="444"/>
      <c r="D16" s="444"/>
      <c r="E16" s="414" t="s">
        <v>7468</v>
      </c>
      <c r="F16" s="445"/>
      <c r="G16" s="259"/>
      <c r="H16" s="332"/>
      <c r="I16" s="260"/>
      <c r="J16" s="260"/>
      <c r="K16" s="261"/>
      <c r="L16" s="419"/>
      <c r="M16" s="95"/>
      <c r="N16" s="108"/>
      <c r="O16" s="109" t="str">
        <f t="shared" si="0"/>
        <v>02.02.01</v>
      </c>
      <c r="P16" s="109"/>
      <c r="Q16" s="110"/>
      <c r="R16" s="114"/>
      <c r="S16" s="112"/>
      <c r="T16" s="112"/>
      <c r="U16" s="112"/>
      <c r="V16" s="81"/>
      <c r="W16" s="108"/>
      <c r="X16" s="123"/>
      <c r="Y16" s="112"/>
      <c r="Z16" s="112"/>
      <c r="AA16" s="112"/>
      <c r="AB16" s="112"/>
      <c r="AC16" s="112"/>
      <c r="AD16" s="112"/>
      <c r="AG16" s="401"/>
    </row>
    <row r="17" spans="1:33">
      <c r="A17" s="247" t="s">
        <v>581</v>
      </c>
      <c r="B17" s="247"/>
      <c r="C17" s="116" t="s">
        <v>221</v>
      </c>
      <c r="D17" s="247">
        <v>93358</v>
      </c>
      <c r="E17" s="248" t="s">
        <v>7376</v>
      </c>
      <c r="F17" s="249" t="s">
        <v>176</v>
      </c>
      <c r="G17" s="234">
        <v>20.9</v>
      </c>
      <c r="H17" s="330"/>
      <c r="I17" s="524">
        <f>$H$3</f>
        <v>0</v>
      </c>
      <c r="J17" s="236">
        <f>TRUNC(H17 * (1+I17), 2)</f>
        <v>0</v>
      </c>
      <c r="K17" s="212">
        <f>TRUNC(G17*J17,2)</f>
        <v>0</v>
      </c>
      <c r="O17" s="109" t="str">
        <f t="shared" si="0"/>
        <v>02.02.01.01</v>
      </c>
      <c r="P17" s="118" t="s">
        <v>7467</v>
      </c>
      <c r="R17" s="119"/>
      <c r="S17" s="97"/>
      <c r="T17" s="97"/>
      <c r="U17" s="97"/>
      <c r="V17" s="79">
        <v>792.65</v>
      </c>
      <c r="W17" s="104" t="b">
        <f>V17=G17</f>
        <v>0</v>
      </c>
      <c r="X17" s="120">
        <v>52.14</v>
      </c>
      <c r="Y17" s="121" t="e">
        <v>#N/A</v>
      </c>
      <c r="Z17" s="122" t="e">
        <f>Y17=E17</f>
        <v>#N/A</v>
      </c>
      <c r="AA17" s="97"/>
      <c r="AB17" s="97"/>
      <c r="AC17" s="97"/>
      <c r="AD17" s="97"/>
    </row>
    <row r="18" spans="1:33" ht="25.5">
      <c r="A18" s="247" t="s">
        <v>582</v>
      </c>
      <c r="B18" s="247"/>
      <c r="C18" s="116" t="s">
        <v>221</v>
      </c>
      <c r="D18" s="247">
        <v>101616</v>
      </c>
      <c r="E18" s="248" t="s">
        <v>7717</v>
      </c>
      <c r="F18" s="249" t="s">
        <v>163</v>
      </c>
      <c r="G18" s="234">
        <v>11.55</v>
      </c>
      <c r="H18" s="330"/>
      <c r="I18" s="524">
        <f t="shared" ref="I18:I21" si="1">$H$3</f>
        <v>0</v>
      </c>
      <c r="J18" s="236">
        <f t="shared" ref="J18:J21" si="2">TRUNC(H18 * (1+I18), 2)</f>
        <v>0</v>
      </c>
      <c r="K18" s="212">
        <f t="shared" ref="K18:K21" si="3">TRUNC(G18*J18,2)</f>
        <v>0</v>
      </c>
      <c r="O18" s="109" t="str">
        <f t="shared" si="0"/>
        <v>02.02.01.02</v>
      </c>
      <c r="P18" s="118" t="s">
        <v>7467</v>
      </c>
      <c r="R18" s="119"/>
      <c r="S18" s="97"/>
      <c r="T18" s="97"/>
      <c r="U18" s="97"/>
      <c r="V18" s="79">
        <v>619.25</v>
      </c>
      <c r="W18" s="104" t="b">
        <f>V18=G18</f>
        <v>0</v>
      </c>
      <c r="X18" s="120">
        <v>4.1500000000000004</v>
      </c>
      <c r="Y18" s="121" t="e">
        <v>#N/A</v>
      </c>
      <c r="Z18" s="122" t="e">
        <f>Y18=E18</f>
        <v>#N/A</v>
      </c>
      <c r="AA18" s="97"/>
      <c r="AB18" s="97"/>
      <c r="AC18" s="97"/>
      <c r="AD18" s="97"/>
    </row>
    <row r="19" spans="1:33">
      <c r="A19" s="247" t="s">
        <v>583</v>
      </c>
      <c r="B19" s="247"/>
      <c r="C19" s="116" t="s">
        <v>221</v>
      </c>
      <c r="D19" s="247">
        <v>96995</v>
      </c>
      <c r="E19" s="248" t="s">
        <v>6994</v>
      </c>
      <c r="F19" s="249" t="s">
        <v>176</v>
      </c>
      <c r="G19" s="234">
        <v>15.309999999999999</v>
      </c>
      <c r="H19" s="330"/>
      <c r="I19" s="524">
        <f t="shared" si="1"/>
        <v>0</v>
      </c>
      <c r="J19" s="236">
        <f t="shared" si="2"/>
        <v>0</v>
      </c>
      <c r="K19" s="212">
        <f t="shared" si="3"/>
        <v>0</v>
      </c>
      <c r="L19" s="438"/>
      <c r="O19" s="109" t="str">
        <f t="shared" si="0"/>
        <v>02.02.01.03</v>
      </c>
      <c r="P19" s="118" t="s">
        <v>7467</v>
      </c>
      <c r="R19" s="119"/>
      <c r="S19" s="97"/>
      <c r="T19" s="97"/>
      <c r="U19" s="97"/>
      <c r="V19" s="79">
        <v>514</v>
      </c>
      <c r="W19" s="104" t="b">
        <f>V19=G19</f>
        <v>0</v>
      </c>
      <c r="X19" s="120">
        <v>31.61</v>
      </c>
      <c r="Y19" s="121" t="e">
        <v>#N/A</v>
      </c>
      <c r="Z19" s="122" t="e">
        <f>Y19=E19</f>
        <v>#N/A</v>
      </c>
      <c r="AA19" s="97"/>
      <c r="AB19" s="97"/>
      <c r="AC19" s="97"/>
      <c r="AD19" s="97"/>
    </row>
    <row r="20" spans="1:33" ht="38.25">
      <c r="A20" s="247" t="s">
        <v>993</v>
      </c>
      <c r="B20" s="247"/>
      <c r="C20" s="116" t="s">
        <v>221</v>
      </c>
      <c r="D20" s="247" t="s">
        <v>6660</v>
      </c>
      <c r="E20" s="248" t="s">
        <v>6514</v>
      </c>
      <c r="F20" s="249" t="s">
        <v>176</v>
      </c>
      <c r="G20" s="234">
        <v>40.79</v>
      </c>
      <c r="H20" s="330"/>
      <c r="I20" s="524">
        <f t="shared" si="1"/>
        <v>0</v>
      </c>
      <c r="J20" s="236">
        <f t="shared" si="2"/>
        <v>0</v>
      </c>
      <c r="K20" s="212">
        <f t="shared" si="3"/>
        <v>0</v>
      </c>
      <c r="O20" s="109" t="str">
        <f t="shared" si="0"/>
        <v>02.02.01.04</v>
      </c>
      <c r="P20" s="118" t="s">
        <v>7467</v>
      </c>
      <c r="R20" s="119"/>
      <c r="S20" s="97"/>
      <c r="T20" s="97"/>
      <c r="U20" s="97"/>
      <c r="V20" s="79">
        <v>362.25</v>
      </c>
      <c r="W20" s="104" t="b">
        <f>V20=G20</f>
        <v>0</v>
      </c>
      <c r="X20" s="120">
        <v>1.58</v>
      </c>
      <c r="Y20" s="121" t="s">
        <v>6514</v>
      </c>
      <c r="Z20" s="122" t="b">
        <f>Y20=E20</f>
        <v>1</v>
      </c>
      <c r="AA20" s="97"/>
      <c r="AB20" s="97"/>
      <c r="AC20" s="97"/>
      <c r="AD20" s="97"/>
    </row>
    <row r="21" spans="1:33" ht="25.5">
      <c r="A21" s="247" t="s">
        <v>7469</v>
      </c>
      <c r="B21" s="247"/>
      <c r="C21" s="116" t="s">
        <v>221</v>
      </c>
      <c r="D21" s="247">
        <v>97914</v>
      </c>
      <c r="E21" s="248" t="s">
        <v>6995</v>
      </c>
      <c r="F21" s="249" t="s">
        <v>177</v>
      </c>
      <c r="G21" s="234">
        <v>407.9</v>
      </c>
      <c r="H21" s="330"/>
      <c r="I21" s="524">
        <f t="shared" si="1"/>
        <v>0</v>
      </c>
      <c r="J21" s="236">
        <f t="shared" si="2"/>
        <v>0</v>
      </c>
      <c r="K21" s="212">
        <f t="shared" si="3"/>
        <v>0</v>
      </c>
      <c r="L21" s="448"/>
      <c r="O21" s="109" t="str">
        <f t="shared" si="0"/>
        <v>02.02.01.05</v>
      </c>
      <c r="P21" s="118" t="s">
        <v>7467</v>
      </c>
      <c r="R21" s="119"/>
      <c r="S21" s="97"/>
      <c r="T21" s="97"/>
      <c r="U21" s="97"/>
      <c r="V21" s="79">
        <v>3622.5</v>
      </c>
      <c r="W21" s="104" t="b">
        <f>V21=G21</f>
        <v>0</v>
      </c>
      <c r="X21" s="120">
        <v>1.4</v>
      </c>
      <c r="Y21" s="121" t="e">
        <v>#N/A</v>
      </c>
      <c r="Z21" s="122" t="e">
        <f>Y21=E21</f>
        <v>#N/A</v>
      </c>
      <c r="AA21" s="97"/>
      <c r="AB21" s="97"/>
      <c r="AC21" s="97"/>
      <c r="AD21" s="97"/>
    </row>
    <row r="22" spans="1:33">
      <c r="A22" s="247"/>
      <c r="B22" s="247"/>
      <c r="C22" s="247"/>
      <c r="D22" s="247"/>
      <c r="E22" s="248"/>
      <c r="F22" s="249"/>
      <c r="G22" s="234"/>
      <c r="H22" s="331"/>
      <c r="I22" s="212"/>
      <c r="J22" s="212"/>
      <c r="K22" s="212"/>
      <c r="O22" s="109"/>
      <c r="P22" s="109"/>
      <c r="R22" s="100"/>
      <c r="S22" s="97"/>
      <c r="T22" s="97"/>
      <c r="U22" s="97"/>
      <c r="V22" s="79"/>
      <c r="X22" s="120"/>
      <c r="Y22" s="97"/>
      <c r="Z22" s="97"/>
      <c r="AA22" s="97"/>
      <c r="AB22" s="97"/>
      <c r="AC22" s="97"/>
      <c r="AD22" s="97"/>
    </row>
    <row r="23" spans="1:33">
      <c r="A23" s="247"/>
      <c r="B23" s="247"/>
      <c r="C23" s="247"/>
      <c r="D23" s="247"/>
      <c r="E23" s="414" t="s">
        <v>175</v>
      </c>
      <c r="F23" s="249"/>
      <c r="G23" s="251"/>
      <c r="H23" s="331"/>
      <c r="I23" s="212"/>
      <c r="J23" s="212"/>
      <c r="K23" s="252">
        <f>SUM(K12:K22)</f>
        <v>0</v>
      </c>
      <c r="L23" s="440"/>
      <c r="O23" s="109"/>
      <c r="P23" s="109"/>
      <c r="R23" s="100"/>
      <c r="S23" s="97"/>
      <c r="T23" s="97"/>
      <c r="U23" s="97"/>
      <c r="V23" s="64"/>
      <c r="X23" s="124"/>
      <c r="Y23" s="97"/>
      <c r="Z23" s="97"/>
      <c r="AA23" s="97"/>
      <c r="AB23" s="97"/>
      <c r="AC23" s="97"/>
      <c r="AD23" s="97"/>
    </row>
    <row r="24" spans="1:33">
      <c r="A24" s="247"/>
      <c r="B24" s="247"/>
      <c r="C24" s="247"/>
      <c r="D24" s="247"/>
      <c r="E24" s="248"/>
      <c r="F24" s="249"/>
      <c r="G24" s="234"/>
      <c r="H24" s="331"/>
      <c r="I24" s="212"/>
      <c r="J24" s="212"/>
      <c r="K24" s="212"/>
      <c r="O24" s="109"/>
      <c r="P24" s="109"/>
      <c r="R24" s="100"/>
      <c r="S24" s="97"/>
      <c r="T24" s="97"/>
      <c r="U24" s="97"/>
      <c r="V24" s="79"/>
      <c r="X24" s="120"/>
      <c r="Y24" s="97"/>
      <c r="Z24" s="97"/>
      <c r="AA24" s="97"/>
      <c r="AB24" s="97"/>
      <c r="AC24" s="97"/>
      <c r="AD24" s="97"/>
    </row>
    <row r="25" spans="1:33">
      <c r="A25" s="247"/>
      <c r="B25" s="247"/>
      <c r="C25" s="247"/>
      <c r="D25" s="247"/>
      <c r="E25" s="248"/>
      <c r="F25" s="249"/>
      <c r="G25" s="234"/>
      <c r="H25" s="331"/>
      <c r="I25" s="212"/>
      <c r="J25" s="212"/>
      <c r="K25" s="212"/>
      <c r="O25" s="109"/>
      <c r="P25" s="109"/>
      <c r="R25" s="100"/>
      <c r="S25" s="97"/>
      <c r="T25" s="97"/>
      <c r="U25" s="97"/>
      <c r="V25" s="79"/>
      <c r="X25" s="120"/>
      <c r="Y25" s="97"/>
      <c r="Z25" s="97"/>
      <c r="AA25" s="97"/>
      <c r="AB25" s="97"/>
      <c r="AC25" s="97"/>
      <c r="AD25" s="97"/>
    </row>
    <row r="26" spans="1:33" s="428" customFormat="1">
      <c r="A26" s="423" t="s">
        <v>39</v>
      </c>
      <c r="B26" s="423"/>
      <c r="C26" s="423"/>
      <c r="D26" s="423"/>
      <c r="E26" s="425" t="s">
        <v>1704</v>
      </c>
      <c r="F26" s="426"/>
      <c r="G26" s="219"/>
      <c r="H26" s="332"/>
      <c r="I26" s="220"/>
      <c r="J26" s="220"/>
      <c r="K26" s="220"/>
      <c r="L26" s="419"/>
      <c r="M26" s="95"/>
      <c r="N26" s="108"/>
      <c r="O26" s="109" t="str">
        <f t="shared" ref="O26:O36" si="4">A26</f>
        <v>03.</v>
      </c>
      <c r="P26" s="109"/>
      <c r="Q26" s="110"/>
      <c r="R26" s="111"/>
      <c r="S26" s="112"/>
      <c r="T26" s="112"/>
      <c r="U26" s="112"/>
      <c r="V26" s="78"/>
      <c r="W26" s="108"/>
      <c r="X26" s="113"/>
      <c r="Y26" s="112"/>
      <c r="Z26" s="112"/>
      <c r="AA26" s="112"/>
      <c r="AB26" s="112"/>
      <c r="AC26" s="112"/>
      <c r="AD26" s="112"/>
      <c r="AG26" s="401"/>
    </row>
    <row r="27" spans="1:33" s="428" customFormat="1">
      <c r="A27" s="280" t="s">
        <v>40</v>
      </c>
      <c r="B27" s="280"/>
      <c r="C27" s="280"/>
      <c r="D27" s="280"/>
      <c r="E27" s="430" t="s">
        <v>995</v>
      </c>
      <c r="F27" s="431"/>
      <c r="G27" s="227"/>
      <c r="H27" s="332"/>
      <c r="I27" s="228"/>
      <c r="J27" s="228"/>
      <c r="K27" s="228"/>
      <c r="L27" s="419"/>
      <c r="M27" s="95"/>
      <c r="N27" s="108"/>
      <c r="O27" s="109" t="str">
        <f t="shared" si="4"/>
        <v>03.01</v>
      </c>
      <c r="P27" s="109"/>
      <c r="Q27" s="110"/>
      <c r="R27" s="114"/>
      <c r="S27" s="112"/>
      <c r="T27" s="112"/>
      <c r="U27" s="112"/>
      <c r="V27" s="50"/>
      <c r="W27" s="108"/>
      <c r="X27" s="115"/>
      <c r="Y27" s="112"/>
      <c r="Z27" s="112"/>
      <c r="AA27" s="112"/>
      <c r="AB27" s="112"/>
      <c r="AC27" s="112"/>
      <c r="AD27" s="112"/>
      <c r="AG27" s="401"/>
    </row>
    <row r="28" spans="1:33">
      <c r="A28" s="247" t="s">
        <v>41</v>
      </c>
      <c r="B28" s="247" t="s">
        <v>6410</v>
      </c>
      <c r="C28" s="247" t="s">
        <v>313</v>
      </c>
      <c r="D28" s="247"/>
      <c r="E28" s="248" t="s">
        <v>7000</v>
      </c>
      <c r="F28" s="249" t="s">
        <v>171</v>
      </c>
      <c r="G28" s="234">
        <v>1</v>
      </c>
      <c r="H28" s="330"/>
      <c r="I28" s="524">
        <f>$H$3</f>
        <v>0</v>
      </c>
      <c r="J28" s="236">
        <f>TRUNC(H28 * (1+I28), 2)</f>
        <v>0</v>
      </c>
      <c r="K28" s="212">
        <f>TRUNC(G28*J28,2)</f>
        <v>0</v>
      </c>
      <c r="L28" s="454"/>
      <c r="M28" s="126"/>
      <c r="O28" s="109" t="str">
        <f t="shared" si="4"/>
        <v>03.01.01</v>
      </c>
      <c r="P28" s="118" t="s">
        <v>7467</v>
      </c>
      <c r="R28" s="100"/>
      <c r="S28" s="97"/>
      <c r="T28" s="97"/>
      <c r="U28" s="97"/>
      <c r="V28" s="127">
        <v>1</v>
      </c>
      <c r="W28" s="104" t="b">
        <f t="shared" ref="W28:W34" si="5">V28=G28</f>
        <v>1</v>
      </c>
      <c r="X28" s="128">
        <v>1500</v>
      </c>
      <c r="Y28" s="97"/>
      <c r="Z28" s="97"/>
      <c r="AA28" s="97"/>
      <c r="AB28" s="97"/>
      <c r="AC28" s="97"/>
      <c r="AD28" s="97"/>
    </row>
    <row r="29" spans="1:33">
      <c r="A29" s="247" t="s">
        <v>42</v>
      </c>
      <c r="B29" s="247" t="s">
        <v>6411</v>
      </c>
      <c r="C29" s="247" t="s">
        <v>313</v>
      </c>
      <c r="D29" s="247"/>
      <c r="E29" s="248" t="s">
        <v>7186</v>
      </c>
      <c r="F29" s="249" t="s">
        <v>164</v>
      </c>
      <c r="G29" s="234">
        <v>36</v>
      </c>
      <c r="H29" s="330"/>
      <c r="I29" s="524">
        <f t="shared" ref="I29:I34" si="6">$H$3</f>
        <v>0</v>
      </c>
      <c r="J29" s="236">
        <f t="shared" ref="J29:J34" si="7">TRUNC(H29 * (1+I29), 2)</f>
        <v>0</v>
      </c>
      <c r="K29" s="212">
        <f t="shared" ref="K29:K34" si="8">TRUNC(G29*J29,2)</f>
        <v>0</v>
      </c>
      <c r="L29" s="454"/>
      <c r="M29" s="126"/>
      <c r="O29" s="109" t="str">
        <f t="shared" si="4"/>
        <v>03.01.02</v>
      </c>
      <c r="P29" s="118" t="s">
        <v>7467</v>
      </c>
      <c r="R29" s="100"/>
      <c r="S29" s="97"/>
      <c r="T29" s="97"/>
      <c r="U29" s="97"/>
      <c r="V29" s="127">
        <v>1051</v>
      </c>
      <c r="W29" s="104" t="b">
        <f t="shared" si="5"/>
        <v>0</v>
      </c>
      <c r="X29" s="128">
        <v>27.5</v>
      </c>
      <c r="Y29" s="97"/>
      <c r="Z29" s="97"/>
      <c r="AA29" s="97"/>
      <c r="AB29" s="97"/>
      <c r="AC29" s="97"/>
      <c r="AD29" s="97"/>
    </row>
    <row r="30" spans="1:33">
      <c r="A30" s="247" t="s">
        <v>43</v>
      </c>
      <c r="B30" s="247" t="s">
        <v>7187</v>
      </c>
      <c r="C30" s="247" t="s">
        <v>313</v>
      </c>
      <c r="D30" s="247"/>
      <c r="E30" s="248" t="s">
        <v>7188</v>
      </c>
      <c r="F30" s="249" t="s">
        <v>164</v>
      </c>
      <c r="G30" s="234">
        <v>96</v>
      </c>
      <c r="H30" s="330"/>
      <c r="I30" s="524">
        <f t="shared" si="6"/>
        <v>0</v>
      </c>
      <c r="J30" s="236">
        <f t="shared" si="7"/>
        <v>0</v>
      </c>
      <c r="K30" s="212">
        <f t="shared" si="8"/>
        <v>0</v>
      </c>
      <c r="L30" s="454"/>
      <c r="M30" s="125"/>
      <c r="O30" s="109" t="str">
        <f t="shared" si="4"/>
        <v>03.01.03</v>
      </c>
      <c r="P30" s="118" t="s">
        <v>7467</v>
      </c>
      <c r="R30" s="100"/>
      <c r="S30" s="97"/>
      <c r="T30" s="97"/>
      <c r="U30" s="97"/>
      <c r="V30" s="79">
        <v>3088</v>
      </c>
      <c r="W30" s="104" t="b">
        <f t="shared" si="5"/>
        <v>0</v>
      </c>
      <c r="X30" s="120">
        <v>58.99</v>
      </c>
      <c r="Y30" s="97"/>
      <c r="Z30" s="97"/>
      <c r="AA30" s="97"/>
      <c r="AB30" s="97"/>
      <c r="AC30" s="97"/>
      <c r="AD30" s="97"/>
    </row>
    <row r="31" spans="1:33" ht="25.5">
      <c r="A31" s="247" t="s">
        <v>268</v>
      </c>
      <c r="B31" s="247"/>
      <c r="C31" s="247" t="s">
        <v>221</v>
      </c>
      <c r="D31" s="247">
        <v>92916</v>
      </c>
      <c r="E31" s="248" t="s">
        <v>6543</v>
      </c>
      <c r="F31" s="249" t="s">
        <v>180</v>
      </c>
      <c r="G31" s="234">
        <v>123</v>
      </c>
      <c r="H31" s="330"/>
      <c r="I31" s="524">
        <f t="shared" si="6"/>
        <v>0</v>
      </c>
      <c r="J31" s="236">
        <f t="shared" si="7"/>
        <v>0</v>
      </c>
      <c r="K31" s="212">
        <f t="shared" si="8"/>
        <v>0</v>
      </c>
      <c r="O31" s="109" t="str">
        <f t="shared" si="4"/>
        <v>03.01.04</v>
      </c>
      <c r="P31" s="118" t="s">
        <v>7467</v>
      </c>
      <c r="R31" s="100"/>
      <c r="S31" s="97"/>
      <c r="T31" s="97"/>
      <c r="U31" s="97"/>
      <c r="V31" s="79">
        <v>3611.4</v>
      </c>
      <c r="W31" s="104" t="b">
        <f t="shared" si="5"/>
        <v>0</v>
      </c>
      <c r="X31" s="120">
        <v>8.68</v>
      </c>
      <c r="Y31" s="121" t="e">
        <v>#N/A</v>
      </c>
      <c r="Z31" s="122" t="e">
        <f>Y31=E31</f>
        <v>#N/A</v>
      </c>
      <c r="AA31" s="97"/>
      <c r="AB31" s="97"/>
      <c r="AC31" s="97"/>
      <c r="AD31" s="97"/>
    </row>
    <row r="32" spans="1:33" ht="25.5">
      <c r="A32" s="247" t="s">
        <v>290</v>
      </c>
      <c r="B32" s="247"/>
      <c r="C32" s="247" t="s">
        <v>221</v>
      </c>
      <c r="D32" s="247">
        <v>92919</v>
      </c>
      <c r="E32" s="248" t="s">
        <v>6546</v>
      </c>
      <c r="F32" s="249" t="s">
        <v>180</v>
      </c>
      <c r="G32" s="234">
        <v>31</v>
      </c>
      <c r="H32" s="330"/>
      <c r="I32" s="524">
        <f t="shared" si="6"/>
        <v>0</v>
      </c>
      <c r="J32" s="236">
        <f t="shared" si="7"/>
        <v>0</v>
      </c>
      <c r="K32" s="212">
        <f t="shared" si="8"/>
        <v>0</v>
      </c>
      <c r="O32" s="109" t="str">
        <f t="shared" si="4"/>
        <v>03.01.05</v>
      </c>
      <c r="P32" s="118" t="s">
        <v>7467</v>
      </c>
      <c r="R32" s="100"/>
      <c r="S32" s="97"/>
      <c r="T32" s="97"/>
      <c r="U32" s="97"/>
      <c r="V32" s="79">
        <v>772.66</v>
      </c>
      <c r="W32" s="104" t="b">
        <f t="shared" si="5"/>
        <v>0</v>
      </c>
      <c r="X32" s="120">
        <v>6.81</v>
      </c>
      <c r="Y32" s="121" t="e">
        <v>#N/A</v>
      </c>
      <c r="Z32" s="122" t="e">
        <f>Y32=E32</f>
        <v>#N/A</v>
      </c>
      <c r="AA32" s="97"/>
      <c r="AB32" s="97"/>
      <c r="AC32" s="97"/>
      <c r="AD32" s="97"/>
    </row>
    <row r="33" spans="1:33" ht="25.5">
      <c r="A33" s="247" t="s">
        <v>994</v>
      </c>
      <c r="B33" s="247"/>
      <c r="C33" s="247" t="s">
        <v>221</v>
      </c>
      <c r="D33" s="247">
        <v>92921</v>
      </c>
      <c r="E33" s="248" t="s">
        <v>6547</v>
      </c>
      <c r="F33" s="249" t="s">
        <v>180</v>
      </c>
      <c r="G33" s="234">
        <v>432</v>
      </c>
      <c r="H33" s="330"/>
      <c r="I33" s="524">
        <f t="shared" si="6"/>
        <v>0</v>
      </c>
      <c r="J33" s="236">
        <f t="shared" si="7"/>
        <v>0</v>
      </c>
      <c r="K33" s="212">
        <f t="shared" si="8"/>
        <v>0</v>
      </c>
      <c r="O33" s="109" t="str">
        <f t="shared" si="4"/>
        <v>03.01.06</v>
      </c>
      <c r="P33" s="118" t="s">
        <v>7467</v>
      </c>
      <c r="R33" s="100"/>
      <c r="S33" s="97"/>
      <c r="T33" s="97"/>
      <c r="U33" s="97"/>
      <c r="V33" s="79">
        <v>11028</v>
      </c>
      <c r="W33" s="104" t="b">
        <f t="shared" si="5"/>
        <v>0</v>
      </c>
      <c r="X33" s="120">
        <v>6.04</v>
      </c>
      <c r="Y33" s="121" t="e">
        <v>#N/A</v>
      </c>
      <c r="Z33" s="122" t="e">
        <f>Y33=E33</f>
        <v>#N/A</v>
      </c>
      <c r="AA33" s="97"/>
      <c r="AB33" s="97"/>
      <c r="AC33" s="97"/>
      <c r="AD33" s="97"/>
    </row>
    <row r="34" spans="1:33" ht="25.5">
      <c r="A34" s="247" t="s">
        <v>1015</v>
      </c>
      <c r="B34" s="247"/>
      <c r="C34" s="116" t="s">
        <v>221</v>
      </c>
      <c r="D34" s="247">
        <v>95601</v>
      </c>
      <c r="E34" s="248" t="s">
        <v>6550</v>
      </c>
      <c r="F34" s="249" t="s">
        <v>171</v>
      </c>
      <c r="G34" s="234">
        <v>12</v>
      </c>
      <c r="H34" s="330"/>
      <c r="I34" s="524">
        <f t="shared" si="6"/>
        <v>0</v>
      </c>
      <c r="J34" s="236">
        <f t="shared" si="7"/>
        <v>0</v>
      </c>
      <c r="K34" s="212">
        <f t="shared" si="8"/>
        <v>0</v>
      </c>
      <c r="O34" s="109" t="str">
        <f t="shared" si="4"/>
        <v>03.01.08</v>
      </c>
      <c r="P34" s="118" t="s">
        <v>7467</v>
      </c>
      <c r="R34" s="119"/>
      <c r="S34" s="97"/>
      <c r="T34" s="97"/>
      <c r="U34" s="97"/>
      <c r="V34" s="79">
        <v>319</v>
      </c>
      <c r="W34" s="104" t="b">
        <f t="shared" si="5"/>
        <v>0</v>
      </c>
      <c r="X34" s="120">
        <v>11.69</v>
      </c>
      <c r="Y34" s="121" t="e">
        <v>#N/A</v>
      </c>
      <c r="Z34" s="122" t="e">
        <f>Y34=E34</f>
        <v>#N/A</v>
      </c>
      <c r="AA34" s="97"/>
      <c r="AB34" s="97"/>
      <c r="AC34" s="97"/>
      <c r="AD34" s="97"/>
    </row>
    <row r="35" spans="1:33" s="428" customFormat="1">
      <c r="A35" s="444" t="s">
        <v>1179</v>
      </c>
      <c r="B35" s="444"/>
      <c r="C35" s="444"/>
      <c r="D35" s="444"/>
      <c r="E35" s="414" t="s">
        <v>5337</v>
      </c>
      <c r="F35" s="445"/>
      <c r="G35" s="259"/>
      <c r="H35" s="332"/>
      <c r="I35" s="260"/>
      <c r="J35" s="260"/>
      <c r="K35" s="261"/>
      <c r="L35" s="419"/>
      <c r="M35" s="95"/>
      <c r="N35" s="108"/>
      <c r="O35" s="109" t="str">
        <f t="shared" si="4"/>
        <v>03.01.09</v>
      </c>
      <c r="P35" s="109"/>
      <c r="Q35" s="110"/>
      <c r="R35" s="114"/>
      <c r="S35" s="112"/>
      <c r="T35" s="112"/>
      <c r="U35" s="112"/>
      <c r="V35" s="81"/>
      <c r="W35" s="108"/>
      <c r="X35" s="123"/>
      <c r="Y35" s="112"/>
      <c r="Z35" s="112"/>
      <c r="AA35" s="112"/>
      <c r="AB35" s="112"/>
      <c r="AC35" s="112"/>
      <c r="AD35" s="112"/>
      <c r="AG35" s="401"/>
    </row>
    <row r="36" spans="1:33">
      <c r="A36" s="247" t="s">
        <v>2637</v>
      </c>
      <c r="B36" s="247"/>
      <c r="C36" s="116" t="s">
        <v>221</v>
      </c>
      <c r="D36" s="247" t="s">
        <v>6673</v>
      </c>
      <c r="E36" s="248" t="s">
        <v>251</v>
      </c>
      <c r="F36" s="249" t="s">
        <v>171</v>
      </c>
      <c r="G36" s="234">
        <v>1</v>
      </c>
      <c r="H36" s="330"/>
      <c r="I36" s="524">
        <f>$H$3</f>
        <v>0</v>
      </c>
      <c r="J36" s="236">
        <f>TRUNC(H36 * (1+I36), 2)</f>
        <v>0</v>
      </c>
      <c r="K36" s="212">
        <f>TRUNC(G36*J36,2)</f>
        <v>0</v>
      </c>
      <c r="O36" s="109" t="str">
        <f t="shared" si="4"/>
        <v>03.01.09.01</v>
      </c>
      <c r="P36" s="118" t="s">
        <v>7467</v>
      </c>
      <c r="R36" s="119"/>
      <c r="S36" s="97"/>
      <c r="T36" s="97"/>
      <c r="U36" s="97"/>
      <c r="V36" s="79">
        <v>21</v>
      </c>
      <c r="W36" s="104" t="b">
        <f>V36=G36</f>
        <v>0</v>
      </c>
      <c r="X36" s="120">
        <v>89.42</v>
      </c>
      <c r="Y36" s="121" t="s">
        <v>251</v>
      </c>
      <c r="Z36" s="122" t="b">
        <f>Y36=E36</f>
        <v>1</v>
      </c>
      <c r="AA36" s="97"/>
      <c r="AB36" s="97"/>
      <c r="AC36" s="97"/>
      <c r="AD36" s="97"/>
    </row>
    <row r="37" spans="1:33">
      <c r="A37" s="247"/>
      <c r="B37" s="247"/>
      <c r="C37" s="247"/>
      <c r="D37" s="247"/>
      <c r="E37" s="248"/>
      <c r="F37" s="249"/>
      <c r="G37" s="234"/>
      <c r="H37" s="331"/>
      <c r="I37" s="212"/>
      <c r="J37" s="212"/>
      <c r="K37" s="212"/>
      <c r="O37" s="109"/>
      <c r="P37" s="109"/>
      <c r="R37" s="100"/>
      <c r="S37" s="97"/>
      <c r="T37" s="97"/>
      <c r="U37" s="97"/>
      <c r="V37" s="79"/>
      <c r="X37" s="120"/>
      <c r="Y37" s="97"/>
      <c r="Z37" s="97"/>
      <c r="AA37" s="97"/>
      <c r="AB37" s="97"/>
      <c r="AC37" s="97"/>
      <c r="AD37" s="97"/>
    </row>
    <row r="38" spans="1:33">
      <c r="A38" s="247"/>
      <c r="B38" s="247"/>
      <c r="C38" s="247"/>
      <c r="D38" s="247"/>
      <c r="E38" s="248"/>
      <c r="F38" s="249"/>
      <c r="G38" s="234"/>
      <c r="H38" s="331"/>
      <c r="I38" s="212"/>
      <c r="J38" s="212"/>
      <c r="K38" s="212"/>
      <c r="O38" s="109"/>
      <c r="P38" s="109"/>
      <c r="R38" s="100"/>
      <c r="S38" s="97"/>
      <c r="T38" s="97"/>
      <c r="U38" s="97"/>
      <c r="V38" s="79"/>
      <c r="X38" s="120"/>
      <c r="Y38" s="97"/>
      <c r="Z38" s="97"/>
      <c r="AA38" s="97"/>
      <c r="AB38" s="97"/>
      <c r="AC38" s="97"/>
      <c r="AD38" s="97"/>
    </row>
    <row r="39" spans="1:33" s="428" customFormat="1">
      <c r="A39" s="280" t="s">
        <v>44</v>
      </c>
      <c r="B39" s="280"/>
      <c r="C39" s="280"/>
      <c r="D39" s="280"/>
      <c r="E39" s="430" t="s">
        <v>1026</v>
      </c>
      <c r="F39" s="431"/>
      <c r="G39" s="227"/>
      <c r="H39" s="332"/>
      <c r="I39" s="228"/>
      <c r="J39" s="228"/>
      <c r="K39" s="228"/>
      <c r="L39" s="419"/>
      <c r="M39" s="95"/>
      <c r="N39" s="108"/>
      <c r="O39" s="109" t="str">
        <f t="shared" ref="O39:O52" si="9">A39</f>
        <v>03.02</v>
      </c>
      <c r="P39" s="109"/>
      <c r="Q39" s="110"/>
      <c r="R39" s="114"/>
      <c r="S39" s="112"/>
      <c r="T39" s="112"/>
      <c r="U39" s="112"/>
      <c r="V39" s="50"/>
      <c r="W39" s="108"/>
      <c r="X39" s="115"/>
      <c r="Y39" s="112"/>
      <c r="Z39" s="112"/>
      <c r="AA39" s="112"/>
      <c r="AB39" s="112"/>
      <c r="AC39" s="112"/>
      <c r="AD39" s="112"/>
      <c r="AG39" s="401"/>
    </row>
    <row r="40" spans="1:33" s="428" customFormat="1">
      <c r="A40" s="444" t="s">
        <v>45</v>
      </c>
      <c r="B40" s="444"/>
      <c r="C40" s="444"/>
      <c r="D40" s="444"/>
      <c r="E40" s="414" t="s">
        <v>1027</v>
      </c>
      <c r="F40" s="445"/>
      <c r="G40" s="259"/>
      <c r="H40" s="332"/>
      <c r="I40" s="260"/>
      <c r="J40" s="260"/>
      <c r="K40" s="261"/>
      <c r="L40" s="419"/>
      <c r="M40" s="95"/>
      <c r="N40" s="108"/>
      <c r="O40" s="109" t="str">
        <f t="shared" si="9"/>
        <v>03.02.01</v>
      </c>
      <c r="P40" s="109"/>
      <c r="Q40" s="110"/>
      <c r="R40" s="114"/>
      <c r="S40" s="112"/>
      <c r="T40" s="112"/>
      <c r="U40" s="112"/>
      <c r="V40" s="81"/>
      <c r="W40" s="108"/>
      <c r="X40" s="123"/>
      <c r="Y40" s="112"/>
      <c r="Z40" s="112"/>
      <c r="AA40" s="112"/>
      <c r="AB40" s="112"/>
      <c r="AC40" s="112"/>
      <c r="AD40" s="112"/>
      <c r="AG40" s="401"/>
    </row>
    <row r="41" spans="1:33" ht="25.5">
      <c r="A41" s="247" t="s">
        <v>46</v>
      </c>
      <c r="B41" s="247"/>
      <c r="C41" s="116" t="s">
        <v>221</v>
      </c>
      <c r="D41" s="247">
        <v>96531</v>
      </c>
      <c r="E41" s="117" t="s">
        <v>6516</v>
      </c>
      <c r="F41" s="249" t="s">
        <v>163</v>
      </c>
      <c r="G41" s="234">
        <v>16.579999999999998</v>
      </c>
      <c r="H41" s="330"/>
      <c r="I41" s="524">
        <f>$H$3</f>
        <v>0</v>
      </c>
      <c r="J41" s="236">
        <f>TRUNC(H41 * (1+I41), 2)</f>
        <v>0</v>
      </c>
      <c r="K41" s="212">
        <f>TRUNC(G41*J41,2)</f>
        <v>0</v>
      </c>
      <c r="O41" s="109" t="str">
        <f t="shared" si="9"/>
        <v>03.02.01.01</v>
      </c>
      <c r="P41" s="118" t="s">
        <v>7467</v>
      </c>
      <c r="R41" s="119"/>
      <c r="S41" s="97"/>
      <c r="T41" s="97"/>
      <c r="U41" s="97"/>
      <c r="V41" s="79">
        <v>447.3</v>
      </c>
      <c r="W41" s="104" t="b">
        <f t="shared" ref="W41:W50" si="10">V41=G41</f>
        <v>0</v>
      </c>
      <c r="X41" s="120">
        <v>81.94</v>
      </c>
      <c r="Y41" s="121" t="e">
        <v>#N/A</v>
      </c>
      <c r="Z41" s="122" t="e">
        <f t="shared" ref="Z41:Z49" si="11">Y41=E41</f>
        <v>#N/A</v>
      </c>
      <c r="AA41" s="97"/>
      <c r="AB41" s="97"/>
      <c r="AC41" s="97"/>
      <c r="AD41" s="97"/>
    </row>
    <row r="42" spans="1:33" ht="25.5">
      <c r="A42" s="247" t="s">
        <v>47</v>
      </c>
      <c r="B42" s="247"/>
      <c r="C42" s="116" t="s">
        <v>221</v>
      </c>
      <c r="D42" s="247">
        <v>96533</v>
      </c>
      <c r="E42" s="117" t="s">
        <v>6517</v>
      </c>
      <c r="F42" s="249" t="s">
        <v>163</v>
      </c>
      <c r="G42" s="234">
        <v>17.77</v>
      </c>
      <c r="H42" s="330"/>
      <c r="I42" s="524">
        <f t="shared" ref="I42:I50" si="12">$H$3</f>
        <v>0</v>
      </c>
      <c r="J42" s="236">
        <f t="shared" ref="J42:J50" si="13">TRUNC(H42 * (1+I42), 2)</f>
        <v>0</v>
      </c>
      <c r="K42" s="212">
        <f t="shared" ref="K42:K50" si="14">TRUNC(G42*J42,2)</f>
        <v>0</v>
      </c>
      <c r="O42" s="109" t="str">
        <f t="shared" si="9"/>
        <v>03.02.01.02</v>
      </c>
      <c r="P42" s="118" t="s">
        <v>7467</v>
      </c>
      <c r="R42" s="119"/>
      <c r="S42" s="97"/>
      <c r="T42" s="97"/>
      <c r="U42" s="97"/>
      <c r="V42" s="79">
        <v>838.8</v>
      </c>
      <c r="W42" s="104" t="b">
        <f t="shared" si="10"/>
        <v>0</v>
      </c>
      <c r="X42" s="120">
        <v>72.88</v>
      </c>
      <c r="Y42" s="121" t="e">
        <v>#N/A</v>
      </c>
      <c r="Z42" s="122" t="e">
        <f t="shared" si="11"/>
        <v>#N/A</v>
      </c>
      <c r="AA42" s="97"/>
      <c r="AB42" s="97"/>
      <c r="AC42" s="97"/>
      <c r="AD42" s="97"/>
    </row>
    <row r="43" spans="1:33">
      <c r="A43" s="247" t="s">
        <v>48</v>
      </c>
      <c r="B43" s="247"/>
      <c r="C43" s="116" t="s">
        <v>221</v>
      </c>
      <c r="D43" s="247">
        <v>96616</v>
      </c>
      <c r="E43" s="248" t="s">
        <v>6518</v>
      </c>
      <c r="F43" s="249" t="s">
        <v>176</v>
      </c>
      <c r="G43" s="234">
        <v>1.2</v>
      </c>
      <c r="H43" s="330"/>
      <c r="I43" s="524">
        <f t="shared" si="12"/>
        <v>0</v>
      </c>
      <c r="J43" s="236">
        <f t="shared" si="13"/>
        <v>0</v>
      </c>
      <c r="K43" s="212">
        <f t="shared" si="14"/>
        <v>0</v>
      </c>
      <c r="O43" s="109" t="str">
        <f t="shared" si="9"/>
        <v>03.02.01.03</v>
      </c>
      <c r="P43" s="118" t="s">
        <v>7467</v>
      </c>
      <c r="R43" s="119"/>
      <c r="S43" s="97"/>
      <c r="T43" s="97"/>
      <c r="U43" s="97"/>
      <c r="V43" s="79">
        <v>31</v>
      </c>
      <c r="W43" s="104" t="b">
        <f t="shared" si="10"/>
        <v>0</v>
      </c>
      <c r="X43" s="120">
        <v>431.94</v>
      </c>
      <c r="Y43" s="121" t="e">
        <v>#N/A</v>
      </c>
      <c r="Z43" s="122" t="e">
        <f t="shared" si="11"/>
        <v>#N/A</v>
      </c>
      <c r="AA43" s="97"/>
      <c r="AB43" s="97"/>
      <c r="AC43" s="97"/>
      <c r="AD43" s="97"/>
    </row>
    <row r="44" spans="1:33" ht="25.5">
      <c r="A44" s="247" t="s">
        <v>49</v>
      </c>
      <c r="B44" s="247"/>
      <c r="C44" s="116" t="s">
        <v>221</v>
      </c>
      <c r="D44" s="247">
        <v>96543</v>
      </c>
      <c r="E44" s="248" t="s">
        <v>6534</v>
      </c>
      <c r="F44" s="249" t="s">
        <v>180</v>
      </c>
      <c r="G44" s="234">
        <v>20</v>
      </c>
      <c r="H44" s="330"/>
      <c r="I44" s="524">
        <f t="shared" si="12"/>
        <v>0</v>
      </c>
      <c r="J44" s="236">
        <f t="shared" si="13"/>
        <v>0</v>
      </c>
      <c r="K44" s="212">
        <f t="shared" si="14"/>
        <v>0</v>
      </c>
      <c r="O44" s="109" t="str">
        <f t="shared" si="9"/>
        <v>03.02.01.04</v>
      </c>
      <c r="P44" s="118" t="s">
        <v>7467</v>
      </c>
      <c r="R44" s="119"/>
      <c r="S44" s="97"/>
      <c r="T44" s="97"/>
      <c r="U44" s="97"/>
      <c r="V44" s="79">
        <v>2</v>
      </c>
      <c r="W44" s="104" t="b">
        <f t="shared" si="10"/>
        <v>0</v>
      </c>
      <c r="X44" s="120">
        <v>10.96</v>
      </c>
      <c r="Y44" s="121" t="e">
        <v>#N/A</v>
      </c>
      <c r="Z44" s="122" t="e">
        <f t="shared" si="11"/>
        <v>#N/A</v>
      </c>
      <c r="AA44" s="97"/>
      <c r="AB44" s="97"/>
      <c r="AC44" s="97"/>
      <c r="AD44" s="97"/>
    </row>
    <row r="45" spans="1:33" ht="25.5">
      <c r="A45" s="247" t="s">
        <v>2065</v>
      </c>
      <c r="B45" s="247"/>
      <c r="C45" s="116" t="s">
        <v>221</v>
      </c>
      <c r="D45" s="247">
        <v>96545</v>
      </c>
      <c r="E45" s="248" t="s">
        <v>6529</v>
      </c>
      <c r="F45" s="249" t="s">
        <v>180</v>
      </c>
      <c r="G45" s="234">
        <v>56</v>
      </c>
      <c r="H45" s="330"/>
      <c r="I45" s="524">
        <f t="shared" si="12"/>
        <v>0</v>
      </c>
      <c r="J45" s="236">
        <f t="shared" si="13"/>
        <v>0</v>
      </c>
      <c r="K45" s="212">
        <f t="shared" si="14"/>
        <v>0</v>
      </c>
      <c r="O45" s="109" t="str">
        <f t="shared" si="9"/>
        <v>03.02.01.06</v>
      </c>
      <c r="P45" s="118" t="s">
        <v>7467</v>
      </c>
      <c r="R45" s="119"/>
      <c r="S45" s="97"/>
      <c r="T45" s="97"/>
      <c r="U45" s="97"/>
      <c r="V45" s="79">
        <v>356</v>
      </c>
      <c r="W45" s="104" t="b">
        <f t="shared" si="10"/>
        <v>0</v>
      </c>
      <c r="X45" s="120">
        <v>8.98</v>
      </c>
      <c r="Y45" s="121" t="e">
        <v>#N/A</v>
      </c>
      <c r="Z45" s="122" t="e">
        <f t="shared" si="11"/>
        <v>#N/A</v>
      </c>
      <c r="AA45" s="97"/>
      <c r="AB45" s="97"/>
      <c r="AC45" s="97"/>
      <c r="AD45" s="97"/>
    </row>
    <row r="46" spans="1:33" ht="25.5">
      <c r="A46" s="247" t="s">
        <v>2066</v>
      </c>
      <c r="B46" s="247"/>
      <c r="C46" s="247" t="s">
        <v>221</v>
      </c>
      <c r="D46" s="247">
        <v>96546</v>
      </c>
      <c r="E46" s="248" t="s">
        <v>6530</v>
      </c>
      <c r="F46" s="249" t="s">
        <v>180</v>
      </c>
      <c r="G46" s="234">
        <v>181</v>
      </c>
      <c r="H46" s="330"/>
      <c r="I46" s="524">
        <f t="shared" si="12"/>
        <v>0</v>
      </c>
      <c r="J46" s="236">
        <f t="shared" si="13"/>
        <v>0</v>
      </c>
      <c r="K46" s="212">
        <f t="shared" si="14"/>
        <v>0</v>
      </c>
      <c r="O46" s="109" t="str">
        <f t="shared" si="9"/>
        <v>03.02.01.07</v>
      </c>
      <c r="P46" s="118" t="s">
        <v>7467</v>
      </c>
      <c r="R46" s="100"/>
      <c r="S46" s="97"/>
      <c r="T46" s="97"/>
      <c r="U46" s="97"/>
      <c r="V46" s="79">
        <v>2477</v>
      </c>
      <c r="W46" s="104" t="b">
        <f t="shared" si="10"/>
        <v>0</v>
      </c>
      <c r="X46" s="120">
        <v>7.3</v>
      </c>
      <c r="Y46" s="121" t="e">
        <v>#N/A</v>
      </c>
      <c r="Z46" s="122" t="e">
        <f t="shared" si="11"/>
        <v>#N/A</v>
      </c>
      <c r="AA46" s="97"/>
      <c r="AB46" s="97"/>
      <c r="AC46" s="97"/>
      <c r="AD46" s="97"/>
    </row>
    <row r="47" spans="1:33" ht="25.5">
      <c r="A47" s="247" t="s">
        <v>2067</v>
      </c>
      <c r="B47" s="247"/>
      <c r="C47" s="247" t="s">
        <v>221</v>
      </c>
      <c r="D47" s="247">
        <v>96547</v>
      </c>
      <c r="E47" s="248" t="s">
        <v>6531</v>
      </c>
      <c r="F47" s="249" t="s">
        <v>180</v>
      </c>
      <c r="G47" s="234">
        <v>136</v>
      </c>
      <c r="H47" s="330"/>
      <c r="I47" s="524">
        <f t="shared" si="12"/>
        <v>0</v>
      </c>
      <c r="J47" s="236">
        <f t="shared" si="13"/>
        <v>0</v>
      </c>
      <c r="K47" s="212">
        <f t="shared" si="14"/>
        <v>0</v>
      </c>
      <c r="O47" s="109" t="str">
        <f t="shared" si="9"/>
        <v>03.02.01.08</v>
      </c>
      <c r="P47" s="118" t="s">
        <v>7467</v>
      </c>
      <c r="R47" s="100"/>
      <c r="S47" s="97"/>
      <c r="T47" s="97"/>
      <c r="U47" s="97"/>
      <c r="V47" s="79">
        <v>6946</v>
      </c>
      <c r="W47" s="104" t="b">
        <f t="shared" si="10"/>
        <v>0</v>
      </c>
      <c r="X47" s="120">
        <v>6.4700000000000006</v>
      </c>
      <c r="Y47" s="121" t="e">
        <v>#N/A</v>
      </c>
      <c r="Z47" s="122" t="e">
        <f t="shared" si="11"/>
        <v>#N/A</v>
      </c>
      <c r="AA47" s="97"/>
      <c r="AB47" s="97"/>
      <c r="AC47" s="97"/>
      <c r="AD47" s="97"/>
    </row>
    <row r="48" spans="1:33" ht="25.5">
      <c r="A48" s="247" t="s">
        <v>2068</v>
      </c>
      <c r="B48" s="247"/>
      <c r="C48" s="247" t="s">
        <v>221</v>
      </c>
      <c r="D48" s="247">
        <v>96548</v>
      </c>
      <c r="E48" s="248" t="s">
        <v>6532</v>
      </c>
      <c r="F48" s="249" t="s">
        <v>180</v>
      </c>
      <c r="G48" s="234">
        <v>35</v>
      </c>
      <c r="H48" s="330"/>
      <c r="I48" s="524">
        <f t="shared" si="12"/>
        <v>0</v>
      </c>
      <c r="J48" s="236">
        <f t="shared" si="13"/>
        <v>0</v>
      </c>
      <c r="K48" s="212">
        <f t="shared" si="14"/>
        <v>0</v>
      </c>
      <c r="O48" s="109" t="str">
        <f t="shared" si="9"/>
        <v>03.02.01.09</v>
      </c>
      <c r="P48" s="118" t="s">
        <v>7467</v>
      </c>
      <c r="R48" s="100"/>
      <c r="S48" s="97"/>
      <c r="T48" s="97"/>
      <c r="U48" s="97"/>
      <c r="V48" s="79">
        <v>3993</v>
      </c>
      <c r="W48" s="104" t="b">
        <f t="shared" si="10"/>
        <v>0</v>
      </c>
      <c r="X48" s="120">
        <v>5.97</v>
      </c>
      <c r="Y48" s="121" t="e">
        <v>#N/A</v>
      </c>
      <c r="Z48" s="122" t="e">
        <f t="shared" si="11"/>
        <v>#N/A</v>
      </c>
      <c r="AA48" s="97"/>
      <c r="AB48" s="97"/>
      <c r="AC48" s="97"/>
      <c r="AD48" s="97"/>
    </row>
    <row r="49" spans="1:33" ht="25.5">
      <c r="A49" s="247" t="s">
        <v>5166</v>
      </c>
      <c r="B49" s="247"/>
      <c r="C49" s="247" t="s">
        <v>221</v>
      </c>
      <c r="D49" s="247">
        <v>96549</v>
      </c>
      <c r="E49" s="248" t="s">
        <v>6533</v>
      </c>
      <c r="F49" s="249" t="s">
        <v>180</v>
      </c>
      <c r="G49" s="234">
        <v>159</v>
      </c>
      <c r="H49" s="330"/>
      <c r="I49" s="524">
        <f t="shared" si="12"/>
        <v>0</v>
      </c>
      <c r="J49" s="236">
        <f t="shared" si="13"/>
        <v>0</v>
      </c>
      <c r="K49" s="212">
        <f t="shared" si="14"/>
        <v>0</v>
      </c>
      <c r="O49" s="109" t="str">
        <f t="shared" si="9"/>
        <v>03.02.01.10</v>
      </c>
      <c r="P49" s="118" t="s">
        <v>7467</v>
      </c>
      <c r="R49" s="100"/>
      <c r="S49" s="97"/>
      <c r="T49" s="97"/>
      <c r="U49" s="97"/>
      <c r="V49" s="79">
        <v>4088</v>
      </c>
      <c r="W49" s="104" t="b">
        <f t="shared" si="10"/>
        <v>0</v>
      </c>
      <c r="X49" s="120">
        <v>5.45</v>
      </c>
      <c r="Y49" s="121" t="e">
        <v>#N/A</v>
      </c>
      <c r="Z49" s="122" t="e">
        <f t="shared" si="11"/>
        <v>#N/A</v>
      </c>
      <c r="AA49" s="97"/>
      <c r="AB49" s="97"/>
      <c r="AC49" s="97"/>
      <c r="AD49" s="97"/>
    </row>
    <row r="50" spans="1:33" ht="25.5">
      <c r="A50" s="247" t="s">
        <v>2069</v>
      </c>
      <c r="B50" s="247" t="s">
        <v>1619</v>
      </c>
      <c r="C50" s="247" t="s">
        <v>313</v>
      </c>
      <c r="D50" s="129"/>
      <c r="E50" s="248" t="s">
        <v>7157</v>
      </c>
      <c r="F50" s="249" t="s">
        <v>176</v>
      </c>
      <c r="G50" s="234">
        <v>5.59</v>
      </c>
      <c r="H50" s="330"/>
      <c r="I50" s="524">
        <f t="shared" si="12"/>
        <v>0</v>
      </c>
      <c r="J50" s="236">
        <f t="shared" si="13"/>
        <v>0</v>
      </c>
      <c r="K50" s="212">
        <f t="shared" si="14"/>
        <v>0</v>
      </c>
      <c r="O50" s="109" t="str">
        <f t="shared" si="9"/>
        <v>03.02.01.11</v>
      </c>
      <c r="P50" s="118" t="s">
        <v>7467</v>
      </c>
      <c r="R50" s="119"/>
      <c r="S50" s="97"/>
      <c r="T50" s="97"/>
      <c r="U50" s="97"/>
      <c r="V50" s="79">
        <v>247.7</v>
      </c>
      <c r="W50" s="104" t="b">
        <f t="shared" si="10"/>
        <v>0</v>
      </c>
      <c r="X50" s="120">
        <v>362.85</v>
      </c>
      <c r="Y50" s="97"/>
      <c r="Z50" s="97"/>
      <c r="AA50" s="97"/>
      <c r="AB50" s="97"/>
      <c r="AC50" s="97"/>
      <c r="AD50" s="97"/>
    </row>
    <row r="51" spans="1:33" s="428" customFormat="1">
      <c r="A51" s="444" t="s">
        <v>50</v>
      </c>
      <c r="B51" s="444"/>
      <c r="C51" s="444"/>
      <c r="D51" s="444"/>
      <c r="E51" s="414" t="s">
        <v>5337</v>
      </c>
      <c r="F51" s="445"/>
      <c r="G51" s="259"/>
      <c r="H51" s="332"/>
      <c r="I51" s="260"/>
      <c r="J51" s="260"/>
      <c r="K51" s="261"/>
      <c r="L51" s="419"/>
      <c r="M51" s="95"/>
      <c r="N51" s="108"/>
      <c r="O51" s="109" t="str">
        <f t="shared" si="9"/>
        <v>03.02.02</v>
      </c>
      <c r="P51" s="109"/>
      <c r="Q51" s="110"/>
      <c r="R51" s="114"/>
      <c r="S51" s="112"/>
      <c r="T51" s="112"/>
      <c r="U51" s="112"/>
      <c r="V51" s="81"/>
      <c r="W51" s="108"/>
      <c r="X51" s="123"/>
      <c r="Y51" s="112"/>
      <c r="Z51" s="112"/>
      <c r="AA51" s="112"/>
      <c r="AB51" s="112"/>
      <c r="AC51" s="112"/>
      <c r="AD51" s="112"/>
      <c r="AG51" s="401"/>
    </row>
    <row r="52" spans="1:33">
      <c r="A52" s="247" t="s">
        <v>51</v>
      </c>
      <c r="B52" s="247"/>
      <c r="C52" s="116" t="s">
        <v>221</v>
      </c>
      <c r="D52" s="247" t="s">
        <v>6673</v>
      </c>
      <c r="E52" s="248" t="s">
        <v>251</v>
      </c>
      <c r="F52" s="249" t="s">
        <v>171</v>
      </c>
      <c r="G52" s="234">
        <v>1</v>
      </c>
      <c r="H52" s="330"/>
      <c r="I52" s="524">
        <f>$H$3</f>
        <v>0</v>
      </c>
      <c r="J52" s="236">
        <f>TRUNC(H52 * (1+I52), 2)</f>
        <v>0</v>
      </c>
      <c r="K52" s="212">
        <f>TRUNC(G52*J52,2)</f>
        <v>0</v>
      </c>
      <c r="O52" s="109" t="str">
        <f t="shared" si="9"/>
        <v>03.02.02.01</v>
      </c>
      <c r="P52" s="118" t="s">
        <v>7467</v>
      </c>
      <c r="R52" s="119"/>
      <c r="S52" s="97"/>
      <c r="T52" s="97"/>
      <c r="U52" s="97"/>
      <c r="V52" s="79">
        <v>56</v>
      </c>
      <c r="W52" s="104" t="b">
        <f>V52=G52</f>
        <v>0</v>
      </c>
      <c r="X52" s="120">
        <v>89.42</v>
      </c>
      <c r="Y52" s="121" t="s">
        <v>251</v>
      </c>
      <c r="Z52" s="122" t="b">
        <f>Y52=E52</f>
        <v>1</v>
      </c>
      <c r="AA52" s="97"/>
      <c r="AB52" s="97"/>
      <c r="AC52" s="97"/>
      <c r="AD52" s="97"/>
    </row>
    <row r="53" spans="1:33">
      <c r="A53" s="247"/>
      <c r="B53" s="247"/>
      <c r="C53" s="247"/>
      <c r="D53" s="247"/>
      <c r="E53" s="248"/>
      <c r="F53" s="249"/>
      <c r="G53" s="234"/>
      <c r="H53" s="331"/>
      <c r="I53" s="212"/>
      <c r="J53" s="212"/>
      <c r="K53" s="212"/>
      <c r="O53" s="109"/>
      <c r="P53" s="109"/>
      <c r="R53" s="100"/>
      <c r="S53" s="97"/>
      <c r="T53" s="97"/>
      <c r="U53" s="97"/>
      <c r="V53" s="79"/>
      <c r="X53" s="120"/>
      <c r="Y53" s="97"/>
      <c r="Z53" s="97"/>
      <c r="AA53" s="97"/>
      <c r="AB53" s="97"/>
      <c r="AC53" s="97"/>
      <c r="AD53" s="97"/>
    </row>
    <row r="54" spans="1:33">
      <c r="A54" s="247"/>
      <c r="B54" s="247"/>
      <c r="C54" s="247"/>
      <c r="D54" s="247"/>
      <c r="E54" s="248"/>
      <c r="F54" s="249"/>
      <c r="G54" s="234"/>
      <c r="H54" s="331"/>
      <c r="I54" s="212"/>
      <c r="J54" s="212"/>
      <c r="K54" s="212"/>
      <c r="O54" s="109"/>
      <c r="P54" s="109"/>
      <c r="R54" s="100"/>
      <c r="S54" s="97"/>
      <c r="T54" s="97"/>
      <c r="U54" s="97"/>
      <c r="V54" s="79"/>
      <c r="X54" s="120"/>
      <c r="Y54" s="97"/>
      <c r="Z54" s="97"/>
      <c r="AA54" s="97"/>
      <c r="AB54" s="97"/>
      <c r="AC54" s="97"/>
      <c r="AD54" s="97"/>
    </row>
    <row r="55" spans="1:33" s="428" customFormat="1">
      <c r="A55" s="280" t="s">
        <v>1000</v>
      </c>
      <c r="B55" s="280"/>
      <c r="C55" s="280"/>
      <c r="D55" s="280"/>
      <c r="E55" s="430" t="s">
        <v>182</v>
      </c>
      <c r="F55" s="431"/>
      <c r="G55" s="227"/>
      <c r="H55" s="332"/>
      <c r="I55" s="228"/>
      <c r="J55" s="228"/>
      <c r="K55" s="228"/>
      <c r="L55" s="419"/>
      <c r="M55" s="95"/>
      <c r="N55" s="108"/>
      <c r="O55" s="109" t="str">
        <f t="shared" ref="O55:O70" si="15">A55</f>
        <v>03.04</v>
      </c>
      <c r="P55" s="109"/>
      <c r="Q55" s="110"/>
      <c r="R55" s="114"/>
      <c r="S55" s="112"/>
      <c r="T55" s="112"/>
      <c r="U55" s="112"/>
      <c r="V55" s="50"/>
      <c r="W55" s="108"/>
      <c r="X55" s="115"/>
      <c r="Y55" s="112"/>
      <c r="Z55" s="112"/>
      <c r="AA55" s="112"/>
      <c r="AB55" s="112"/>
      <c r="AC55" s="112"/>
      <c r="AD55" s="112"/>
      <c r="AG55" s="401"/>
    </row>
    <row r="56" spans="1:33" s="428" customFormat="1">
      <c r="A56" s="444" t="s">
        <v>58</v>
      </c>
      <c r="B56" s="444"/>
      <c r="C56" s="444"/>
      <c r="D56" s="444"/>
      <c r="E56" s="414" t="s">
        <v>276</v>
      </c>
      <c r="F56" s="445"/>
      <c r="G56" s="259"/>
      <c r="H56" s="332"/>
      <c r="I56" s="260"/>
      <c r="J56" s="260"/>
      <c r="K56" s="261"/>
      <c r="L56" s="419"/>
      <c r="M56" s="95"/>
      <c r="N56" s="108"/>
      <c r="O56" s="109" t="str">
        <f t="shared" si="15"/>
        <v>03.03.01</v>
      </c>
      <c r="P56" s="109"/>
      <c r="Q56" s="110"/>
      <c r="R56" s="114"/>
      <c r="S56" s="112"/>
      <c r="T56" s="112"/>
      <c r="U56" s="112"/>
      <c r="V56" s="81"/>
      <c r="W56" s="108"/>
      <c r="X56" s="123"/>
      <c r="Y56" s="112"/>
      <c r="Z56" s="112"/>
      <c r="AA56" s="112"/>
      <c r="AB56" s="112"/>
      <c r="AC56" s="112"/>
      <c r="AD56" s="112"/>
      <c r="AG56" s="401"/>
    </row>
    <row r="57" spans="1:33" ht="38.25" customHeight="1">
      <c r="A57" s="247" t="s">
        <v>59</v>
      </c>
      <c r="B57" s="247"/>
      <c r="C57" s="247" t="s">
        <v>221</v>
      </c>
      <c r="D57" s="247">
        <v>92415</v>
      </c>
      <c r="E57" s="248" t="s">
        <v>7798</v>
      </c>
      <c r="F57" s="249" t="s">
        <v>163</v>
      </c>
      <c r="G57" s="234">
        <v>54.55</v>
      </c>
      <c r="H57" s="330"/>
      <c r="I57" s="524">
        <f>$H$3</f>
        <v>0</v>
      </c>
      <c r="J57" s="236">
        <f>TRUNC(H57 * (1+I57), 2)</f>
        <v>0</v>
      </c>
      <c r="K57" s="212">
        <f>TRUNC(G57*J57,2)</f>
        <v>0</v>
      </c>
      <c r="O57" s="109" t="str">
        <f t="shared" si="15"/>
        <v>03.03.01.01</v>
      </c>
      <c r="P57" s="118" t="s">
        <v>7467</v>
      </c>
      <c r="R57" s="100"/>
      <c r="S57" s="97"/>
      <c r="T57" s="97"/>
      <c r="U57" s="97"/>
      <c r="V57" s="79">
        <v>1756</v>
      </c>
      <c r="W57" s="104" t="b">
        <f t="shared" ref="W57:W70" si="16">V57=G57</f>
        <v>0</v>
      </c>
      <c r="X57" s="120">
        <v>83.72</v>
      </c>
      <c r="Y57" s="121" t="e">
        <v>#N/A</v>
      </c>
      <c r="Z57" s="122" t="e">
        <f t="shared" ref="Z57:Z68" si="17">Y57=E57</f>
        <v>#N/A</v>
      </c>
      <c r="AA57" s="97"/>
      <c r="AB57" s="97"/>
      <c r="AC57" s="97"/>
      <c r="AD57" s="97"/>
    </row>
    <row r="58" spans="1:33" ht="25.5">
      <c r="A58" s="247" t="s">
        <v>2074</v>
      </c>
      <c r="B58" s="247"/>
      <c r="C58" s="247" t="s">
        <v>221</v>
      </c>
      <c r="D58" s="247">
        <v>92456</v>
      </c>
      <c r="E58" s="248" t="s">
        <v>1038</v>
      </c>
      <c r="F58" s="249" t="s">
        <v>163</v>
      </c>
      <c r="G58" s="234">
        <v>90.15</v>
      </c>
      <c r="H58" s="330"/>
      <c r="I58" s="524">
        <f t="shared" ref="I58:I71" si="18">$H$3</f>
        <v>0</v>
      </c>
      <c r="J58" s="236">
        <f t="shared" ref="J58:J71" si="19">TRUNC(H58 * (1+I58), 2)</f>
        <v>0</v>
      </c>
      <c r="K58" s="212">
        <f t="shared" ref="K58:K71" si="20">TRUNC(G58*J58,2)</f>
        <v>0</v>
      </c>
      <c r="O58" s="109" t="str">
        <f t="shared" si="15"/>
        <v>03.03.01.02</v>
      </c>
      <c r="P58" s="118" t="s">
        <v>7467</v>
      </c>
      <c r="R58" s="100"/>
      <c r="S58" s="97"/>
      <c r="T58" s="97"/>
      <c r="U58" s="97"/>
      <c r="V58" s="79">
        <v>4202.5</v>
      </c>
      <c r="W58" s="104" t="b">
        <f t="shared" si="16"/>
        <v>0</v>
      </c>
      <c r="X58" s="120">
        <v>78.349999999999994</v>
      </c>
      <c r="Y58" s="121" t="e">
        <v>#N/A</v>
      </c>
      <c r="Z58" s="122" t="e">
        <f t="shared" si="17"/>
        <v>#N/A</v>
      </c>
      <c r="AA58" s="97"/>
      <c r="AB58" s="97"/>
      <c r="AC58" s="97"/>
      <c r="AD58" s="97"/>
    </row>
    <row r="59" spans="1:33" ht="37.5" customHeight="1">
      <c r="A59" s="247" t="s">
        <v>7470</v>
      </c>
      <c r="B59" s="247"/>
      <c r="C59" s="247" t="s">
        <v>221</v>
      </c>
      <c r="D59" s="247">
        <v>92514</v>
      </c>
      <c r="E59" s="248" t="s">
        <v>1039</v>
      </c>
      <c r="F59" s="249" t="s">
        <v>163</v>
      </c>
      <c r="G59" s="234">
        <v>76.12</v>
      </c>
      <c r="H59" s="330"/>
      <c r="I59" s="524">
        <f t="shared" si="18"/>
        <v>0</v>
      </c>
      <c r="J59" s="236">
        <f t="shared" si="19"/>
        <v>0</v>
      </c>
      <c r="K59" s="212">
        <f t="shared" si="20"/>
        <v>0</v>
      </c>
      <c r="O59" s="109" t="str">
        <f t="shared" si="15"/>
        <v>03.03.01.03</v>
      </c>
      <c r="P59" s="118" t="s">
        <v>7467</v>
      </c>
      <c r="R59" s="100"/>
      <c r="S59" s="97"/>
      <c r="T59" s="97"/>
      <c r="U59" s="97"/>
      <c r="V59" s="79">
        <v>5747.2</v>
      </c>
      <c r="W59" s="104" t="b">
        <f t="shared" si="16"/>
        <v>0</v>
      </c>
      <c r="X59" s="120">
        <v>22.65</v>
      </c>
      <c r="Y59" s="121" t="e">
        <v>#N/A</v>
      </c>
      <c r="Z59" s="122" t="e">
        <f t="shared" si="17"/>
        <v>#N/A</v>
      </c>
      <c r="AA59" s="97"/>
      <c r="AB59" s="97"/>
      <c r="AC59" s="97"/>
      <c r="AD59" s="97"/>
    </row>
    <row r="60" spans="1:33" ht="38.25">
      <c r="A60" s="247" t="s">
        <v>7471</v>
      </c>
      <c r="B60" s="247"/>
      <c r="C60" s="247" t="s">
        <v>221</v>
      </c>
      <c r="D60" s="247">
        <v>92759</v>
      </c>
      <c r="E60" s="248" t="s">
        <v>6551</v>
      </c>
      <c r="F60" s="249" t="s">
        <v>180</v>
      </c>
      <c r="G60" s="234">
        <v>79</v>
      </c>
      <c r="H60" s="330"/>
      <c r="I60" s="524">
        <f t="shared" si="18"/>
        <v>0</v>
      </c>
      <c r="J60" s="236">
        <f t="shared" si="19"/>
        <v>0</v>
      </c>
      <c r="K60" s="212">
        <f t="shared" si="20"/>
        <v>0</v>
      </c>
      <c r="O60" s="109" t="str">
        <f t="shared" si="15"/>
        <v>03.03.01.04</v>
      </c>
      <c r="P60" s="118" t="s">
        <v>7467</v>
      </c>
      <c r="R60" s="100"/>
      <c r="S60" s="97"/>
      <c r="T60" s="97"/>
      <c r="U60" s="97"/>
      <c r="V60" s="79">
        <v>7248</v>
      </c>
      <c r="W60" s="104" t="b">
        <f t="shared" si="16"/>
        <v>0</v>
      </c>
      <c r="X60" s="120">
        <v>8.9700000000000006</v>
      </c>
      <c r="Y60" s="121" t="e">
        <v>#N/A</v>
      </c>
      <c r="Z60" s="122" t="e">
        <f t="shared" si="17"/>
        <v>#N/A</v>
      </c>
      <c r="AA60" s="97"/>
      <c r="AB60" s="97"/>
      <c r="AC60" s="97"/>
      <c r="AD60" s="97"/>
    </row>
    <row r="61" spans="1:33" ht="38.25">
      <c r="A61" s="247" t="s">
        <v>280</v>
      </c>
      <c r="B61" s="247"/>
      <c r="C61" s="247" t="s">
        <v>221</v>
      </c>
      <c r="D61" s="247">
        <v>92760</v>
      </c>
      <c r="E61" s="248" t="s">
        <v>6552</v>
      </c>
      <c r="F61" s="249" t="s">
        <v>180</v>
      </c>
      <c r="G61" s="234">
        <v>288</v>
      </c>
      <c r="H61" s="330"/>
      <c r="I61" s="524">
        <f t="shared" si="18"/>
        <v>0</v>
      </c>
      <c r="J61" s="236">
        <f t="shared" si="19"/>
        <v>0</v>
      </c>
      <c r="K61" s="212">
        <f t="shared" si="20"/>
        <v>0</v>
      </c>
      <c r="O61" s="109" t="str">
        <f t="shared" si="15"/>
        <v>03.03.01.05</v>
      </c>
      <c r="P61" s="118" t="s">
        <v>7467</v>
      </c>
      <c r="R61" s="100"/>
      <c r="S61" s="97"/>
      <c r="T61" s="97"/>
      <c r="U61" s="97"/>
      <c r="V61" s="79">
        <v>2061</v>
      </c>
      <c r="W61" s="104" t="b">
        <f t="shared" si="16"/>
        <v>0</v>
      </c>
      <c r="X61" s="120">
        <v>7.91</v>
      </c>
      <c r="Y61" s="121" t="e">
        <v>#N/A</v>
      </c>
      <c r="Z61" s="122" t="e">
        <f t="shared" si="17"/>
        <v>#N/A</v>
      </c>
      <c r="AA61" s="97"/>
      <c r="AB61" s="97"/>
      <c r="AC61" s="97"/>
      <c r="AD61" s="97"/>
    </row>
    <row r="62" spans="1:33" ht="38.25">
      <c r="A62" s="247" t="s">
        <v>684</v>
      </c>
      <c r="B62" s="247"/>
      <c r="C62" s="247" t="s">
        <v>221</v>
      </c>
      <c r="D62" s="247">
        <v>92761</v>
      </c>
      <c r="E62" s="248" t="s">
        <v>6553</v>
      </c>
      <c r="F62" s="249" t="s">
        <v>180</v>
      </c>
      <c r="G62" s="234">
        <v>182</v>
      </c>
      <c r="H62" s="330"/>
      <c r="I62" s="524">
        <f t="shared" si="18"/>
        <v>0</v>
      </c>
      <c r="J62" s="236">
        <f t="shared" si="19"/>
        <v>0</v>
      </c>
      <c r="K62" s="212">
        <f t="shared" si="20"/>
        <v>0</v>
      </c>
      <c r="O62" s="109" t="str">
        <f t="shared" si="15"/>
        <v>03.03.01.06</v>
      </c>
      <c r="P62" s="118" t="s">
        <v>7467</v>
      </c>
      <c r="R62" s="100"/>
      <c r="S62" s="97"/>
      <c r="T62" s="97"/>
      <c r="U62" s="97"/>
      <c r="V62" s="79">
        <v>11264</v>
      </c>
      <c r="W62" s="104" t="b">
        <f t="shared" si="16"/>
        <v>0</v>
      </c>
      <c r="X62" s="120">
        <v>7.8000000000000007</v>
      </c>
      <c r="Y62" s="121" t="e">
        <v>#N/A</v>
      </c>
      <c r="Z62" s="122" t="e">
        <f t="shared" si="17"/>
        <v>#N/A</v>
      </c>
      <c r="AA62" s="97"/>
      <c r="AB62" s="97"/>
      <c r="AC62" s="97"/>
      <c r="AD62" s="97"/>
    </row>
    <row r="63" spans="1:33" ht="38.25">
      <c r="A63" s="247" t="s">
        <v>7472</v>
      </c>
      <c r="B63" s="247"/>
      <c r="C63" s="247" t="s">
        <v>221</v>
      </c>
      <c r="D63" s="247">
        <v>92762</v>
      </c>
      <c r="E63" s="248" t="s">
        <v>6554</v>
      </c>
      <c r="F63" s="249" t="s">
        <v>180</v>
      </c>
      <c r="G63" s="234">
        <v>480</v>
      </c>
      <c r="H63" s="330"/>
      <c r="I63" s="524">
        <f t="shared" si="18"/>
        <v>0</v>
      </c>
      <c r="J63" s="236">
        <f t="shared" si="19"/>
        <v>0</v>
      </c>
      <c r="K63" s="212">
        <f t="shared" si="20"/>
        <v>0</v>
      </c>
      <c r="O63" s="109" t="str">
        <f t="shared" si="15"/>
        <v>03.03.01.07</v>
      </c>
      <c r="P63" s="118" t="s">
        <v>7467</v>
      </c>
      <c r="R63" s="100"/>
      <c r="S63" s="97"/>
      <c r="T63" s="97"/>
      <c r="U63" s="97"/>
      <c r="V63" s="79">
        <v>5700</v>
      </c>
      <c r="W63" s="104" t="b">
        <f t="shared" si="16"/>
        <v>0</v>
      </c>
      <c r="X63" s="120">
        <v>6.38</v>
      </c>
      <c r="Y63" s="121" t="e">
        <v>#N/A</v>
      </c>
      <c r="Z63" s="122" t="e">
        <f t="shared" si="17"/>
        <v>#N/A</v>
      </c>
      <c r="AA63" s="97"/>
      <c r="AB63" s="97"/>
      <c r="AC63" s="97"/>
      <c r="AD63" s="97"/>
    </row>
    <row r="64" spans="1:33" ht="38.25">
      <c r="A64" s="247" t="s">
        <v>7473</v>
      </c>
      <c r="B64" s="247"/>
      <c r="C64" s="247" t="s">
        <v>221</v>
      </c>
      <c r="D64" s="247">
        <v>92763</v>
      </c>
      <c r="E64" s="248" t="s">
        <v>6555</v>
      </c>
      <c r="F64" s="249" t="s">
        <v>180</v>
      </c>
      <c r="G64" s="234">
        <v>533</v>
      </c>
      <c r="H64" s="330"/>
      <c r="I64" s="524">
        <f t="shared" si="18"/>
        <v>0</v>
      </c>
      <c r="J64" s="236">
        <f t="shared" si="19"/>
        <v>0</v>
      </c>
      <c r="K64" s="212">
        <f t="shared" si="20"/>
        <v>0</v>
      </c>
      <c r="O64" s="109" t="str">
        <f t="shared" si="15"/>
        <v>03.03.01.08</v>
      </c>
      <c r="P64" s="118" t="s">
        <v>7467</v>
      </c>
      <c r="R64" s="100"/>
      <c r="S64" s="97"/>
      <c r="T64" s="97"/>
      <c r="U64" s="97"/>
      <c r="V64" s="79">
        <v>22818</v>
      </c>
      <c r="W64" s="104" t="b">
        <f t="shared" si="16"/>
        <v>0</v>
      </c>
      <c r="X64" s="120">
        <v>5.73</v>
      </c>
      <c r="Y64" s="121" t="e">
        <v>#N/A</v>
      </c>
      <c r="Z64" s="122" t="e">
        <f t="shared" si="17"/>
        <v>#N/A</v>
      </c>
      <c r="AA64" s="97"/>
      <c r="AB64" s="97"/>
      <c r="AC64" s="97"/>
      <c r="AD64" s="97"/>
    </row>
    <row r="65" spans="1:33" ht="38.25">
      <c r="A65" s="247" t="s">
        <v>7474</v>
      </c>
      <c r="B65" s="247"/>
      <c r="C65" s="247" t="s">
        <v>221</v>
      </c>
      <c r="D65" s="247">
        <v>92764</v>
      </c>
      <c r="E65" s="248" t="s">
        <v>6556</v>
      </c>
      <c r="F65" s="249" t="s">
        <v>180</v>
      </c>
      <c r="G65" s="234">
        <v>913</v>
      </c>
      <c r="H65" s="330"/>
      <c r="I65" s="524">
        <f t="shared" si="18"/>
        <v>0</v>
      </c>
      <c r="J65" s="236">
        <f t="shared" si="19"/>
        <v>0</v>
      </c>
      <c r="K65" s="212">
        <f t="shared" si="20"/>
        <v>0</v>
      </c>
      <c r="O65" s="109" t="str">
        <f t="shared" si="15"/>
        <v>03.03.01.09</v>
      </c>
      <c r="P65" s="118" t="s">
        <v>7467</v>
      </c>
      <c r="R65" s="100"/>
      <c r="S65" s="97"/>
      <c r="T65" s="97"/>
      <c r="U65" s="97"/>
      <c r="V65" s="79">
        <v>9786</v>
      </c>
      <c r="W65" s="104" t="b">
        <f t="shared" si="16"/>
        <v>0</v>
      </c>
      <c r="X65" s="120">
        <v>5.38</v>
      </c>
      <c r="Y65" s="121" t="e">
        <v>#N/A</v>
      </c>
      <c r="Z65" s="122" t="e">
        <f t="shared" si="17"/>
        <v>#N/A</v>
      </c>
      <c r="AA65" s="97"/>
      <c r="AB65" s="97"/>
      <c r="AC65" s="97"/>
      <c r="AD65" s="97"/>
    </row>
    <row r="66" spans="1:33" ht="38.25">
      <c r="A66" s="247" t="s">
        <v>2075</v>
      </c>
      <c r="B66" s="247"/>
      <c r="C66" s="247" t="s">
        <v>221</v>
      </c>
      <c r="D66" s="247">
        <v>92765</v>
      </c>
      <c r="E66" s="248" t="s">
        <v>6557</v>
      </c>
      <c r="F66" s="249" t="s">
        <v>180</v>
      </c>
      <c r="G66" s="234">
        <v>372</v>
      </c>
      <c r="H66" s="330"/>
      <c r="I66" s="524">
        <f t="shared" si="18"/>
        <v>0</v>
      </c>
      <c r="J66" s="236">
        <f t="shared" si="19"/>
        <v>0</v>
      </c>
      <c r="K66" s="212">
        <f t="shared" si="20"/>
        <v>0</v>
      </c>
      <c r="O66" s="109" t="str">
        <f t="shared" si="15"/>
        <v>03.03.01.10</v>
      </c>
      <c r="P66" s="118" t="s">
        <v>7467</v>
      </c>
      <c r="R66" s="100"/>
      <c r="S66" s="97"/>
      <c r="T66" s="97"/>
      <c r="U66" s="97"/>
      <c r="V66" s="79">
        <v>5296</v>
      </c>
      <c r="W66" s="104" t="b">
        <f t="shared" si="16"/>
        <v>0</v>
      </c>
      <c r="X66" s="120">
        <v>4.97</v>
      </c>
      <c r="Y66" s="121" t="e">
        <v>#N/A</v>
      </c>
      <c r="Z66" s="122" t="e">
        <f t="shared" si="17"/>
        <v>#N/A</v>
      </c>
      <c r="AA66" s="97"/>
      <c r="AB66" s="97"/>
      <c r="AC66" s="97"/>
      <c r="AD66" s="97"/>
    </row>
    <row r="67" spans="1:33" ht="25.5">
      <c r="A67" s="247" t="s">
        <v>2076</v>
      </c>
      <c r="B67" s="247"/>
      <c r="C67" s="247" t="s">
        <v>221</v>
      </c>
      <c r="D67" s="247">
        <v>92770</v>
      </c>
      <c r="E67" s="248" t="s">
        <v>6561</v>
      </c>
      <c r="F67" s="249" t="s">
        <v>180</v>
      </c>
      <c r="G67" s="234">
        <v>731</v>
      </c>
      <c r="H67" s="330"/>
      <c r="I67" s="524">
        <f t="shared" si="18"/>
        <v>0</v>
      </c>
      <c r="J67" s="236">
        <f t="shared" si="19"/>
        <v>0</v>
      </c>
      <c r="K67" s="212">
        <f t="shared" si="20"/>
        <v>0</v>
      </c>
      <c r="O67" s="109" t="str">
        <f t="shared" si="15"/>
        <v>03.03.01.11</v>
      </c>
      <c r="P67" s="118" t="s">
        <v>7467</v>
      </c>
      <c r="R67" s="100"/>
      <c r="S67" s="97"/>
      <c r="T67" s="97"/>
      <c r="U67" s="97"/>
      <c r="V67" s="79">
        <v>42924</v>
      </c>
      <c r="W67" s="104" t="b">
        <f t="shared" si="16"/>
        <v>0</v>
      </c>
      <c r="X67" s="120">
        <v>7.2099999999999991</v>
      </c>
      <c r="Y67" s="121" t="e">
        <v>#N/A</v>
      </c>
      <c r="Z67" s="122" t="e">
        <f t="shared" si="17"/>
        <v>#N/A</v>
      </c>
      <c r="AA67" s="97"/>
      <c r="AB67" s="97"/>
      <c r="AC67" s="97"/>
      <c r="AD67" s="97"/>
    </row>
    <row r="68" spans="1:33" ht="25.5">
      <c r="A68" s="247" t="s">
        <v>7475</v>
      </c>
      <c r="B68" s="247"/>
      <c r="C68" s="247" t="s">
        <v>221</v>
      </c>
      <c r="D68" s="247">
        <v>92771</v>
      </c>
      <c r="E68" s="248" t="s">
        <v>6562</v>
      </c>
      <c r="F68" s="249" t="s">
        <v>180</v>
      </c>
      <c r="G68" s="234">
        <v>1065</v>
      </c>
      <c r="H68" s="330"/>
      <c r="I68" s="524">
        <f t="shared" si="18"/>
        <v>0</v>
      </c>
      <c r="J68" s="236">
        <f t="shared" si="19"/>
        <v>0</v>
      </c>
      <c r="K68" s="212">
        <f t="shared" si="20"/>
        <v>0</v>
      </c>
      <c r="O68" s="109" t="str">
        <f t="shared" si="15"/>
        <v>03.03.01.12</v>
      </c>
      <c r="P68" s="118" t="s">
        <v>7467</v>
      </c>
      <c r="R68" s="100"/>
      <c r="S68" s="97"/>
      <c r="T68" s="97"/>
      <c r="U68" s="97"/>
      <c r="V68" s="79">
        <v>20514</v>
      </c>
      <c r="W68" s="104" t="b">
        <f t="shared" si="16"/>
        <v>0</v>
      </c>
      <c r="X68" s="120">
        <v>5.91</v>
      </c>
      <c r="Y68" s="121" t="e">
        <v>#N/A</v>
      </c>
      <c r="Z68" s="122" t="e">
        <f t="shared" si="17"/>
        <v>#N/A</v>
      </c>
      <c r="AA68" s="97"/>
      <c r="AB68" s="97"/>
      <c r="AC68" s="97"/>
      <c r="AD68" s="97"/>
    </row>
    <row r="69" spans="1:33" ht="25.5">
      <c r="A69" s="247" t="s">
        <v>7476</v>
      </c>
      <c r="B69" s="247" t="s">
        <v>2679</v>
      </c>
      <c r="C69" s="247" t="s">
        <v>313</v>
      </c>
      <c r="D69" s="129"/>
      <c r="E69" s="248" t="s">
        <v>7160</v>
      </c>
      <c r="F69" s="249" t="s">
        <v>176</v>
      </c>
      <c r="G69" s="234">
        <v>4.75</v>
      </c>
      <c r="H69" s="330"/>
      <c r="I69" s="524">
        <f t="shared" si="18"/>
        <v>0</v>
      </c>
      <c r="J69" s="236">
        <f t="shared" si="19"/>
        <v>0</v>
      </c>
      <c r="K69" s="212">
        <f t="shared" si="20"/>
        <v>0</v>
      </c>
      <c r="O69" s="109" t="str">
        <f t="shared" si="15"/>
        <v>03.03.01.13</v>
      </c>
      <c r="P69" s="118" t="s">
        <v>7467</v>
      </c>
      <c r="R69" s="100"/>
      <c r="S69" s="97"/>
      <c r="T69" s="97"/>
      <c r="U69" s="97"/>
      <c r="V69" s="79">
        <v>1974.9999999999998</v>
      </c>
      <c r="W69" s="104" t="b">
        <f t="shared" si="16"/>
        <v>0</v>
      </c>
      <c r="X69" s="120" t="e">
        <v>#N/A</v>
      </c>
      <c r="Y69" s="97"/>
      <c r="Z69" s="97"/>
      <c r="AA69" s="97"/>
      <c r="AB69" s="97"/>
      <c r="AC69" s="97"/>
      <c r="AD69" s="97"/>
    </row>
    <row r="70" spans="1:33" ht="38.25">
      <c r="A70" s="247" t="s">
        <v>7477</v>
      </c>
      <c r="B70" s="247" t="s">
        <v>7167</v>
      </c>
      <c r="C70" s="247" t="s">
        <v>313</v>
      </c>
      <c r="D70" s="129"/>
      <c r="E70" s="248" t="s">
        <v>7161</v>
      </c>
      <c r="F70" s="249" t="s">
        <v>176</v>
      </c>
      <c r="G70" s="234">
        <v>13.6</v>
      </c>
      <c r="H70" s="330"/>
      <c r="I70" s="524">
        <f t="shared" si="18"/>
        <v>0</v>
      </c>
      <c r="J70" s="236">
        <f t="shared" si="19"/>
        <v>0</v>
      </c>
      <c r="K70" s="212">
        <f t="shared" si="20"/>
        <v>0</v>
      </c>
      <c r="O70" s="109" t="str">
        <f t="shared" si="15"/>
        <v>03.03.01.14</v>
      </c>
      <c r="P70" s="118" t="s">
        <v>7467</v>
      </c>
      <c r="R70" s="100"/>
      <c r="S70" s="97"/>
      <c r="T70" s="97"/>
      <c r="U70" s="97"/>
      <c r="V70" s="79">
        <v>1974.9999999999998</v>
      </c>
      <c r="W70" s="104" t="b">
        <f t="shared" si="16"/>
        <v>0</v>
      </c>
      <c r="X70" s="120" t="e">
        <v>#N/A</v>
      </c>
      <c r="Y70" s="97"/>
      <c r="Z70" s="97"/>
      <c r="AA70" s="97"/>
      <c r="AB70" s="97"/>
      <c r="AC70" s="97"/>
      <c r="AD70" s="97"/>
    </row>
    <row r="71" spans="1:33" ht="38.25">
      <c r="A71" s="247" t="s">
        <v>7478</v>
      </c>
      <c r="B71" s="247" t="s">
        <v>7168</v>
      </c>
      <c r="C71" s="247" t="s">
        <v>313</v>
      </c>
      <c r="D71" s="129"/>
      <c r="E71" s="248" t="s">
        <v>7162</v>
      </c>
      <c r="F71" s="249" t="s">
        <v>176</v>
      </c>
      <c r="G71" s="234">
        <v>13.6</v>
      </c>
      <c r="H71" s="330"/>
      <c r="I71" s="524">
        <f t="shared" si="18"/>
        <v>0</v>
      </c>
      <c r="J71" s="236">
        <f t="shared" si="19"/>
        <v>0</v>
      </c>
      <c r="K71" s="212">
        <f t="shared" si="20"/>
        <v>0</v>
      </c>
      <c r="O71" s="109"/>
      <c r="P71" s="118"/>
      <c r="R71" s="100"/>
      <c r="S71" s="97"/>
      <c r="T71" s="97"/>
      <c r="U71" s="97"/>
      <c r="V71" s="79"/>
      <c r="X71" s="120" t="e">
        <v>#N/A</v>
      </c>
      <c r="Y71" s="97"/>
      <c r="Z71" s="97"/>
      <c r="AA71" s="97"/>
      <c r="AB71" s="97"/>
      <c r="AC71" s="97"/>
      <c r="AD71" s="97"/>
    </row>
    <row r="72" spans="1:33" s="428" customFormat="1">
      <c r="A72" s="444" t="s">
        <v>60</v>
      </c>
      <c r="B72" s="444"/>
      <c r="C72" s="444"/>
      <c r="D72" s="444"/>
      <c r="E72" s="414" t="s">
        <v>5337</v>
      </c>
      <c r="F72" s="445"/>
      <c r="G72" s="265"/>
      <c r="H72" s="332"/>
      <c r="I72" s="260"/>
      <c r="J72" s="260"/>
      <c r="K72" s="260"/>
      <c r="L72" s="419"/>
      <c r="M72" s="95"/>
      <c r="N72" s="108"/>
      <c r="O72" s="109" t="str">
        <f>A72</f>
        <v>03.03.02</v>
      </c>
      <c r="P72" s="109"/>
      <c r="Q72" s="110"/>
      <c r="R72" s="114"/>
      <c r="S72" s="112"/>
      <c r="T72" s="112"/>
      <c r="U72" s="112"/>
      <c r="V72" s="80"/>
      <c r="W72" s="108"/>
      <c r="X72" s="130"/>
      <c r="Y72" s="112"/>
      <c r="Z72" s="112"/>
      <c r="AA72" s="112"/>
      <c r="AB72" s="112"/>
      <c r="AC72" s="112"/>
      <c r="AD72" s="112"/>
      <c r="AG72" s="401"/>
    </row>
    <row r="73" spans="1:33">
      <c r="A73" s="247" t="s">
        <v>61</v>
      </c>
      <c r="B73" s="247"/>
      <c r="C73" s="247" t="s">
        <v>221</v>
      </c>
      <c r="D73" s="247" t="s">
        <v>6673</v>
      </c>
      <c r="E73" s="248" t="s">
        <v>251</v>
      </c>
      <c r="F73" s="249" t="s">
        <v>171</v>
      </c>
      <c r="G73" s="234">
        <v>2</v>
      </c>
      <c r="H73" s="330"/>
      <c r="I73" s="524">
        <f>$H$3</f>
        <v>0</v>
      </c>
      <c r="J73" s="236">
        <f>TRUNC(H73 * (1+I73), 2)</f>
        <v>0</v>
      </c>
      <c r="K73" s="212">
        <f>TRUNC(G73*J73,2)</f>
        <v>0</v>
      </c>
      <c r="O73" s="109" t="str">
        <f>A73</f>
        <v>03.03.02.01</v>
      </c>
      <c r="P73" s="118" t="s">
        <v>7467</v>
      </c>
      <c r="R73" s="100"/>
      <c r="S73" s="97"/>
      <c r="T73" s="97"/>
      <c r="U73" s="97"/>
      <c r="V73" s="79">
        <v>82</v>
      </c>
      <c r="W73" s="104" t="b">
        <f>V73=G73</f>
        <v>0</v>
      </c>
      <c r="X73" s="120">
        <v>89.42</v>
      </c>
      <c r="Y73" s="121" t="s">
        <v>251</v>
      </c>
      <c r="Z73" s="122" t="b">
        <f>Y73=E73</f>
        <v>1</v>
      </c>
      <c r="AA73" s="97"/>
      <c r="AB73" s="97"/>
      <c r="AC73" s="97"/>
      <c r="AD73" s="97"/>
    </row>
    <row r="74" spans="1:33">
      <c r="A74" s="247"/>
      <c r="B74" s="247"/>
      <c r="C74" s="247"/>
      <c r="D74" s="247"/>
      <c r="E74" s="248"/>
      <c r="F74" s="249"/>
      <c r="G74" s="234"/>
      <c r="H74" s="331"/>
      <c r="I74" s="212"/>
      <c r="J74" s="212"/>
      <c r="K74" s="212"/>
      <c r="O74" s="109"/>
      <c r="P74" s="109"/>
      <c r="R74" s="100"/>
      <c r="S74" s="97"/>
      <c r="T74" s="97"/>
      <c r="U74" s="97"/>
      <c r="V74" s="79"/>
      <c r="X74" s="120"/>
      <c r="Y74" s="97"/>
      <c r="Z74" s="97"/>
      <c r="AA74" s="97"/>
      <c r="AB74" s="97"/>
      <c r="AC74" s="97"/>
      <c r="AD74" s="97"/>
    </row>
    <row r="75" spans="1:33">
      <c r="A75" s="247"/>
      <c r="B75" s="247"/>
      <c r="C75" s="247"/>
      <c r="D75" s="247"/>
      <c r="E75" s="414" t="s">
        <v>175</v>
      </c>
      <c r="F75" s="249"/>
      <c r="G75" s="251"/>
      <c r="H75" s="331"/>
      <c r="I75" s="212"/>
      <c r="J75" s="212"/>
      <c r="K75" s="252">
        <f>SUM(K28:K74)</f>
        <v>0</v>
      </c>
      <c r="L75" s="440"/>
      <c r="O75" s="109"/>
      <c r="P75" s="109"/>
      <c r="R75" s="100"/>
      <c r="S75" s="97"/>
      <c r="T75" s="97"/>
      <c r="U75" s="97"/>
      <c r="V75" s="64"/>
      <c r="X75" s="124"/>
      <c r="Y75" s="97"/>
      <c r="Z75" s="97"/>
      <c r="AA75" s="97"/>
      <c r="AB75" s="97"/>
      <c r="AC75" s="97"/>
      <c r="AD75" s="97"/>
    </row>
    <row r="76" spans="1:33">
      <c r="A76" s="247"/>
      <c r="B76" s="247"/>
      <c r="C76" s="247"/>
      <c r="D76" s="247"/>
      <c r="E76" s="248"/>
      <c r="F76" s="249"/>
      <c r="G76" s="234"/>
      <c r="H76" s="331"/>
      <c r="I76" s="212"/>
      <c r="J76" s="212"/>
      <c r="K76" s="212"/>
      <c r="O76" s="109"/>
      <c r="P76" s="109"/>
      <c r="R76" s="100"/>
      <c r="S76" s="97"/>
      <c r="T76" s="97"/>
      <c r="U76" s="97"/>
      <c r="V76" s="79"/>
      <c r="X76" s="120"/>
      <c r="Y76" s="97"/>
      <c r="Z76" s="97"/>
      <c r="AA76" s="97"/>
      <c r="AB76" s="97"/>
      <c r="AC76" s="97"/>
      <c r="AD76" s="97"/>
    </row>
    <row r="77" spans="1:33">
      <c r="A77" s="247"/>
      <c r="B77" s="247"/>
      <c r="C77" s="247"/>
      <c r="D77" s="247"/>
      <c r="E77" s="248"/>
      <c r="F77" s="249"/>
      <c r="G77" s="234"/>
      <c r="H77" s="331"/>
      <c r="I77" s="212"/>
      <c r="J77" s="212"/>
      <c r="K77" s="212"/>
      <c r="O77" s="109"/>
      <c r="P77" s="109"/>
      <c r="R77" s="100"/>
      <c r="S77" s="97"/>
      <c r="T77" s="97"/>
      <c r="U77" s="97"/>
      <c r="V77" s="79"/>
      <c r="X77" s="120"/>
      <c r="Y77" s="97"/>
      <c r="Z77" s="97"/>
      <c r="AA77" s="97"/>
      <c r="AB77" s="97"/>
      <c r="AC77" s="97"/>
      <c r="AD77" s="97"/>
    </row>
    <row r="78" spans="1:33" s="428" customFormat="1">
      <c r="A78" s="423" t="s">
        <v>73</v>
      </c>
      <c r="B78" s="423"/>
      <c r="C78" s="423"/>
      <c r="D78" s="423"/>
      <c r="E78" s="425" t="s">
        <v>184</v>
      </c>
      <c r="F78" s="426"/>
      <c r="G78" s="219"/>
      <c r="H78" s="332"/>
      <c r="I78" s="220"/>
      <c r="J78" s="220"/>
      <c r="K78" s="220"/>
      <c r="L78" s="419"/>
      <c r="M78" s="95"/>
      <c r="N78" s="108"/>
      <c r="O78" s="109" t="str">
        <f>A78</f>
        <v>05.</v>
      </c>
      <c r="P78" s="109"/>
      <c r="Q78" s="110"/>
      <c r="R78" s="111"/>
      <c r="S78" s="112"/>
      <c r="T78" s="112"/>
      <c r="U78" s="112"/>
      <c r="V78" s="78"/>
      <c r="W78" s="108"/>
      <c r="X78" s="113"/>
      <c r="Y78" s="112"/>
      <c r="Z78" s="112"/>
      <c r="AA78" s="112"/>
      <c r="AB78" s="112"/>
      <c r="AC78" s="112"/>
      <c r="AD78" s="112"/>
      <c r="AG78" s="401"/>
    </row>
    <row r="79" spans="1:33" s="428" customFormat="1">
      <c r="A79" s="280" t="s">
        <v>74</v>
      </c>
      <c r="B79" s="280"/>
      <c r="C79" s="280"/>
      <c r="D79" s="280"/>
      <c r="E79" s="430" t="s">
        <v>188</v>
      </c>
      <c r="F79" s="431"/>
      <c r="G79" s="227"/>
      <c r="H79" s="332"/>
      <c r="I79" s="228"/>
      <c r="J79" s="228"/>
      <c r="K79" s="228"/>
      <c r="L79" s="419"/>
      <c r="M79" s="95"/>
      <c r="N79" s="108"/>
      <c r="O79" s="109" t="str">
        <f>A79</f>
        <v>05.01</v>
      </c>
      <c r="P79" s="109"/>
      <c r="Q79" s="110"/>
      <c r="R79" s="114"/>
      <c r="S79" s="112"/>
      <c r="T79" s="112"/>
      <c r="U79" s="112"/>
      <c r="V79" s="50"/>
      <c r="W79" s="108"/>
      <c r="X79" s="115"/>
      <c r="Y79" s="112"/>
      <c r="Z79" s="112"/>
      <c r="AA79" s="112"/>
      <c r="AB79" s="112"/>
      <c r="AC79" s="112"/>
      <c r="AD79" s="112"/>
      <c r="AG79" s="401"/>
    </row>
    <row r="80" spans="1:33" ht="25.5">
      <c r="A80" s="247" t="s">
        <v>75</v>
      </c>
      <c r="B80" s="247"/>
      <c r="C80" s="116" t="s">
        <v>221</v>
      </c>
      <c r="D80" s="247">
        <v>72120</v>
      </c>
      <c r="E80" s="248" t="s">
        <v>7372</v>
      </c>
      <c r="F80" s="249" t="s">
        <v>163</v>
      </c>
      <c r="G80" s="234">
        <v>17.72</v>
      </c>
      <c r="H80" s="330"/>
      <c r="I80" s="524">
        <f>$H$3</f>
        <v>0</v>
      </c>
      <c r="J80" s="236">
        <f>TRUNC(H80 * (1+I80), 2)</f>
        <v>0</v>
      </c>
      <c r="K80" s="212">
        <f>TRUNC(G80*J80,2)</f>
        <v>0</v>
      </c>
      <c r="L80" s="458"/>
      <c r="O80" s="109" t="str">
        <f>A80</f>
        <v>05.01.01</v>
      </c>
      <c r="P80" s="131" t="s">
        <v>7413</v>
      </c>
      <c r="R80" s="132" t="s">
        <v>5346</v>
      </c>
      <c r="S80" s="97"/>
      <c r="T80" s="97"/>
      <c r="U80" s="97"/>
      <c r="V80" s="133">
        <v>17.009999999999998</v>
      </c>
      <c r="W80" s="104" t="b">
        <f>V80=G80</f>
        <v>0</v>
      </c>
      <c r="X80" s="134">
        <v>413.23</v>
      </c>
      <c r="Y80" s="121" t="e">
        <v>#N/A</v>
      </c>
      <c r="Z80" s="122" t="e">
        <f>Y80=E80</f>
        <v>#N/A</v>
      </c>
      <c r="AA80" s="97"/>
      <c r="AB80" s="97"/>
      <c r="AC80" s="97"/>
      <c r="AD80" s="97"/>
    </row>
    <row r="81" spans="1:33" ht="38.25">
      <c r="A81" s="247" t="s">
        <v>76</v>
      </c>
      <c r="B81" s="247"/>
      <c r="C81" s="116" t="s">
        <v>221</v>
      </c>
      <c r="D81" s="247">
        <v>84885</v>
      </c>
      <c r="E81" s="248" t="s">
        <v>7370</v>
      </c>
      <c r="F81" s="249" t="s">
        <v>171</v>
      </c>
      <c r="G81" s="234">
        <v>2</v>
      </c>
      <c r="H81" s="330"/>
      <c r="I81" s="524">
        <f t="shared" ref="I81:I82" si="21">$H$3</f>
        <v>0</v>
      </c>
      <c r="J81" s="236">
        <f t="shared" ref="J81:J82" si="22">TRUNC(H81 * (1+I81), 2)</f>
        <v>0</v>
      </c>
      <c r="K81" s="212">
        <f t="shared" ref="K81:K82" si="23">TRUNC(G81*J81,2)</f>
        <v>0</v>
      </c>
      <c r="N81" s="135" t="s">
        <v>7002</v>
      </c>
      <c r="O81" s="109" t="str">
        <f>A81</f>
        <v>05.01.02</v>
      </c>
      <c r="P81" s="131" t="s">
        <v>7413</v>
      </c>
      <c r="R81" s="132"/>
      <c r="S81" s="97"/>
      <c r="T81" s="97"/>
      <c r="U81" s="97"/>
      <c r="V81" s="79">
        <v>0</v>
      </c>
      <c r="W81" s="104" t="b">
        <f>V81=G81</f>
        <v>0</v>
      </c>
      <c r="X81" s="120">
        <v>1149.6499999999999</v>
      </c>
      <c r="Y81" s="97"/>
      <c r="Z81" s="97"/>
      <c r="AA81" s="97"/>
      <c r="AB81" s="97"/>
      <c r="AC81" s="97"/>
      <c r="AD81" s="97"/>
    </row>
    <row r="82" spans="1:33">
      <c r="A82" s="247" t="s">
        <v>77</v>
      </c>
      <c r="B82" s="247"/>
      <c r="C82" s="116" t="s">
        <v>221</v>
      </c>
      <c r="D82" s="247">
        <v>84886</v>
      </c>
      <c r="E82" s="248" t="s">
        <v>7371</v>
      </c>
      <c r="F82" s="249" t="s">
        <v>171</v>
      </c>
      <c r="G82" s="234">
        <v>2</v>
      </c>
      <c r="H82" s="330"/>
      <c r="I82" s="524">
        <f t="shared" si="21"/>
        <v>0</v>
      </c>
      <c r="J82" s="236">
        <f t="shared" si="22"/>
        <v>0</v>
      </c>
      <c r="K82" s="212">
        <f t="shared" si="23"/>
        <v>0</v>
      </c>
      <c r="N82" s="135" t="s">
        <v>7002</v>
      </c>
      <c r="O82" s="109" t="str">
        <f>A82</f>
        <v>05.01.03</v>
      </c>
      <c r="P82" s="131" t="s">
        <v>7413</v>
      </c>
      <c r="R82" s="132"/>
      <c r="S82" s="97"/>
      <c r="T82" s="97"/>
      <c r="U82" s="97"/>
      <c r="V82" s="79">
        <v>1</v>
      </c>
      <c r="W82" s="104" t="b">
        <f>V82=G82</f>
        <v>0</v>
      </c>
      <c r="X82" s="120">
        <v>2192.14</v>
      </c>
      <c r="Y82" s="97"/>
      <c r="Z82" s="97"/>
      <c r="AA82" s="97"/>
      <c r="AB82" s="97"/>
      <c r="AC82" s="97"/>
      <c r="AD82" s="97"/>
    </row>
    <row r="83" spans="1:33">
      <c r="A83" s="247"/>
      <c r="B83" s="247"/>
      <c r="C83" s="247"/>
      <c r="D83" s="247"/>
      <c r="E83" s="525"/>
      <c r="F83" s="526"/>
      <c r="G83" s="234"/>
      <c r="H83" s="331"/>
      <c r="I83" s="212"/>
      <c r="J83" s="212"/>
      <c r="K83" s="212"/>
      <c r="O83" s="109"/>
      <c r="P83" s="109"/>
      <c r="R83" s="132"/>
      <c r="S83" s="97"/>
      <c r="T83" s="97"/>
      <c r="U83" s="97"/>
      <c r="V83" s="79"/>
      <c r="X83" s="120"/>
      <c r="Y83" s="97"/>
      <c r="Z83" s="97"/>
      <c r="AA83" s="97"/>
      <c r="AB83" s="97"/>
      <c r="AC83" s="97"/>
      <c r="AD83" s="97"/>
    </row>
    <row r="84" spans="1:33">
      <c r="A84" s="247"/>
      <c r="B84" s="247"/>
      <c r="C84" s="247"/>
      <c r="D84" s="247"/>
      <c r="E84" s="414" t="s">
        <v>175</v>
      </c>
      <c r="F84" s="249"/>
      <c r="G84" s="251"/>
      <c r="H84" s="331"/>
      <c r="I84" s="212"/>
      <c r="J84" s="212"/>
      <c r="K84" s="252">
        <f>SUM(K79:K83)</f>
        <v>0</v>
      </c>
      <c r="L84" s="440"/>
      <c r="O84" s="109"/>
      <c r="P84" s="109"/>
      <c r="R84" s="132"/>
      <c r="S84" s="97"/>
      <c r="T84" s="97"/>
      <c r="U84" s="97"/>
      <c r="V84" s="64"/>
      <c r="X84" s="124"/>
      <c r="Y84" s="97"/>
      <c r="Z84" s="97"/>
      <c r="AA84" s="97"/>
      <c r="AB84" s="97"/>
      <c r="AC84" s="97"/>
      <c r="AD84" s="97"/>
    </row>
    <row r="85" spans="1:33">
      <c r="A85" s="247"/>
      <c r="B85" s="247"/>
      <c r="C85" s="247"/>
      <c r="D85" s="247"/>
      <c r="E85" s="248"/>
      <c r="F85" s="249"/>
      <c r="G85" s="234"/>
      <c r="H85" s="331"/>
      <c r="I85" s="212"/>
      <c r="J85" s="212"/>
      <c r="K85" s="212"/>
      <c r="O85" s="109"/>
      <c r="P85" s="109"/>
      <c r="R85" s="132"/>
      <c r="S85" s="97"/>
      <c r="T85" s="97"/>
      <c r="U85" s="97"/>
      <c r="V85" s="79"/>
      <c r="X85" s="120"/>
      <c r="Y85" s="97"/>
      <c r="Z85" s="97"/>
      <c r="AA85" s="97"/>
      <c r="AB85" s="97"/>
      <c r="AC85" s="97"/>
      <c r="AD85" s="97"/>
    </row>
    <row r="86" spans="1:33">
      <c r="A86" s="247"/>
      <c r="B86" s="247"/>
      <c r="C86" s="247"/>
      <c r="D86" s="247"/>
      <c r="E86" s="248"/>
      <c r="F86" s="249"/>
      <c r="G86" s="234"/>
      <c r="H86" s="331"/>
      <c r="I86" s="212"/>
      <c r="J86" s="212"/>
      <c r="K86" s="212"/>
      <c r="O86" s="109"/>
      <c r="P86" s="109"/>
      <c r="R86" s="132"/>
      <c r="S86" s="97"/>
      <c r="T86" s="97"/>
      <c r="U86" s="97"/>
      <c r="V86" s="79"/>
      <c r="X86" s="120"/>
      <c r="Y86" s="97"/>
      <c r="Z86" s="97"/>
      <c r="AA86" s="97"/>
      <c r="AB86" s="97"/>
      <c r="AC86" s="97"/>
      <c r="AD86" s="97"/>
    </row>
    <row r="87" spans="1:33" s="428" customFormat="1">
      <c r="A87" s="423" t="s">
        <v>84</v>
      </c>
      <c r="B87" s="423"/>
      <c r="C87" s="423"/>
      <c r="D87" s="423"/>
      <c r="E87" s="425" t="s">
        <v>1706</v>
      </c>
      <c r="F87" s="426"/>
      <c r="G87" s="219"/>
      <c r="H87" s="332"/>
      <c r="I87" s="220"/>
      <c r="J87" s="220"/>
      <c r="K87" s="220"/>
      <c r="L87" s="419"/>
      <c r="M87" s="95"/>
      <c r="N87" s="108"/>
      <c r="O87" s="109" t="str">
        <f>A87</f>
        <v>06.</v>
      </c>
      <c r="P87" s="109"/>
      <c r="Q87" s="110"/>
      <c r="R87" s="136"/>
      <c r="S87" s="112"/>
      <c r="T87" s="112"/>
      <c r="U87" s="112"/>
      <c r="V87" s="78"/>
      <c r="W87" s="108"/>
      <c r="X87" s="113"/>
      <c r="Y87" s="112"/>
      <c r="Z87" s="112"/>
      <c r="AA87" s="112"/>
      <c r="AB87" s="112"/>
      <c r="AC87" s="112"/>
      <c r="AD87" s="112"/>
      <c r="AG87" s="401"/>
    </row>
    <row r="88" spans="1:33" s="428" customFormat="1">
      <c r="A88" s="280" t="s">
        <v>85</v>
      </c>
      <c r="B88" s="280"/>
      <c r="C88" s="280"/>
      <c r="D88" s="280"/>
      <c r="E88" s="430" t="s">
        <v>7479</v>
      </c>
      <c r="F88" s="431"/>
      <c r="G88" s="227"/>
      <c r="H88" s="332"/>
      <c r="I88" s="228"/>
      <c r="J88" s="228"/>
      <c r="K88" s="228"/>
      <c r="L88" s="419"/>
      <c r="M88" s="95"/>
      <c r="N88" s="108"/>
      <c r="O88" s="109" t="str">
        <f>A88</f>
        <v>06.01</v>
      </c>
      <c r="P88" s="109"/>
      <c r="Q88" s="110"/>
      <c r="R88" s="137"/>
      <c r="S88" s="112"/>
      <c r="T88" s="112"/>
      <c r="U88" s="112"/>
      <c r="V88" s="50"/>
      <c r="W88" s="108"/>
      <c r="X88" s="115"/>
      <c r="Y88" s="112"/>
      <c r="Z88" s="112"/>
      <c r="AA88" s="112"/>
      <c r="AB88" s="112"/>
      <c r="AC88" s="112"/>
      <c r="AD88" s="112"/>
      <c r="AG88" s="401"/>
    </row>
    <row r="89" spans="1:33" ht="25.5">
      <c r="A89" s="247" t="s">
        <v>86</v>
      </c>
      <c r="B89" s="247"/>
      <c r="C89" s="247" t="s">
        <v>221</v>
      </c>
      <c r="D89" s="247">
        <v>94216</v>
      </c>
      <c r="E89" s="248" t="s">
        <v>6569</v>
      </c>
      <c r="F89" s="249" t="s">
        <v>163</v>
      </c>
      <c r="G89" s="234">
        <v>73.510000000000005</v>
      </c>
      <c r="H89" s="330"/>
      <c r="I89" s="524">
        <f>$H$3</f>
        <v>0</v>
      </c>
      <c r="J89" s="236">
        <f>TRUNC(H89 * (1+I89), 2)</f>
        <v>0</v>
      </c>
      <c r="K89" s="212">
        <f>TRUNC(G89*J89,2)</f>
        <v>0</v>
      </c>
      <c r="L89" s="458"/>
      <c r="O89" s="109" t="str">
        <f>A89</f>
        <v>06.01.01</v>
      </c>
      <c r="P89" s="131" t="s">
        <v>7413</v>
      </c>
      <c r="R89" s="132"/>
      <c r="S89" s="97"/>
      <c r="T89" s="97"/>
      <c r="U89" s="97"/>
      <c r="V89" s="133">
        <v>838.27</v>
      </c>
      <c r="W89" s="104" t="b">
        <f>V89=G89</f>
        <v>0</v>
      </c>
      <c r="X89" s="134">
        <v>66.41</v>
      </c>
      <c r="Y89" s="121" t="e">
        <v>#N/A</v>
      </c>
      <c r="Z89" s="122" t="e">
        <f>Y89=E89</f>
        <v>#N/A</v>
      </c>
      <c r="AA89" s="97"/>
      <c r="AB89" s="97"/>
      <c r="AC89" s="97"/>
      <c r="AD89" s="97"/>
    </row>
    <row r="90" spans="1:33" ht="25.5">
      <c r="A90" s="247" t="s">
        <v>87</v>
      </c>
      <c r="B90" s="247"/>
      <c r="C90" s="247" t="s">
        <v>221</v>
      </c>
      <c r="D90" s="247">
        <v>94231</v>
      </c>
      <c r="E90" s="248" t="s">
        <v>7480</v>
      </c>
      <c r="F90" s="249" t="s">
        <v>164</v>
      </c>
      <c r="G90" s="234">
        <v>36.299999999999997</v>
      </c>
      <c r="H90" s="330"/>
      <c r="I90" s="524">
        <f>$H$3</f>
        <v>0</v>
      </c>
      <c r="J90" s="236">
        <f>TRUNC(H90 * (1+I90), 2)</f>
        <v>0</v>
      </c>
      <c r="K90" s="212">
        <f>TRUNC(G90*J90,2)</f>
        <v>0</v>
      </c>
      <c r="O90" s="109"/>
      <c r="P90" s="131"/>
      <c r="R90" s="132"/>
      <c r="S90" s="97"/>
      <c r="T90" s="97"/>
      <c r="U90" s="97"/>
      <c r="V90" s="133"/>
      <c r="X90" s="134"/>
      <c r="Y90" s="121"/>
      <c r="Z90" s="122"/>
      <c r="AA90" s="97"/>
      <c r="AB90" s="97"/>
      <c r="AC90" s="97"/>
      <c r="AD90" s="97"/>
    </row>
    <row r="91" spans="1:33">
      <c r="A91" s="247"/>
      <c r="B91" s="247"/>
      <c r="C91" s="247"/>
      <c r="D91" s="247"/>
      <c r="E91" s="248"/>
      <c r="F91" s="249"/>
      <c r="G91" s="234"/>
      <c r="H91" s="330"/>
      <c r="I91" s="527"/>
      <c r="J91" s="527"/>
      <c r="K91" s="212"/>
      <c r="O91" s="109"/>
      <c r="P91" s="131"/>
      <c r="R91" s="132"/>
      <c r="S91" s="97"/>
      <c r="T91" s="97"/>
      <c r="U91" s="97"/>
      <c r="V91" s="133"/>
      <c r="X91" s="134"/>
      <c r="Y91" s="121"/>
      <c r="Z91" s="122"/>
      <c r="AA91" s="97"/>
      <c r="AB91" s="97"/>
      <c r="AC91" s="97"/>
      <c r="AD91" s="97"/>
    </row>
    <row r="92" spans="1:33" s="428" customFormat="1">
      <c r="A92" s="280" t="s">
        <v>225</v>
      </c>
      <c r="B92" s="280"/>
      <c r="C92" s="280"/>
      <c r="D92" s="280"/>
      <c r="E92" s="430" t="s">
        <v>7481</v>
      </c>
      <c r="F92" s="431"/>
      <c r="G92" s="227"/>
      <c r="H92" s="332"/>
      <c r="I92" s="228"/>
      <c r="J92" s="228"/>
      <c r="K92" s="228"/>
      <c r="L92" s="419"/>
      <c r="M92" s="95"/>
      <c r="N92" s="108"/>
      <c r="O92" s="109" t="str">
        <f>A92</f>
        <v>06.02</v>
      </c>
      <c r="P92" s="109"/>
      <c r="Q92" s="110"/>
      <c r="R92" s="137"/>
      <c r="S92" s="112"/>
      <c r="T92" s="112"/>
      <c r="U92" s="112"/>
      <c r="V92" s="50"/>
      <c r="W92" s="108"/>
      <c r="X92" s="115"/>
      <c r="Y92" s="112"/>
      <c r="Z92" s="112"/>
      <c r="AA92" s="112"/>
      <c r="AB92" s="112"/>
      <c r="AC92" s="112"/>
      <c r="AD92" s="112"/>
      <c r="AG92" s="401"/>
    </row>
    <row r="93" spans="1:33">
      <c r="A93" s="247" t="s">
        <v>226</v>
      </c>
      <c r="B93" s="247"/>
      <c r="C93" s="247" t="s">
        <v>221</v>
      </c>
      <c r="D93" s="247" t="s">
        <v>7386</v>
      </c>
      <c r="E93" s="248" t="s">
        <v>7482</v>
      </c>
      <c r="F93" s="249" t="s">
        <v>180</v>
      </c>
      <c r="G93" s="234">
        <v>9660.6</v>
      </c>
      <c r="H93" s="330"/>
      <c r="I93" s="524">
        <f>$H$3</f>
        <v>0</v>
      </c>
      <c r="J93" s="236">
        <f>TRUNC(H93 * (1+I93), 2)</f>
        <v>0</v>
      </c>
      <c r="K93" s="212">
        <f>TRUNC(G93*J93,2)</f>
        <v>0</v>
      </c>
      <c r="O93" s="109" t="str">
        <f>A93</f>
        <v>06.02.01</v>
      </c>
      <c r="P93" s="131" t="s">
        <v>7413</v>
      </c>
      <c r="R93" s="132"/>
      <c r="S93" s="97"/>
      <c r="T93" s="97"/>
      <c r="U93" s="97"/>
      <c r="V93" s="133">
        <v>838.27</v>
      </c>
      <c r="W93" s="104" t="b">
        <f>V93=G93</f>
        <v>0</v>
      </c>
      <c r="X93" s="134">
        <v>66.41</v>
      </c>
      <c r="Y93" s="121" t="s">
        <v>7482</v>
      </c>
      <c r="Z93" s="122" t="b">
        <f>Y93=E93</f>
        <v>1</v>
      </c>
      <c r="AA93" s="97"/>
      <c r="AB93" s="97"/>
      <c r="AC93" s="97"/>
      <c r="AD93" s="97"/>
    </row>
    <row r="94" spans="1:33" ht="25.5">
      <c r="A94" s="247" t="s">
        <v>227</v>
      </c>
      <c r="B94" s="247"/>
      <c r="C94" s="247" t="s">
        <v>221</v>
      </c>
      <c r="D94" s="247">
        <v>84660</v>
      </c>
      <c r="E94" s="248" t="s">
        <v>6666</v>
      </c>
      <c r="F94" s="249" t="s">
        <v>163</v>
      </c>
      <c r="G94" s="234">
        <v>300</v>
      </c>
      <c r="H94" s="330"/>
      <c r="I94" s="524">
        <f t="shared" ref="I94:I98" si="24">$H$3</f>
        <v>0</v>
      </c>
      <c r="J94" s="236">
        <f t="shared" ref="J94:J98" si="25">TRUNC(H94 * (1+I94), 2)</f>
        <v>0</v>
      </c>
      <c r="K94" s="212">
        <f t="shared" ref="K94:K98" si="26">TRUNC(G94*J94,2)</f>
        <v>0</v>
      </c>
      <c r="O94" s="109" t="str">
        <f>A94</f>
        <v>06.02.02</v>
      </c>
      <c r="P94" s="131" t="s">
        <v>7413</v>
      </c>
      <c r="R94" s="132"/>
      <c r="S94" s="97"/>
      <c r="T94" s="97"/>
      <c r="U94" s="97"/>
      <c r="V94" s="133">
        <v>838.27</v>
      </c>
      <c r="W94" s="104" t="b">
        <f>V94=G94</f>
        <v>0</v>
      </c>
      <c r="X94" s="134">
        <v>66.41</v>
      </c>
      <c r="Y94" s="121" t="e">
        <v>#N/A</v>
      </c>
      <c r="Z94" s="122" t="e">
        <f>Y94=E94</f>
        <v>#N/A</v>
      </c>
      <c r="AA94" s="97"/>
      <c r="AB94" s="97"/>
      <c r="AC94" s="97"/>
      <c r="AD94" s="97"/>
    </row>
    <row r="95" spans="1:33" ht="25.5">
      <c r="A95" s="247" t="s">
        <v>228</v>
      </c>
      <c r="B95" s="247"/>
      <c r="C95" s="247" t="s">
        <v>221</v>
      </c>
      <c r="D95" s="247" t="s">
        <v>6665</v>
      </c>
      <c r="E95" s="248" t="s">
        <v>6525</v>
      </c>
      <c r="F95" s="249" t="s">
        <v>163</v>
      </c>
      <c r="G95" s="234">
        <v>300</v>
      </c>
      <c r="H95" s="330"/>
      <c r="I95" s="524">
        <f t="shared" si="24"/>
        <v>0</v>
      </c>
      <c r="J95" s="236">
        <f t="shared" si="25"/>
        <v>0</v>
      </c>
      <c r="K95" s="212">
        <f t="shared" si="26"/>
        <v>0</v>
      </c>
      <c r="O95" s="109" t="str">
        <f>A95</f>
        <v>06.02.03</v>
      </c>
      <c r="P95" s="131" t="s">
        <v>7413</v>
      </c>
      <c r="R95" s="132"/>
      <c r="S95" s="97"/>
      <c r="T95" s="97"/>
      <c r="U95" s="97"/>
      <c r="V95" s="133">
        <v>838.27</v>
      </c>
      <c r="W95" s="104" t="b">
        <f>V95=G95</f>
        <v>0</v>
      </c>
      <c r="X95" s="134">
        <v>66.41</v>
      </c>
      <c r="Y95" s="121" t="s">
        <v>6525</v>
      </c>
      <c r="Z95" s="122" t="b">
        <f>Y95=E95</f>
        <v>1</v>
      </c>
      <c r="AA95" s="97"/>
      <c r="AB95" s="97"/>
      <c r="AC95" s="97"/>
      <c r="AD95" s="97"/>
    </row>
    <row r="96" spans="1:33" ht="25.5">
      <c r="A96" s="247" t="s">
        <v>229</v>
      </c>
      <c r="B96" s="247"/>
      <c r="C96" s="247" t="s">
        <v>221</v>
      </c>
      <c r="D96" s="247">
        <v>94216</v>
      </c>
      <c r="E96" s="248" t="s">
        <v>6569</v>
      </c>
      <c r="F96" s="249" t="s">
        <v>163</v>
      </c>
      <c r="G96" s="234">
        <v>263.7</v>
      </c>
      <c r="H96" s="330"/>
      <c r="I96" s="524">
        <f t="shared" si="24"/>
        <v>0</v>
      </c>
      <c r="J96" s="236">
        <f t="shared" si="25"/>
        <v>0</v>
      </c>
      <c r="K96" s="212">
        <f t="shared" si="26"/>
        <v>0</v>
      </c>
      <c r="L96" s="458"/>
      <c r="O96" s="109"/>
      <c r="P96" s="131"/>
      <c r="R96" s="132"/>
      <c r="S96" s="97"/>
      <c r="T96" s="97"/>
      <c r="U96" s="97"/>
      <c r="V96" s="133"/>
      <c r="X96" s="134"/>
      <c r="Y96" s="121"/>
      <c r="Z96" s="122"/>
      <c r="AA96" s="97"/>
      <c r="AB96" s="97"/>
      <c r="AC96" s="97"/>
      <c r="AD96" s="97"/>
    </row>
    <row r="97" spans="1:33" ht="25.5">
      <c r="A97" s="247" t="s">
        <v>261</v>
      </c>
      <c r="B97" s="247"/>
      <c r="C97" s="247" t="s">
        <v>221</v>
      </c>
      <c r="D97" s="247">
        <v>94229</v>
      </c>
      <c r="E97" s="248" t="s">
        <v>7483</v>
      </c>
      <c r="F97" s="249" t="s">
        <v>164</v>
      </c>
      <c r="G97" s="234">
        <v>96.5</v>
      </c>
      <c r="H97" s="330"/>
      <c r="I97" s="524">
        <f t="shared" si="24"/>
        <v>0</v>
      </c>
      <c r="J97" s="236">
        <f t="shared" si="25"/>
        <v>0</v>
      </c>
      <c r="K97" s="212">
        <f t="shared" si="26"/>
        <v>0</v>
      </c>
      <c r="O97" s="109"/>
      <c r="P97" s="131"/>
      <c r="R97" s="132"/>
      <c r="S97" s="97"/>
      <c r="T97" s="97"/>
      <c r="U97" s="97"/>
      <c r="V97" s="133"/>
      <c r="X97" s="134"/>
      <c r="Y97" s="121"/>
      <c r="Z97" s="122"/>
      <c r="AA97" s="97"/>
      <c r="AB97" s="97"/>
      <c r="AC97" s="97"/>
      <c r="AD97" s="97"/>
    </row>
    <row r="98" spans="1:33" ht="25.5">
      <c r="A98" s="247" t="s">
        <v>262</v>
      </c>
      <c r="B98" s="247"/>
      <c r="C98" s="247" t="s">
        <v>221</v>
      </c>
      <c r="D98" s="247">
        <v>94231</v>
      </c>
      <c r="E98" s="248" t="s">
        <v>7480</v>
      </c>
      <c r="F98" s="249" t="s">
        <v>164</v>
      </c>
      <c r="G98" s="234">
        <v>18.299999999999997</v>
      </c>
      <c r="H98" s="330"/>
      <c r="I98" s="524">
        <f t="shared" si="24"/>
        <v>0</v>
      </c>
      <c r="J98" s="236">
        <f t="shared" si="25"/>
        <v>0</v>
      </c>
      <c r="K98" s="212">
        <f t="shared" si="26"/>
        <v>0</v>
      </c>
      <c r="O98" s="109"/>
      <c r="P98" s="131"/>
      <c r="R98" s="132"/>
      <c r="S98" s="97"/>
      <c r="T98" s="97"/>
      <c r="U98" s="97"/>
      <c r="V98" s="133"/>
      <c r="X98" s="134"/>
      <c r="Y98" s="121"/>
      <c r="Z98" s="122"/>
      <c r="AA98" s="97"/>
      <c r="AB98" s="97"/>
      <c r="AC98" s="97"/>
      <c r="AD98" s="97"/>
    </row>
    <row r="99" spans="1:33" s="428" customFormat="1">
      <c r="A99" s="444"/>
      <c r="B99" s="444"/>
      <c r="C99" s="444"/>
      <c r="D99" s="444"/>
      <c r="E99" s="414"/>
      <c r="F99" s="445"/>
      <c r="G99" s="265"/>
      <c r="H99" s="332"/>
      <c r="I99" s="260"/>
      <c r="J99" s="260"/>
      <c r="K99" s="260"/>
      <c r="L99" s="419"/>
      <c r="M99" s="95"/>
      <c r="N99" s="108"/>
      <c r="O99" s="109"/>
      <c r="P99" s="109"/>
      <c r="Q99" s="110"/>
      <c r="R99" s="137"/>
      <c r="S99" s="112"/>
      <c r="T99" s="112"/>
      <c r="U99" s="112"/>
      <c r="V99" s="80"/>
      <c r="W99" s="108"/>
      <c r="X99" s="130"/>
      <c r="Y99" s="112"/>
      <c r="Z99" s="112"/>
      <c r="AA99" s="112"/>
      <c r="AB99" s="112"/>
      <c r="AC99" s="112"/>
      <c r="AD99" s="112"/>
      <c r="AG99" s="401"/>
    </row>
    <row r="100" spans="1:33" s="428" customFormat="1">
      <c r="A100" s="280" t="s">
        <v>7484</v>
      </c>
      <c r="B100" s="280"/>
      <c r="C100" s="280"/>
      <c r="D100" s="280"/>
      <c r="E100" s="430" t="s">
        <v>5347</v>
      </c>
      <c r="F100" s="431"/>
      <c r="G100" s="227"/>
      <c r="H100" s="332"/>
      <c r="I100" s="228"/>
      <c r="J100" s="228"/>
      <c r="K100" s="228"/>
      <c r="L100" s="419"/>
      <c r="M100" s="95"/>
      <c r="N100" s="108"/>
      <c r="O100" s="109" t="str">
        <f t="shared" ref="O100:O106" si="27">A100</f>
        <v>06.03</v>
      </c>
      <c r="P100" s="109"/>
      <c r="Q100" s="110"/>
      <c r="R100" s="137"/>
      <c r="S100" s="112"/>
      <c r="T100" s="112"/>
      <c r="U100" s="112"/>
      <c r="V100" s="50"/>
      <c r="W100" s="108"/>
      <c r="X100" s="115"/>
      <c r="Y100" s="112"/>
      <c r="Z100" s="112"/>
      <c r="AA100" s="112"/>
      <c r="AB100" s="112"/>
      <c r="AC100" s="112"/>
      <c r="AD100" s="112"/>
      <c r="AG100" s="401"/>
    </row>
    <row r="101" spans="1:33">
      <c r="A101" s="461" t="s">
        <v>7485</v>
      </c>
      <c r="B101" s="461"/>
      <c r="C101" s="461"/>
      <c r="D101" s="461"/>
      <c r="E101" s="462" t="s">
        <v>2109</v>
      </c>
      <c r="F101" s="249"/>
      <c r="G101" s="234"/>
      <c r="H101" s="331"/>
      <c r="I101" s="212"/>
      <c r="J101" s="212"/>
      <c r="K101" s="212"/>
      <c r="O101" s="109" t="str">
        <f t="shared" si="27"/>
        <v>06.03.01</v>
      </c>
      <c r="P101" s="109"/>
      <c r="R101" s="138"/>
      <c r="S101" s="97"/>
      <c r="T101" s="97"/>
      <c r="U101" s="97"/>
      <c r="V101" s="79"/>
      <c r="X101" s="120"/>
      <c r="Y101" s="97"/>
      <c r="Z101" s="97"/>
      <c r="AA101" s="97"/>
      <c r="AB101" s="97"/>
      <c r="AC101" s="97"/>
      <c r="AD101" s="97"/>
    </row>
    <row r="102" spans="1:33">
      <c r="A102" s="247" t="s">
        <v>7486</v>
      </c>
      <c r="B102" s="247" t="s">
        <v>854</v>
      </c>
      <c r="C102" s="247" t="s">
        <v>313</v>
      </c>
      <c r="D102" s="247"/>
      <c r="E102" s="248" t="s">
        <v>1732</v>
      </c>
      <c r="F102" s="249" t="s">
        <v>163</v>
      </c>
      <c r="G102" s="234">
        <v>31.83</v>
      </c>
      <c r="H102" s="330"/>
      <c r="I102" s="524">
        <f>$H$3</f>
        <v>0</v>
      </c>
      <c r="J102" s="236">
        <f>TRUNC(H102 * (1+I102), 2)</f>
        <v>0</v>
      </c>
      <c r="K102" s="212">
        <f>TRUNC(G102*J102,2)</f>
        <v>0</v>
      </c>
      <c r="O102" s="109" t="str">
        <f t="shared" si="27"/>
        <v>06.03.01.01</v>
      </c>
      <c r="P102" s="118" t="s">
        <v>7467</v>
      </c>
      <c r="R102" s="132"/>
      <c r="S102" s="97"/>
      <c r="T102" s="97"/>
      <c r="U102" s="97"/>
      <c r="V102" s="79">
        <v>644.83999999999992</v>
      </c>
      <c r="W102" s="104" t="b">
        <f>V102=G102</f>
        <v>0</v>
      </c>
      <c r="X102" s="120">
        <v>37.94</v>
      </c>
      <c r="Y102" s="97"/>
      <c r="Z102" s="97"/>
      <c r="AA102" s="97"/>
      <c r="AB102" s="97"/>
      <c r="AC102" s="97"/>
      <c r="AD102" s="97"/>
    </row>
    <row r="103" spans="1:33" ht="38.25">
      <c r="A103" s="247" t="s">
        <v>7487</v>
      </c>
      <c r="B103" s="247" t="s">
        <v>1506</v>
      </c>
      <c r="C103" s="247" t="s">
        <v>313</v>
      </c>
      <c r="D103" s="247"/>
      <c r="E103" s="248" t="s">
        <v>2088</v>
      </c>
      <c r="F103" s="249" t="s">
        <v>163</v>
      </c>
      <c r="G103" s="234">
        <v>31.83</v>
      </c>
      <c r="H103" s="330"/>
      <c r="I103" s="524">
        <f t="shared" ref="I103:I106" si="28">$H$3</f>
        <v>0</v>
      </c>
      <c r="J103" s="236">
        <f t="shared" ref="J103:J106" si="29">TRUNC(H103 * (1+I103), 2)</f>
        <v>0</v>
      </c>
      <c r="K103" s="212">
        <f t="shared" ref="K103:K106" si="30">TRUNC(G103*J103,2)</f>
        <v>0</v>
      </c>
      <c r="O103" s="109" t="str">
        <f t="shared" si="27"/>
        <v>06.03.01.02</v>
      </c>
      <c r="P103" s="118" t="s">
        <v>7467</v>
      </c>
      <c r="R103" s="132"/>
      <c r="S103" s="97"/>
      <c r="T103" s="97"/>
      <c r="U103" s="97"/>
      <c r="V103" s="79">
        <v>644.83999999999992</v>
      </c>
      <c r="W103" s="104" t="b">
        <f>V103=G103</f>
        <v>0</v>
      </c>
      <c r="X103" s="120">
        <v>9.2900000000000009</v>
      </c>
      <c r="Y103" s="97"/>
      <c r="Z103" s="97"/>
      <c r="AA103" s="97"/>
      <c r="AB103" s="97"/>
      <c r="AC103" s="97"/>
      <c r="AD103" s="97"/>
    </row>
    <row r="104" spans="1:33" ht="25.5" customHeight="1">
      <c r="A104" s="247" t="s">
        <v>7488</v>
      </c>
      <c r="B104" s="247" t="s">
        <v>1379</v>
      </c>
      <c r="C104" s="247" t="s">
        <v>313</v>
      </c>
      <c r="D104" s="247"/>
      <c r="E104" s="248" t="s">
        <v>6581</v>
      </c>
      <c r="F104" s="249" t="s">
        <v>163</v>
      </c>
      <c r="G104" s="234">
        <v>31.83</v>
      </c>
      <c r="H104" s="330"/>
      <c r="I104" s="524">
        <f t="shared" si="28"/>
        <v>0</v>
      </c>
      <c r="J104" s="236">
        <f t="shared" si="29"/>
        <v>0</v>
      </c>
      <c r="K104" s="212">
        <f t="shared" si="30"/>
        <v>0</v>
      </c>
      <c r="L104" s="528"/>
      <c r="M104" s="139"/>
      <c r="O104" s="109" t="str">
        <f t="shared" si="27"/>
        <v>06.03.01.03</v>
      </c>
      <c r="P104" s="131" t="s">
        <v>7413</v>
      </c>
      <c r="R104" s="140" t="s">
        <v>2089</v>
      </c>
      <c r="S104" s="97"/>
      <c r="T104" s="97"/>
      <c r="U104" s="97"/>
      <c r="V104" s="133">
        <v>644.83999999999992</v>
      </c>
      <c r="W104" s="104" t="b">
        <f>V104=G104</f>
        <v>0</v>
      </c>
      <c r="X104" s="134">
        <v>79.87</v>
      </c>
      <c r="Y104" s="121" t="s">
        <v>7711</v>
      </c>
      <c r="Z104" s="122" t="b">
        <f>Y104=E104</f>
        <v>0</v>
      </c>
      <c r="AA104" s="97"/>
      <c r="AB104" s="97"/>
      <c r="AC104" s="97"/>
      <c r="AD104" s="97"/>
    </row>
    <row r="105" spans="1:33" ht="25.5">
      <c r="A105" s="247" t="s">
        <v>7489</v>
      </c>
      <c r="B105" s="247" t="s">
        <v>1606</v>
      </c>
      <c r="C105" s="247" t="s">
        <v>313</v>
      </c>
      <c r="D105" s="247"/>
      <c r="E105" s="248" t="s">
        <v>2091</v>
      </c>
      <c r="F105" s="249" t="s">
        <v>163</v>
      </c>
      <c r="G105" s="234">
        <v>31.83</v>
      </c>
      <c r="H105" s="330"/>
      <c r="I105" s="524">
        <f t="shared" si="28"/>
        <v>0</v>
      </c>
      <c r="J105" s="236">
        <f t="shared" si="29"/>
        <v>0</v>
      </c>
      <c r="K105" s="212">
        <f t="shared" si="30"/>
        <v>0</v>
      </c>
      <c r="O105" s="109" t="str">
        <f t="shared" si="27"/>
        <v>06.03.01.04</v>
      </c>
      <c r="P105" s="118" t="s">
        <v>7467</v>
      </c>
      <c r="R105" s="132"/>
      <c r="S105" s="97"/>
      <c r="T105" s="97"/>
      <c r="U105" s="97"/>
      <c r="V105" s="79">
        <v>644.83999999999992</v>
      </c>
      <c r="W105" s="104" t="b">
        <f>V105=G105</f>
        <v>0</v>
      </c>
      <c r="X105" s="120">
        <v>2.6</v>
      </c>
      <c r="Y105" s="97"/>
      <c r="Z105" s="97"/>
      <c r="AA105" s="97"/>
      <c r="AB105" s="97"/>
      <c r="AC105" s="97"/>
      <c r="AD105" s="97"/>
    </row>
    <row r="106" spans="1:33" ht="37.5" customHeight="1">
      <c r="A106" s="247" t="s">
        <v>7490</v>
      </c>
      <c r="B106" s="247"/>
      <c r="C106" s="247" t="s">
        <v>221</v>
      </c>
      <c r="D106" s="247">
        <v>87755</v>
      </c>
      <c r="E106" s="529" t="s">
        <v>6668</v>
      </c>
      <c r="F106" s="526" t="s">
        <v>163</v>
      </c>
      <c r="G106" s="234">
        <v>31.83</v>
      </c>
      <c r="H106" s="330"/>
      <c r="I106" s="524">
        <f t="shared" si="28"/>
        <v>0</v>
      </c>
      <c r="J106" s="236">
        <f t="shared" si="29"/>
        <v>0</v>
      </c>
      <c r="K106" s="212">
        <f t="shared" si="30"/>
        <v>0</v>
      </c>
      <c r="L106" s="458"/>
      <c r="O106" s="109" t="str">
        <f t="shared" si="27"/>
        <v>06.03.01.05</v>
      </c>
      <c r="P106" s="118" t="s">
        <v>7467</v>
      </c>
      <c r="R106" s="132" t="s">
        <v>1733</v>
      </c>
      <c r="S106" s="97"/>
      <c r="T106" s="97"/>
      <c r="U106" s="97"/>
      <c r="V106" s="133">
        <v>644.83999999999992</v>
      </c>
      <c r="W106" s="104" t="b">
        <f>V106=G106</f>
        <v>0</v>
      </c>
      <c r="X106" s="134">
        <v>33.51</v>
      </c>
      <c r="Y106" s="121" t="e">
        <v>#N/A</v>
      </c>
      <c r="Z106" s="122" t="e">
        <f>Y106=E106</f>
        <v>#N/A</v>
      </c>
      <c r="AA106" s="97"/>
      <c r="AB106" s="97"/>
      <c r="AC106" s="97"/>
      <c r="AD106" s="97"/>
    </row>
    <row r="107" spans="1:33">
      <c r="A107" s="247"/>
      <c r="B107" s="247"/>
      <c r="C107" s="247"/>
      <c r="D107" s="247"/>
      <c r="E107" s="529"/>
      <c r="F107" s="526"/>
      <c r="G107" s="234"/>
      <c r="H107" s="331"/>
      <c r="I107" s="212"/>
      <c r="J107" s="212"/>
      <c r="K107" s="212"/>
      <c r="O107" s="109"/>
      <c r="P107" s="109"/>
      <c r="R107" s="132"/>
      <c r="S107" s="97"/>
      <c r="T107" s="97"/>
      <c r="U107" s="97"/>
      <c r="V107" s="79"/>
      <c r="X107" s="120"/>
      <c r="Y107" s="97"/>
      <c r="Z107" s="97"/>
      <c r="AA107" s="97"/>
      <c r="AB107" s="97"/>
      <c r="AC107" s="97"/>
      <c r="AD107" s="97"/>
    </row>
    <row r="108" spans="1:33">
      <c r="A108" s="247"/>
      <c r="B108" s="247"/>
      <c r="C108" s="247"/>
      <c r="D108" s="247"/>
      <c r="E108" s="414" t="s">
        <v>175</v>
      </c>
      <c r="F108" s="249"/>
      <c r="G108" s="234"/>
      <c r="H108" s="331"/>
      <c r="I108" s="212"/>
      <c r="J108" s="212"/>
      <c r="K108" s="252">
        <f>SUM(K88:K107)</f>
        <v>0</v>
      </c>
      <c r="L108" s="530"/>
      <c r="O108" s="109"/>
      <c r="P108" s="109"/>
      <c r="R108" s="132"/>
      <c r="S108" s="97"/>
      <c r="T108" s="97"/>
      <c r="U108" s="97"/>
      <c r="V108" s="79"/>
      <c r="X108" s="120"/>
      <c r="Y108" s="97"/>
      <c r="Z108" s="97"/>
      <c r="AA108" s="97"/>
      <c r="AB108" s="97"/>
      <c r="AC108" s="97"/>
      <c r="AD108" s="97"/>
    </row>
    <row r="109" spans="1:33">
      <c r="A109" s="247"/>
      <c r="B109" s="247"/>
      <c r="C109" s="247"/>
      <c r="D109" s="247"/>
      <c r="E109" s="248"/>
      <c r="F109" s="249"/>
      <c r="G109" s="234"/>
      <c r="H109" s="331"/>
      <c r="I109" s="212"/>
      <c r="J109" s="212"/>
      <c r="K109" s="212"/>
      <c r="O109" s="109"/>
      <c r="P109" s="109"/>
      <c r="R109" s="132"/>
      <c r="S109" s="97"/>
      <c r="T109" s="97"/>
      <c r="U109" s="97"/>
      <c r="V109" s="79"/>
      <c r="X109" s="120"/>
      <c r="Y109" s="97"/>
      <c r="Z109" s="97"/>
      <c r="AA109" s="97"/>
      <c r="AB109" s="97"/>
      <c r="AC109" s="97"/>
      <c r="AD109" s="97"/>
    </row>
    <row r="110" spans="1:33">
      <c r="A110" s="247"/>
      <c r="B110" s="247"/>
      <c r="C110" s="247"/>
      <c r="D110" s="247"/>
      <c r="E110" s="248"/>
      <c r="F110" s="249"/>
      <c r="G110" s="234"/>
      <c r="H110" s="331"/>
      <c r="I110" s="212"/>
      <c r="J110" s="212"/>
      <c r="K110" s="212"/>
      <c r="O110" s="109"/>
      <c r="P110" s="109"/>
      <c r="R110" s="132"/>
      <c r="S110" s="97"/>
      <c r="T110" s="97"/>
      <c r="U110" s="97"/>
      <c r="V110" s="79"/>
      <c r="X110" s="120"/>
      <c r="Y110" s="97"/>
      <c r="Z110" s="97"/>
      <c r="AA110" s="97"/>
      <c r="AB110" s="97"/>
      <c r="AC110" s="97"/>
      <c r="AD110" s="97"/>
    </row>
    <row r="111" spans="1:33" s="428" customFormat="1">
      <c r="A111" s="423" t="s">
        <v>89</v>
      </c>
      <c r="B111" s="423"/>
      <c r="C111" s="423"/>
      <c r="D111" s="423"/>
      <c r="E111" s="425" t="s">
        <v>189</v>
      </c>
      <c r="F111" s="426"/>
      <c r="G111" s="219"/>
      <c r="H111" s="332"/>
      <c r="I111" s="220"/>
      <c r="J111" s="220"/>
      <c r="K111" s="220"/>
      <c r="L111" s="419"/>
      <c r="M111" s="95"/>
      <c r="N111" s="108"/>
      <c r="O111" s="109" t="str">
        <f>A111</f>
        <v>07.</v>
      </c>
      <c r="P111" s="109"/>
      <c r="Q111" s="110"/>
      <c r="R111" s="136"/>
      <c r="S111" s="112"/>
      <c r="T111" s="112"/>
      <c r="U111" s="112"/>
      <c r="V111" s="78"/>
      <c r="W111" s="108"/>
      <c r="X111" s="113"/>
      <c r="Y111" s="112"/>
      <c r="Z111" s="112"/>
      <c r="AA111" s="112"/>
      <c r="AB111" s="112"/>
      <c r="AC111" s="112"/>
      <c r="AD111" s="112"/>
      <c r="AG111" s="401"/>
    </row>
    <row r="112" spans="1:33" s="428" customFormat="1">
      <c r="A112" s="280" t="s">
        <v>90</v>
      </c>
      <c r="B112" s="280"/>
      <c r="C112" s="280"/>
      <c r="D112" s="280"/>
      <c r="E112" s="430" t="s">
        <v>190</v>
      </c>
      <c r="F112" s="431"/>
      <c r="G112" s="227"/>
      <c r="H112" s="332"/>
      <c r="I112" s="228"/>
      <c r="J112" s="228"/>
      <c r="K112" s="228"/>
      <c r="L112" s="419"/>
      <c r="M112" s="95"/>
      <c r="N112" s="104"/>
      <c r="O112" s="109" t="str">
        <f>A112</f>
        <v>07.01</v>
      </c>
      <c r="P112" s="109"/>
      <c r="Q112" s="110"/>
      <c r="R112" s="137"/>
      <c r="S112" s="112"/>
      <c r="T112" s="112"/>
      <c r="U112" s="112"/>
      <c r="V112" s="50"/>
      <c r="W112" s="108"/>
      <c r="X112" s="115"/>
      <c r="Y112" s="112"/>
      <c r="Z112" s="112"/>
      <c r="AA112" s="112"/>
      <c r="AB112" s="112"/>
      <c r="AC112" s="112"/>
      <c r="AD112" s="112"/>
      <c r="AG112" s="401"/>
    </row>
    <row r="113" spans="1:33" ht="25.5">
      <c r="A113" s="247" t="s">
        <v>91</v>
      </c>
      <c r="B113" s="247"/>
      <c r="C113" s="247" t="s">
        <v>221</v>
      </c>
      <c r="D113" s="247">
        <v>96114</v>
      </c>
      <c r="E113" s="248" t="s">
        <v>6672</v>
      </c>
      <c r="F113" s="249" t="s">
        <v>163</v>
      </c>
      <c r="G113" s="234">
        <v>5.6153999999999993</v>
      </c>
      <c r="H113" s="330"/>
      <c r="I113" s="524">
        <f>$H$3</f>
        <v>0</v>
      </c>
      <c r="J113" s="236">
        <f>TRUNC(H113 * (1+I113), 2)</f>
        <v>0</v>
      </c>
      <c r="K113" s="212">
        <f>TRUNC(G113*J113,2)</f>
        <v>0</v>
      </c>
      <c r="L113" s="458"/>
      <c r="O113" s="109" t="str">
        <f>A113</f>
        <v>07.01.01</v>
      </c>
      <c r="P113" s="131" t="s">
        <v>7413</v>
      </c>
      <c r="R113" s="132" t="s">
        <v>2158</v>
      </c>
      <c r="S113" s="97"/>
      <c r="T113" s="97"/>
      <c r="U113" s="97"/>
      <c r="V113" s="133">
        <v>373.03000000000009</v>
      </c>
      <c r="W113" s="104" t="b">
        <f>V113=G113</f>
        <v>0</v>
      </c>
      <c r="X113" s="134">
        <v>45.4</v>
      </c>
      <c r="Y113" s="121" t="e">
        <v>#N/A</v>
      </c>
      <c r="Z113" s="122" t="e">
        <f>Y113=E113</f>
        <v>#N/A</v>
      </c>
      <c r="AA113" s="97"/>
      <c r="AB113" s="97"/>
      <c r="AC113" s="97"/>
      <c r="AD113" s="97"/>
    </row>
    <row r="114" spans="1:33">
      <c r="A114" s="247"/>
      <c r="B114" s="247"/>
      <c r="C114" s="247"/>
      <c r="D114" s="247"/>
      <c r="E114" s="248"/>
      <c r="F114" s="249"/>
      <c r="G114" s="234"/>
      <c r="H114" s="331"/>
      <c r="I114" s="212"/>
      <c r="J114" s="212"/>
      <c r="K114" s="212"/>
      <c r="O114" s="109"/>
      <c r="P114" s="109"/>
      <c r="R114" s="132"/>
      <c r="S114" s="97"/>
      <c r="T114" s="97"/>
      <c r="U114" s="97"/>
      <c r="V114" s="79"/>
      <c r="X114" s="120"/>
      <c r="Y114" s="97"/>
      <c r="Z114" s="97"/>
      <c r="AA114" s="97"/>
      <c r="AB114" s="97"/>
      <c r="AC114" s="97"/>
      <c r="AD114" s="97"/>
    </row>
    <row r="115" spans="1:33">
      <c r="A115" s="247"/>
      <c r="B115" s="247"/>
      <c r="C115" s="247"/>
      <c r="D115" s="247"/>
      <c r="E115" s="414" t="s">
        <v>175</v>
      </c>
      <c r="F115" s="249"/>
      <c r="G115" s="251"/>
      <c r="H115" s="331"/>
      <c r="I115" s="212"/>
      <c r="J115" s="212"/>
      <c r="K115" s="252">
        <f>SUM(K111:K114)</f>
        <v>0</v>
      </c>
      <c r="L115" s="440"/>
      <c r="O115" s="109"/>
      <c r="P115" s="109"/>
      <c r="R115" s="132"/>
      <c r="S115" s="97"/>
      <c r="T115" s="97"/>
      <c r="U115" s="97"/>
      <c r="V115" s="64"/>
      <c r="X115" s="124"/>
      <c r="Y115" s="97"/>
      <c r="Z115" s="97"/>
      <c r="AA115" s="97"/>
      <c r="AB115" s="97"/>
      <c r="AC115" s="97"/>
      <c r="AD115" s="97"/>
    </row>
    <row r="116" spans="1:33">
      <c r="A116" s="247"/>
      <c r="B116" s="247"/>
      <c r="C116" s="247"/>
      <c r="D116" s="247"/>
      <c r="E116" s="414"/>
      <c r="F116" s="249"/>
      <c r="G116" s="234"/>
      <c r="H116" s="331"/>
      <c r="I116" s="212"/>
      <c r="J116" s="212"/>
      <c r="K116" s="252"/>
      <c r="O116" s="109"/>
      <c r="P116" s="109"/>
      <c r="R116" s="132"/>
      <c r="S116" s="97"/>
      <c r="T116" s="97"/>
      <c r="U116" s="97"/>
      <c r="V116" s="79"/>
      <c r="X116" s="120"/>
      <c r="Y116" s="97"/>
      <c r="Z116" s="97"/>
      <c r="AA116" s="97"/>
      <c r="AB116" s="97"/>
      <c r="AC116" s="97"/>
      <c r="AD116" s="97"/>
    </row>
    <row r="117" spans="1:33">
      <c r="A117" s="247"/>
      <c r="B117" s="247"/>
      <c r="C117" s="247"/>
      <c r="D117" s="247"/>
      <c r="E117" s="248"/>
      <c r="F117" s="249"/>
      <c r="G117" s="234"/>
      <c r="H117" s="331"/>
      <c r="I117" s="212"/>
      <c r="J117" s="212"/>
      <c r="K117" s="212"/>
      <c r="O117" s="109"/>
      <c r="P117" s="109"/>
      <c r="R117" s="132"/>
      <c r="S117" s="97"/>
      <c r="T117" s="97"/>
      <c r="U117" s="97"/>
      <c r="V117" s="79"/>
      <c r="X117" s="120"/>
      <c r="Y117" s="97"/>
      <c r="Z117" s="97"/>
      <c r="AA117" s="97"/>
      <c r="AB117" s="97"/>
      <c r="AC117" s="97"/>
      <c r="AD117" s="97"/>
    </row>
    <row r="118" spans="1:33" s="428" customFormat="1">
      <c r="A118" s="423" t="s">
        <v>99</v>
      </c>
      <c r="B118" s="423"/>
      <c r="C118" s="423"/>
      <c r="D118" s="423"/>
      <c r="E118" s="425" t="s">
        <v>191</v>
      </c>
      <c r="F118" s="426"/>
      <c r="G118" s="219"/>
      <c r="H118" s="332"/>
      <c r="I118" s="220"/>
      <c r="J118" s="220"/>
      <c r="K118" s="220"/>
      <c r="L118" s="419"/>
      <c r="M118" s="95"/>
      <c r="N118" s="108"/>
      <c r="O118" s="109" t="str">
        <f t="shared" ref="O118:O123" si="31">A118</f>
        <v>08.</v>
      </c>
      <c r="P118" s="109"/>
      <c r="Q118" s="110"/>
      <c r="R118" s="136"/>
      <c r="S118" s="112"/>
      <c r="T118" s="112"/>
      <c r="U118" s="112"/>
      <c r="V118" s="78"/>
      <c r="W118" s="108"/>
      <c r="X118" s="113"/>
      <c r="Y118" s="112"/>
      <c r="Z118" s="112"/>
      <c r="AA118" s="112"/>
      <c r="AB118" s="112"/>
      <c r="AC118" s="112"/>
      <c r="AD118" s="112"/>
      <c r="AG118" s="401"/>
    </row>
    <row r="119" spans="1:33" s="428" customFormat="1">
      <c r="A119" s="280" t="s">
        <v>100</v>
      </c>
      <c r="B119" s="280"/>
      <c r="C119" s="280"/>
      <c r="D119" s="280"/>
      <c r="E119" s="430" t="s">
        <v>192</v>
      </c>
      <c r="F119" s="431"/>
      <c r="G119" s="227"/>
      <c r="H119" s="332"/>
      <c r="I119" s="228"/>
      <c r="J119" s="228"/>
      <c r="K119" s="228"/>
      <c r="L119" s="419"/>
      <c r="M119" s="95"/>
      <c r="N119" s="108"/>
      <c r="O119" s="109" t="str">
        <f t="shared" si="31"/>
        <v>08.01</v>
      </c>
      <c r="P119" s="109"/>
      <c r="Q119" s="110"/>
      <c r="R119" s="137"/>
      <c r="S119" s="112"/>
      <c r="T119" s="112"/>
      <c r="U119" s="112"/>
      <c r="V119" s="50"/>
      <c r="W119" s="108"/>
      <c r="X119" s="115"/>
      <c r="Y119" s="112"/>
      <c r="Z119" s="112"/>
      <c r="AA119" s="112"/>
      <c r="AB119" s="112"/>
      <c r="AC119" s="112"/>
      <c r="AD119" s="112"/>
      <c r="AG119" s="401"/>
    </row>
    <row r="120" spans="1:33" s="466" customFormat="1" ht="25.5">
      <c r="A120" s="247" t="s">
        <v>101</v>
      </c>
      <c r="B120" s="247"/>
      <c r="C120" s="247" t="s">
        <v>221</v>
      </c>
      <c r="D120" s="247">
        <v>72183</v>
      </c>
      <c r="E120" s="248" t="s">
        <v>6667</v>
      </c>
      <c r="F120" s="249" t="s">
        <v>163</v>
      </c>
      <c r="G120" s="234">
        <v>17.600000000000001</v>
      </c>
      <c r="H120" s="330"/>
      <c r="I120" s="524">
        <f>$H$3</f>
        <v>0</v>
      </c>
      <c r="J120" s="236">
        <f>TRUNC(H120 * (1+I120), 2)</f>
        <v>0</v>
      </c>
      <c r="K120" s="212">
        <f>TRUNC(G120*J120,2)</f>
        <v>0</v>
      </c>
      <c r="L120" s="458"/>
      <c r="M120" s="95"/>
      <c r="N120" s="141"/>
      <c r="O120" s="109" t="str">
        <f t="shared" si="31"/>
        <v>08.01.01</v>
      </c>
      <c r="P120" s="131" t="s">
        <v>7413</v>
      </c>
      <c r="Q120" s="142"/>
      <c r="R120" s="132" t="s">
        <v>5355</v>
      </c>
      <c r="S120" s="143"/>
      <c r="T120" s="143"/>
      <c r="U120" s="143"/>
      <c r="V120" s="133">
        <v>236.11000000000004</v>
      </c>
      <c r="W120" s="104" t="b">
        <f>V120=G120</f>
        <v>0</v>
      </c>
      <c r="X120" s="134">
        <v>41.23</v>
      </c>
      <c r="Y120" s="121" t="e">
        <v>#N/A</v>
      </c>
      <c r="Z120" s="122" t="e">
        <f>Y120=E120</f>
        <v>#N/A</v>
      </c>
      <c r="AA120" s="143"/>
      <c r="AB120" s="143"/>
      <c r="AC120" s="143"/>
      <c r="AD120" s="143"/>
      <c r="AG120" s="401"/>
    </row>
    <row r="121" spans="1:33" s="466" customFormat="1" ht="39.75" customHeight="1">
      <c r="A121" s="247" t="s">
        <v>102</v>
      </c>
      <c r="B121" s="247"/>
      <c r="C121" s="247" t="s">
        <v>221</v>
      </c>
      <c r="D121" s="247">
        <v>87620</v>
      </c>
      <c r="E121" s="248" t="s">
        <v>6535</v>
      </c>
      <c r="F121" s="249" t="s">
        <v>163</v>
      </c>
      <c r="G121" s="234">
        <v>17.600000000000001</v>
      </c>
      <c r="H121" s="330"/>
      <c r="I121" s="524">
        <f t="shared" ref="I121:I123" si="32">$H$3</f>
        <v>0</v>
      </c>
      <c r="J121" s="236">
        <f t="shared" ref="J121:J123" si="33">TRUNC(H121 * (1+I121), 2)</f>
        <v>0</v>
      </c>
      <c r="K121" s="212">
        <f t="shared" ref="K121:K123" si="34">TRUNC(G121*J121,2)</f>
        <v>0</v>
      </c>
      <c r="L121" s="458"/>
      <c r="M121" s="95"/>
      <c r="N121" s="141"/>
      <c r="O121" s="109" t="str">
        <f t="shared" si="31"/>
        <v>08.01.02</v>
      </c>
      <c r="P121" s="131" t="s">
        <v>7413</v>
      </c>
      <c r="Q121" s="142"/>
      <c r="R121" s="132" t="s">
        <v>517</v>
      </c>
      <c r="S121" s="143"/>
      <c r="T121" s="143"/>
      <c r="U121" s="143"/>
      <c r="V121" s="133">
        <v>1606.8600000000001</v>
      </c>
      <c r="W121" s="104" t="b">
        <f>V121=G121</f>
        <v>0</v>
      </c>
      <c r="X121" s="134">
        <v>65.69</v>
      </c>
      <c r="Y121" s="121" t="e">
        <v>#N/A</v>
      </c>
      <c r="Z121" s="122" t="e">
        <f>Y121=E121</f>
        <v>#N/A</v>
      </c>
      <c r="AA121" s="143"/>
      <c r="AB121" s="143"/>
      <c r="AC121" s="143"/>
      <c r="AD121" s="143"/>
      <c r="AG121" s="401"/>
    </row>
    <row r="122" spans="1:33" ht="25.5">
      <c r="A122" s="247" t="s">
        <v>282</v>
      </c>
      <c r="B122" s="247"/>
      <c r="C122" s="247" t="s">
        <v>221</v>
      </c>
      <c r="D122" s="247">
        <v>98680</v>
      </c>
      <c r="E122" s="248" t="s">
        <v>7297</v>
      </c>
      <c r="F122" s="249" t="s">
        <v>163</v>
      </c>
      <c r="G122" s="234">
        <v>17.600000000000001</v>
      </c>
      <c r="H122" s="330"/>
      <c r="I122" s="524">
        <f t="shared" si="32"/>
        <v>0</v>
      </c>
      <c r="J122" s="236">
        <f t="shared" si="33"/>
        <v>0</v>
      </c>
      <c r="K122" s="212">
        <f t="shared" si="34"/>
        <v>0</v>
      </c>
      <c r="O122" s="109" t="str">
        <f t="shared" si="31"/>
        <v>08.01.03</v>
      </c>
      <c r="P122" s="131" t="s">
        <v>7413</v>
      </c>
      <c r="R122" s="132"/>
      <c r="S122" s="97"/>
      <c r="T122" s="97"/>
      <c r="U122" s="97"/>
      <c r="V122" s="79">
        <v>4307.1399999999985</v>
      </c>
      <c r="W122" s="104" t="b">
        <f>V122=G122</f>
        <v>0</v>
      </c>
      <c r="X122" s="120">
        <v>23.32</v>
      </c>
      <c r="Y122" s="121" t="e">
        <v>#N/A</v>
      </c>
      <c r="Z122" s="122" t="e">
        <f>Y122=E122</f>
        <v>#N/A</v>
      </c>
      <c r="AA122" s="97"/>
      <c r="AB122" s="97"/>
      <c r="AC122" s="97"/>
      <c r="AD122" s="97"/>
    </row>
    <row r="123" spans="1:33" ht="25.5">
      <c r="A123" s="247" t="s">
        <v>286</v>
      </c>
      <c r="B123" s="247"/>
      <c r="C123" s="247" t="s">
        <v>221</v>
      </c>
      <c r="D123" s="247">
        <v>94994</v>
      </c>
      <c r="E123" s="248" t="s">
        <v>7383</v>
      </c>
      <c r="F123" s="249" t="s">
        <v>163</v>
      </c>
      <c r="G123" s="234">
        <v>644.88</v>
      </c>
      <c r="H123" s="330"/>
      <c r="I123" s="524">
        <f t="shared" si="32"/>
        <v>0</v>
      </c>
      <c r="J123" s="236">
        <f t="shared" si="33"/>
        <v>0</v>
      </c>
      <c r="K123" s="212">
        <f t="shared" si="34"/>
        <v>0</v>
      </c>
      <c r="L123" s="448"/>
      <c r="O123" s="109" t="str">
        <f t="shared" si="31"/>
        <v>08.01.04</v>
      </c>
      <c r="P123" s="131" t="s">
        <v>7413</v>
      </c>
      <c r="R123" s="132"/>
      <c r="S123" s="97"/>
      <c r="T123" s="97"/>
      <c r="U123" s="97"/>
      <c r="V123" s="79">
        <v>0</v>
      </c>
      <c r="W123" s="104" t="b">
        <f>V123=G123</f>
        <v>0</v>
      </c>
      <c r="X123" s="120">
        <v>39.51</v>
      </c>
      <c r="Y123" s="121" t="e">
        <v>#N/A</v>
      </c>
      <c r="Z123" s="122" t="e">
        <f>Y123=E123</f>
        <v>#N/A</v>
      </c>
      <c r="AA123" s="97"/>
      <c r="AB123" s="97"/>
      <c r="AC123" s="97"/>
      <c r="AD123" s="97"/>
    </row>
    <row r="124" spans="1:33">
      <c r="A124" s="247"/>
      <c r="B124" s="247"/>
      <c r="C124" s="247"/>
      <c r="D124" s="247"/>
      <c r="E124" s="248"/>
      <c r="F124" s="249"/>
      <c r="G124" s="234"/>
      <c r="H124" s="331"/>
      <c r="I124" s="212"/>
      <c r="J124" s="212"/>
      <c r="K124" s="212"/>
      <c r="O124" s="109"/>
      <c r="P124" s="109"/>
      <c r="R124" s="132"/>
      <c r="S124" s="97"/>
      <c r="T124" s="97"/>
      <c r="U124" s="97"/>
      <c r="V124" s="79"/>
      <c r="X124" s="120"/>
      <c r="Y124" s="97"/>
      <c r="Z124" s="97"/>
      <c r="AA124" s="97"/>
      <c r="AB124" s="97"/>
      <c r="AC124" s="97"/>
      <c r="AD124" s="97"/>
    </row>
    <row r="125" spans="1:33">
      <c r="A125" s="247"/>
      <c r="B125" s="247"/>
      <c r="C125" s="247"/>
      <c r="D125" s="247"/>
      <c r="E125" s="414" t="s">
        <v>175</v>
      </c>
      <c r="F125" s="249"/>
      <c r="G125" s="234"/>
      <c r="H125" s="331"/>
      <c r="I125" s="212"/>
      <c r="J125" s="212"/>
      <c r="K125" s="252">
        <f>SUM(K118:K124)</f>
        <v>0</v>
      </c>
      <c r="L125" s="530"/>
      <c r="O125" s="109"/>
      <c r="P125" s="109"/>
      <c r="R125" s="132"/>
      <c r="S125" s="97"/>
      <c r="T125" s="97"/>
      <c r="U125" s="97"/>
      <c r="V125" s="79"/>
      <c r="X125" s="120"/>
      <c r="Y125" s="97"/>
      <c r="Z125" s="97"/>
      <c r="AA125" s="97"/>
      <c r="AB125" s="97"/>
      <c r="AC125" s="97"/>
      <c r="AD125" s="97"/>
    </row>
    <row r="126" spans="1:33">
      <c r="A126" s="247"/>
      <c r="B126" s="247"/>
      <c r="C126" s="247"/>
      <c r="D126" s="247"/>
      <c r="E126" s="248"/>
      <c r="F126" s="249"/>
      <c r="G126" s="234"/>
      <c r="H126" s="331"/>
      <c r="I126" s="212"/>
      <c r="J126" s="212"/>
      <c r="K126" s="212"/>
      <c r="O126" s="109"/>
      <c r="P126" s="109"/>
      <c r="R126" s="132"/>
      <c r="S126" s="97"/>
      <c r="T126" s="97"/>
      <c r="U126" s="97"/>
      <c r="V126" s="79"/>
      <c r="X126" s="120"/>
      <c r="Y126" s="97"/>
      <c r="Z126" s="97"/>
      <c r="AA126" s="97"/>
      <c r="AB126" s="97"/>
      <c r="AC126" s="97"/>
      <c r="AD126" s="97"/>
    </row>
    <row r="127" spans="1:33">
      <c r="A127" s="247"/>
      <c r="B127" s="247"/>
      <c r="C127" s="247"/>
      <c r="D127" s="247"/>
      <c r="E127" s="248"/>
      <c r="F127" s="249"/>
      <c r="G127" s="234"/>
      <c r="H127" s="331"/>
      <c r="I127" s="212"/>
      <c r="J127" s="212"/>
      <c r="K127" s="212"/>
      <c r="O127" s="109"/>
      <c r="P127" s="109"/>
      <c r="R127" s="132"/>
      <c r="S127" s="97"/>
      <c r="T127" s="97"/>
      <c r="U127" s="97"/>
      <c r="V127" s="79"/>
      <c r="X127" s="120"/>
      <c r="Y127" s="97"/>
      <c r="Z127" s="97"/>
      <c r="AA127" s="97"/>
      <c r="AB127" s="97"/>
      <c r="AC127" s="97"/>
      <c r="AD127" s="97"/>
    </row>
    <row r="128" spans="1:33" s="428" customFormat="1">
      <c r="A128" s="423" t="s">
        <v>111</v>
      </c>
      <c r="B128" s="423"/>
      <c r="C128" s="423"/>
      <c r="D128" s="423"/>
      <c r="E128" s="425" t="s">
        <v>193</v>
      </c>
      <c r="F128" s="426"/>
      <c r="G128" s="219"/>
      <c r="H128" s="332"/>
      <c r="I128" s="220"/>
      <c r="J128" s="220"/>
      <c r="K128" s="220"/>
      <c r="L128" s="419"/>
      <c r="M128" s="95"/>
      <c r="N128" s="108"/>
      <c r="O128" s="109" t="str">
        <f>A128</f>
        <v>09.</v>
      </c>
      <c r="P128" s="109"/>
      <c r="Q128" s="110"/>
      <c r="R128" s="136"/>
      <c r="S128" s="112"/>
      <c r="T128" s="112"/>
      <c r="U128" s="112"/>
      <c r="V128" s="78"/>
      <c r="W128" s="108"/>
      <c r="X128" s="113"/>
      <c r="Y128" s="112"/>
      <c r="Z128" s="112"/>
      <c r="AA128" s="112"/>
      <c r="AB128" s="112"/>
      <c r="AC128" s="112"/>
      <c r="AD128" s="112"/>
      <c r="AG128" s="401"/>
    </row>
    <row r="129" spans="1:33" s="428" customFormat="1">
      <c r="A129" s="280" t="s">
        <v>112</v>
      </c>
      <c r="B129" s="280"/>
      <c r="C129" s="280"/>
      <c r="D129" s="280"/>
      <c r="E129" s="430" t="s">
        <v>195</v>
      </c>
      <c r="F129" s="431"/>
      <c r="G129" s="227"/>
      <c r="H129" s="332"/>
      <c r="I129" s="228"/>
      <c r="J129" s="228"/>
      <c r="K129" s="228"/>
      <c r="L129" s="419"/>
      <c r="M129" s="95"/>
      <c r="N129" s="108"/>
      <c r="O129" s="109" t="str">
        <f>A129</f>
        <v>09.01</v>
      </c>
      <c r="P129" s="109"/>
      <c r="Q129" s="110"/>
      <c r="R129" s="137"/>
      <c r="S129" s="112"/>
      <c r="T129" s="112"/>
      <c r="U129" s="112"/>
      <c r="V129" s="50"/>
      <c r="W129" s="108"/>
      <c r="X129" s="115"/>
      <c r="Y129" s="112"/>
      <c r="Z129" s="112"/>
      <c r="AA129" s="112"/>
      <c r="AB129" s="112"/>
      <c r="AC129" s="112"/>
      <c r="AD129" s="112"/>
      <c r="AG129" s="401"/>
    </row>
    <row r="130" spans="1:33">
      <c r="A130" s="247" t="s">
        <v>113</v>
      </c>
      <c r="B130" s="247"/>
      <c r="C130" s="247" t="s">
        <v>221</v>
      </c>
      <c r="D130" s="247">
        <v>88496</v>
      </c>
      <c r="E130" s="248" t="s">
        <v>6539</v>
      </c>
      <c r="F130" s="249" t="s">
        <v>163</v>
      </c>
      <c r="G130" s="234">
        <v>94.202000000000012</v>
      </c>
      <c r="H130" s="330"/>
      <c r="I130" s="524">
        <f>$H$3</f>
        <v>0</v>
      </c>
      <c r="J130" s="236">
        <f>TRUNC(H130 * (1+I130), 2)</f>
        <v>0</v>
      </c>
      <c r="K130" s="212">
        <f>TRUNC(G130*J130,2)</f>
        <v>0</v>
      </c>
      <c r="O130" s="109" t="str">
        <f>A130</f>
        <v>09.01.01</v>
      </c>
      <c r="P130" s="131" t="s">
        <v>7413</v>
      </c>
      <c r="R130" s="132"/>
      <c r="S130" s="97"/>
      <c r="T130" s="97"/>
      <c r="U130" s="97"/>
      <c r="V130" s="79">
        <v>834.46000000000015</v>
      </c>
      <c r="W130" s="104" t="b">
        <f>V130=G130</f>
        <v>0</v>
      </c>
      <c r="X130" s="120">
        <v>19.23</v>
      </c>
      <c r="Y130" s="121" t="e">
        <v>#N/A</v>
      </c>
      <c r="Z130" s="122" t="e">
        <f>Y130=E130</f>
        <v>#N/A</v>
      </c>
      <c r="AA130" s="97"/>
      <c r="AB130" s="97"/>
      <c r="AC130" s="97"/>
      <c r="AD130" s="97"/>
    </row>
    <row r="131" spans="1:33">
      <c r="A131" s="247" t="s">
        <v>114</v>
      </c>
      <c r="B131" s="247"/>
      <c r="C131" s="247" t="s">
        <v>221</v>
      </c>
      <c r="D131" s="247">
        <v>88482</v>
      </c>
      <c r="E131" s="248" t="s">
        <v>6540</v>
      </c>
      <c r="F131" s="249" t="s">
        <v>163</v>
      </c>
      <c r="G131" s="234">
        <v>94.202000000000012</v>
      </c>
      <c r="H131" s="330"/>
      <c r="I131" s="524">
        <f t="shared" ref="I131:I132" si="35">$H$3</f>
        <v>0</v>
      </c>
      <c r="J131" s="236">
        <f t="shared" ref="J131:J132" si="36">TRUNC(H131 * (1+I131), 2)</f>
        <v>0</v>
      </c>
      <c r="K131" s="212">
        <f t="shared" ref="K131:K132" si="37">TRUNC(G131*J131,2)</f>
        <v>0</v>
      </c>
      <c r="O131" s="109" t="str">
        <f>A131</f>
        <v>09.01.02</v>
      </c>
      <c r="P131" s="118" t="s">
        <v>7467</v>
      </c>
      <c r="R131" s="132"/>
      <c r="S131" s="97"/>
      <c r="T131" s="97"/>
      <c r="U131" s="97"/>
      <c r="V131" s="79">
        <v>834.46000000000015</v>
      </c>
      <c r="W131" s="104" t="b">
        <f>V131=G131</f>
        <v>0</v>
      </c>
      <c r="X131" s="120">
        <v>2.87</v>
      </c>
      <c r="Y131" s="121" t="e">
        <v>#N/A</v>
      </c>
      <c r="Z131" s="122" t="e">
        <f>Y131=E131</f>
        <v>#N/A</v>
      </c>
      <c r="AA131" s="97"/>
      <c r="AB131" s="97"/>
      <c r="AC131" s="97"/>
      <c r="AD131" s="97"/>
    </row>
    <row r="132" spans="1:33">
      <c r="A132" s="247" t="s">
        <v>115</v>
      </c>
      <c r="B132" s="247"/>
      <c r="C132" s="247" t="s">
        <v>221</v>
      </c>
      <c r="D132" s="247">
        <v>88488</v>
      </c>
      <c r="E132" s="248" t="s">
        <v>6541</v>
      </c>
      <c r="F132" s="249" t="s">
        <v>163</v>
      </c>
      <c r="G132" s="234">
        <v>94.202000000000012</v>
      </c>
      <c r="H132" s="330"/>
      <c r="I132" s="524">
        <f t="shared" si="35"/>
        <v>0</v>
      </c>
      <c r="J132" s="236">
        <f t="shared" si="36"/>
        <v>0</v>
      </c>
      <c r="K132" s="212">
        <f t="shared" si="37"/>
        <v>0</v>
      </c>
      <c r="O132" s="109" t="str">
        <f>A132</f>
        <v>09.01.03</v>
      </c>
      <c r="P132" s="131" t="s">
        <v>7413</v>
      </c>
      <c r="R132" s="132"/>
      <c r="S132" s="97"/>
      <c r="T132" s="97"/>
      <c r="U132" s="97"/>
      <c r="V132" s="79">
        <v>834.46000000000015</v>
      </c>
      <c r="W132" s="104" t="b">
        <f>V132=G132</f>
        <v>0</v>
      </c>
      <c r="X132" s="120">
        <v>10.86</v>
      </c>
      <c r="Y132" s="121" t="e">
        <v>#N/A</v>
      </c>
      <c r="Z132" s="122" t="e">
        <f>Y132=E132</f>
        <v>#N/A</v>
      </c>
      <c r="AA132" s="97"/>
      <c r="AB132" s="97"/>
      <c r="AC132" s="97"/>
      <c r="AD132" s="97"/>
    </row>
    <row r="133" spans="1:33">
      <c r="A133" s="247"/>
      <c r="B133" s="247"/>
      <c r="C133" s="247"/>
      <c r="D133" s="247"/>
      <c r="E133" s="248"/>
      <c r="F133" s="249"/>
      <c r="G133" s="234"/>
      <c r="H133" s="331"/>
      <c r="I133" s="212"/>
      <c r="J133" s="212"/>
      <c r="K133" s="212"/>
      <c r="O133" s="109"/>
      <c r="P133" s="109"/>
      <c r="R133" s="132"/>
      <c r="S133" s="97"/>
      <c r="T133" s="97"/>
      <c r="U133" s="97"/>
      <c r="V133" s="79"/>
      <c r="X133" s="120"/>
      <c r="Y133" s="97"/>
      <c r="Z133" s="97"/>
      <c r="AA133" s="97"/>
      <c r="AB133" s="97"/>
      <c r="AC133" s="97"/>
      <c r="AD133" s="97"/>
    </row>
    <row r="134" spans="1:33">
      <c r="A134" s="247"/>
      <c r="B134" s="247"/>
      <c r="C134" s="247"/>
      <c r="D134" s="247"/>
      <c r="E134" s="414" t="s">
        <v>175</v>
      </c>
      <c r="F134" s="249"/>
      <c r="G134" s="234"/>
      <c r="H134" s="331"/>
      <c r="I134" s="212"/>
      <c r="J134" s="212"/>
      <c r="K134" s="252">
        <f>SUM(K129:K133)</f>
        <v>0</v>
      </c>
      <c r="O134" s="109"/>
      <c r="P134" s="109"/>
      <c r="R134" s="132"/>
      <c r="S134" s="97"/>
      <c r="T134" s="97"/>
      <c r="U134" s="97"/>
      <c r="V134" s="79"/>
      <c r="X134" s="120"/>
      <c r="Y134" s="97"/>
      <c r="Z134" s="97"/>
      <c r="AA134" s="97"/>
      <c r="AB134" s="97"/>
      <c r="AC134" s="97"/>
      <c r="AD134" s="97"/>
    </row>
    <row r="135" spans="1:33">
      <c r="A135" s="247"/>
      <c r="B135" s="247"/>
      <c r="C135" s="247"/>
      <c r="D135" s="247"/>
      <c r="E135" s="248"/>
      <c r="F135" s="249"/>
      <c r="G135" s="234"/>
      <c r="H135" s="331"/>
      <c r="I135" s="212"/>
      <c r="J135" s="212"/>
      <c r="K135" s="212"/>
      <c r="O135" s="109"/>
      <c r="P135" s="109"/>
      <c r="R135" s="132"/>
      <c r="S135" s="97"/>
      <c r="T135" s="97"/>
      <c r="U135" s="97"/>
      <c r="V135" s="79"/>
      <c r="X135" s="120"/>
      <c r="Y135" s="97"/>
      <c r="Z135" s="97"/>
      <c r="AA135" s="97"/>
      <c r="AB135" s="97"/>
      <c r="AC135" s="97"/>
      <c r="AD135" s="97"/>
    </row>
    <row r="136" spans="1:33">
      <c r="A136" s="247"/>
      <c r="B136" s="247"/>
      <c r="C136" s="247"/>
      <c r="D136" s="247"/>
      <c r="E136" s="248"/>
      <c r="F136" s="249"/>
      <c r="G136" s="234"/>
      <c r="H136" s="331"/>
      <c r="I136" s="212"/>
      <c r="J136" s="212"/>
      <c r="K136" s="212"/>
      <c r="O136" s="109"/>
      <c r="P136" s="109"/>
      <c r="R136" s="132"/>
      <c r="S136" s="97"/>
      <c r="T136" s="97"/>
      <c r="U136" s="97"/>
      <c r="V136" s="79"/>
      <c r="X136" s="120"/>
      <c r="Y136" s="97"/>
      <c r="Z136" s="97"/>
      <c r="AA136" s="97"/>
      <c r="AB136" s="97"/>
      <c r="AC136" s="97"/>
      <c r="AD136" s="97"/>
    </row>
    <row r="137" spans="1:33" s="428" customFormat="1">
      <c r="A137" s="423" t="s">
        <v>145</v>
      </c>
      <c r="B137" s="423"/>
      <c r="C137" s="423"/>
      <c r="D137" s="423"/>
      <c r="E137" s="425" t="s">
        <v>1708</v>
      </c>
      <c r="F137" s="426"/>
      <c r="G137" s="219"/>
      <c r="H137" s="332"/>
      <c r="I137" s="220"/>
      <c r="J137" s="220"/>
      <c r="K137" s="220"/>
      <c r="L137" s="419"/>
      <c r="M137" s="95"/>
      <c r="N137" s="108"/>
      <c r="O137" s="109" t="str">
        <f t="shared" ref="O137:O143" si="38">A137</f>
        <v>11.</v>
      </c>
      <c r="P137" s="109"/>
      <c r="Q137" s="110"/>
      <c r="R137" s="136"/>
      <c r="S137" s="112"/>
      <c r="T137" s="112"/>
      <c r="U137" s="112"/>
      <c r="V137" s="78"/>
      <c r="W137" s="108"/>
      <c r="X137" s="113"/>
      <c r="Y137" s="112"/>
      <c r="Z137" s="112"/>
      <c r="AA137" s="112"/>
      <c r="AB137" s="112"/>
      <c r="AC137" s="112"/>
      <c r="AD137" s="112"/>
      <c r="AG137" s="401"/>
    </row>
    <row r="138" spans="1:33" s="428" customFormat="1">
      <c r="A138" s="280" t="s">
        <v>146</v>
      </c>
      <c r="B138" s="280"/>
      <c r="C138" s="280"/>
      <c r="D138" s="280"/>
      <c r="E138" s="430" t="s">
        <v>7491</v>
      </c>
      <c r="F138" s="431"/>
      <c r="G138" s="227"/>
      <c r="H138" s="332"/>
      <c r="I138" s="228"/>
      <c r="J138" s="228"/>
      <c r="K138" s="228"/>
      <c r="L138" s="419"/>
      <c r="M138" s="95" t="s">
        <v>7410</v>
      </c>
      <c r="N138" s="108"/>
      <c r="O138" s="109" t="str">
        <f t="shared" si="38"/>
        <v>11.01.</v>
      </c>
      <c r="P138" s="109"/>
      <c r="Q138" s="110"/>
      <c r="R138" s="137"/>
      <c r="S138" s="112"/>
      <c r="T138" s="112"/>
      <c r="U138" s="112"/>
      <c r="V138" s="50"/>
      <c r="W138" s="108"/>
      <c r="X138" s="115"/>
      <c r="Y138" s="112"/>
      <c r="Z138" s="112"/>
      <c r="AA138" s="112"/>
      <c r="AB138" s="112"/>
      <c r="AC138" s="112"/>
      <c r="AD138" s="112"/>
      <c r="AG138" s="401"/>
    </row>
    <row r="139" spans="1:33" s="466" customFormat="1">
      <c r="A139" s="461" t="s">
        <v>2347</v>
      </c>
      <c r="B139" s="461"/>
      <c r="C139" s="461"/>
      <c r="D139" s="461"/>
      <c r="E139" s="462" t="s">
        <v>3255</v>
      </c>
      <c r="F139" s="465"/>
      <c r="G139" s="299"/>
      <c r="H139" s="334"/>
      <c r="I139" s="300"/>
      <c r="J139" s="300"/>
      <c r="K139" s="301"/>
      <c r="L139" s="531"/>
      <c r="M139" s="95" t="s">
        <v>7410</v>
      </c>
      <c r="N139" s="141"/>
      <c r="O139" s="109" t="str">
        <f t="shared" si="38"/>
        <v>11.01.01</v>
      </c>
      <c r="P139" s="109"/>
      <c r="Q139" s="142"/>
      <c r="R139" s="138"/>
      <c r="S139" s="143"/>
      <c r="T139" s="143"/>
      <c r="U139" s="143"/>
      <c r="V139" s="82"/>
      <c r="W139" s="141"/>
      <c r="X139" s="83"/>
      <c r="Y139" s="143"/>
      <c r="Z139" s="143"/>
      <c r="AA139" s="143"/>
      <c r="AB139" s="143"/>
      <c r="AC139" s="143"/>
      <c r="AD139" s="143"/>
      <c r="AG139" s="401"/>
    </row>
    <row r="140" spans="1:33" ht="38.25">
      <c r="A140" s="247" t="s">
        <v>3293</v>
      </c>
      <c r="B140" s="247"/>
      <c r="C140" s="247" t="s">
        <v>221</v>
      </c>
      <c r="D140" s="247">
        <v>90695</v>
      </c>
      <c r="E140" s="248" t="s">
        <v>7368</v>
      </c>
      <c r="F140" s="249" t="s">
        <v>164</v>
      </c>
      <c r="G140" s="234">
        <v>98</v>
      </c>
      <c r="H140" s="330"/>
      <c r="I140" s="524">
        <f>$H$3</f>
        <v>0</v>
      </c>
      <c r="J140" s="236">
        <f>TRUNC(H140 * (1+I140), 2)</f>
        <v>0</v>
      </c>
      <c r="K140" s="212">
        <f>TRUNC(G140*J140,2)</f>
        <v>0</v>
      </c>
      <c r="M140" s="95" t="s">
        <v>7410</v>
      </c>
      <c r="O140" s="109" t="str">
        <f t="shared" si="38"/>
        <v>11.01.01.01</v>
      </c>
      <c r="P140" s="118" t="s">
        <v>7467</v>
      </c>
      <c r="R140" s="132"/>
      <c r="S140" s="97"/>
      <c r="T140" s="97"/>
      <c r="U140" s="97"/>
      <c r="V140" s="144">
        <v>140</v>
      </c>
      <c r="W140" s="104" t="b">
        <f>V140=G140</f>
        <v>0</v>
      </c>
      <c r="X140" s="145">
        <v>27.73</v>
      </c>
      <c r="Y140" s="121" t="e">
        <v>#N/A</v>
      </c>
      <c r="Z140" s="122" t="e">
        <f>Y140=E140</f>
        <v>#N/A</v>
      </c>
      <c r="AA140" s="97"/>
      <c r="AB140" s="97"/>
      <c r="AC140" s="97"/>
      <c r="AD140" s="97"/>
    </row>
    <row r="141" spans="1:33" ht="38.25">
      <c r="A141" s="247" t="s">
        <v>3294</v>
      </c>
      <c r="B141" s="247"/>
      <c r="C141" s="247" t="s">
        <v>221</v>
      </c>
      <c r="D141" s="247">
        <v>90697</v>
      </c>
      <c r="E141" s="248" t="s">
        <v>6486</v>
      </c>
      <c r="F141" s="249" t="s">
        <v>164</v>
      </c>
      <c r="G141" s="234">
        <v>5</v>
      </c>
      <c r="H141" s="330"/>
      <c r="I141" s="524">
        <f t="shared" ref="I141:I143" si="39">$H$3</f>
        <v>0</v>
      </c>
      <c r="J141" s="236">
        <f t="shared" ref="J141:J143" si="40">TRUNC(H141 * (1+I141), 2)</f>
        <v>0</v>
      </c>
      <c r="K141" s="212">
        <f t="shared" ref="K141:K143" si="41">TRUNC(G141*J141,2)</f>
        <v>0</v>
      </c>
      <c r="M141" s="95" t="s">
        <v>7410</v>
      </c>
      <c r="O141" s="109" t="str">
        <f t="shared" si="38"/>
        <v>11.01.01.02</v>
      </c>
      <c r="P141" s="118" t="s">
        <v>7467</v>
      </c>
      <c r="R141" s="132"/>
      <c r="S141" s="97"/>
      <c r="T141" s="97"/>
      <c r="U141" s="97"/>
      <c r="V141" s="144">
        <v>145</v>
      </c>
      <c r="W141" s="104" t="b">
        <f>V141=G141</f>
        <v>0</v>
      </c>
      <c r="X141" s="145">
        <v>4.1500000000000004</v>
      </c>
      <c r="Y141" s="121" t="e">
        <v>#N/A</v>
      </c>
      <c r="Z141" s="122" t="e">
        <f>Y141=E141</f>
        <v>#N/A</v>
      </c>
      <c r="AA141" s="97"/>
      <c r="AB141" s="97"/>
      <c r="AC141" s="97"/>
      <c r="AD141" s="97"/>
    </row>
    <row r="142" spans="1:33" ht="38.25">
      <c r="A142" s="247" t="s">
        <v>3295</v>
      </c>
      <c r="B142" s="247"/>
      <c r="C142" s="247" t="s">
        <v>221</v>
      </c>
      <c r="D142" s="247">
        <v>90698</v>
      </c>
      <c r="E142" s="248" t="s">
        <v>6484</v>
      </c>
      <c r="F142" s="249" t="s">
        <v>164</v>
      </c>
      <c r="G142" s="234">
        <v>147</v>
      </c>
      <c r="H142" s="330"/>
      <c r="I142" s="524">
        <f t="shared" si="39"/>
        <v>0</v>
      </c>
      <c r="J142" s="236">
        <f t="shared" si="40"/>
        <v>0</v>
      </c>
      <c r="K142" s="212">
        <f t="shared" si="41"/>
        <v>0</v>
      </c>
      <c r="M142" s="95" t="s">
        <v>7410</v>
      </c>
      <c r="O142" s="109" t="str">
        <f t="shared" si="38"/>
        <v>11.01.01.03</v>
      </c>
      <c r="P142" s="118" t="s">
        <v>7467</v>
      </c>
      <c r="R142" s="132"/>
      <c r="S142" s="97"/>
      <c r="T142" s="97"/>
      <c r="U142" s="97"/>
      <c r="V142" s="144">
        <v>259</v>
      </c>
      <c r="W142" s="104" t="b">
        <f>V142=G142</f>
        <v>0</v>
      </c>
      <c r="X142" s="145">
        <v>12.09</v>
      </c>
      <c r="Y142" s="121" t="e">
        <v>#N/A</v>
      </c>
      <c r="Z142" s="122" t="e">
        <f>Y142=E142</f>
        <v>#N/A</v>
      </c>
      <c r="AA142" s="97"/>
      <c r="AB142" s="97"/>
      <c r="AC142" s="97"/>
      <c r="AD142" s="97"/>
    </row>
    <row r="143" spans="1:33" ht="76.5">
      <c r="A143" s="247" t="s">
        <v>3296</v>
      </c>
      <c r="B143" s="247" t="s">
        <v>4815</v>
      </c>
      <c r="C143" s="247" t="s">
        <v>313</v>
      </c>
      <c r="D143" s="247"/>
      <c r="E143" s="248" t="s">
        <v>5385</v>
      </c>
      <c r="F143" s="249" t="s">
        <v>1273</v>
      </c>
      <c r="G143" s="234">
        <v>8</v>
      </c>
      <c r="H143" s="330"/>
      <c r="I143" s="524">
        <f t="shared" si="39"/>
        <v>0</v>
      </c>
      <c r="J143" s="236">
        <f t="shared" si="40"/>
        <v>0</v>
      </c>
      <c r="K143" s="212">
        <f t="shared" si="41"/>
        <v>0</v>
      </c>
      <c r="M143" s="95" t="s">
        <v>7410</v>
      </c>
      <c r="O143" s="109" t="str">
        <f t="shared" si="38"/>
        <v>11.01.01.04</v>
      </c>
      <c r="P143" s="118" t="s">
        <v>7467</v>
      </c>
      <c r="R143" s="132"/>
      <c r="S143" s="97"/>
      <c r="T143" s="97"/>
      <c r="U143" s="97"/>
      <c r="V143" s="79">
        <v>3</v>
      </c>
      <c r="W143" s="104" t="b">
        <f>V143=G143</f>
        <v>0</v>
      </c>
      <c r="X143" s="120">
        <v>4343.2999999999993</v>
      </c>
      <c r="Y143" s="97"/>
      <c r="Z143" s="97"/>
      <c r="AA143" s="97"/>
      <c r="AB143" s="97"/>
      <c r="AC143" s="97"/>
      <c r="AD143" s="97"/>
    </row>
    <row r="144" spans="1:33">
      <c r="A144" s="247"/>
      <c r="B144" s="247"/>
      <c r="C144" s="247"/>
      <c r="D144" s="247"/>
      <c r="E144" s="248"/>
      <c r="F144" s="249"/>
      <c r="G144" s="234"/>
      <c r="H144" s="330"/>
      <c r="I144" s="527"/>
      <c r="J144" s="527"/>
      <c r="K144" s="212"/>
      <c r="M144" s="95" t="s">
        <v>7410</v>
      </c>
      <c r="O144" s="109"/>
      <c r="P144" s="109"/>
      <c r="R144" s="132"/>
      <c r="S144" s="97"/>
      <c r="T144" s="97"/>
      <c r="U144" s="97"/>
      <c r="V144" s="79"/>
      <c r="X144" s="120"/>
      <c r="Y144" s="97"/>
      <c r="Z144" s="97"/>
      <c r="AA144" s="97"/>
      <c r="AB144" s="97"/>
      <c r="AC144" s="97"/>
      <c r="AD144" s="97"/>
    </row>
    <row r="145" spans="1:33" s="466" customFormat="1">
      <c r="A145" s="461" t="s">
        <v>3254</v>
      </c>
      <c r="B145" s="461"/>
      <c r="C145" s="461"/>
      <c r="D145" s="461"/>
      <c r="E145" s="462" t="s">
        <v>3257</v>
      </c>
      <c r="F145" s="465"/>
      <c r="G145" s="299"/>
      <c r="H145" s="334"/>
      <c r="I145" s="300"/>
      <c r="J145" s="300"/>
      <c r="K145" s="301"/>
      <c r="L145" s="531"/>
      <c r="M145" s="95" t="s">
        <v>7410</v>
      </c>
      <c r="N145" s="141"/>
      <c r="O145" s="109" t="str">
        <f t="shared" ref="O145:O154" si="42">A145</f>
        <v>11.01.02</v>
      </c>
      <c r="P145" s="109"/>
      <c r="Q145" s="142"/>
      <c r="R145" s="138"/>
      <c r="S145" s="143"/>
      <c r="T145" s="143"/>
      <c r="U145" s="143"/>
      <c r="V145" s="82"/>
      <c r="W145" s="141"/>
      <c r="X145" s="83"/>
      <c r="Y145" s="143"/>
      <c r="Z145" s="143"/>
      <c r="AA145" s="143"/>
      <c r="AB145" s="143"/>
      <c r="AC145" s="143"/>
      <c r="AD145" s="143"/>
      <c r="AG145" s="401"/>
    </row>
    <row r="146" spans="1:33" ht="25.5">
      <c r="A146" s="247" t="s">
        <v>3459</v>
      </c>
      <c r="B146" s="247"/>
      <c r="C146" s="247" t="s">
        <v>221</v>
      </c>
      <c r="D146" s="247">
        <v>89580</v>
      </c>
      <c r="E146" s="248" t="s">
        <v>6469</v>
      </c>
      <c r="F146" s="249" t="s">
        <v>164</v>
      </c>
      <c r="G146" s="234">
        <v>114</v>
      </c>
      <c r="H146" s="330"/>
      <c r="I146" s="524">
        <f>$H$3</f>
        <v>0</v>
      </c>
      <c r="J146" s="236">
        <f>TRUNC(H146 * (1+I146), 2)</f>
        <v>0</v>
      </c>
      <c r="K146" s="212">
        <f>TRUNC(G146*J146,2)</f>
        <v>0</v>
      </c>
      <c r="M146" s="95" t="s">
        <v>7410</v>
      </c>
      <c r="O146" s="109" t="str">
        <f t="shared" si="42"/>
        <v>11.01.02.01</v>
      </c>
      <c r="P146" s="118" t="s">
        <v>7467</v>
      </c>
      <c r="R146" s="132"/>
      <c r="S146" s="97"/>
      <c r="T146" s="97"/>
      <c r="U146" s="97"/>
      <c r="V146" s="144">
        <v>437</v>
      </c>
      <c r="W146" s="104" t="b">
        <f t="shared" ref="W146:W154" si="43">V146=G146</f>
        <v>0</v>
      </c>
      <c r="X146" s="145">
        <v>38.07</v>
      </c>
      <c r="Y146" s="121" t="e">
        <v>#N/A</v>
      </c>
      <c r="Z146" s="122" t="e">
        <f>Y146=E146</f>
        <v>#N/A</v>
      </c>
      <c r="AA146" s="97"/>
      <c r="AB146" s="97"/>
      <c r="AC146" s="97"/>
      <c r="AD146" s="97"/>
    </row>
    <row r="147" spans="1:33" ht="25.5">
      <c r="A147" s="247" t="s">
        <v>3460</v>
      </c>
      <c r="B147" s="247"/>
      <c r="C147" s="247" t="s">
        <v>221</v>
      </c>
      <c r="D147" s="247">
        <v>89512</v>
      </c>
      <c r="E147" s="248" t="s">
        <v>6470</v>
      </c>
      <c r="F147" s="249" t="s">
        <v>164</v>
      </c>
      <c r="G147" s="234">
        <v>194</v>
      </c>
      <c r="H147" s="330"/>
      <c r="I147" s="524">
        <f t="shared" ref="I147:I154" si="44">$H$3</f>
        <v>0</v>
      </c>
      <c r="J147" s="236">
        <f t="shared" ref="J147:J154" si="45">TRUNC(H147 * (1+I147), 2)</f>
        <v>0</v>
      </c>
      <c r="K147" s="212">
        <f t="shared" ref="K147:K154" si="46">TRUNC(G147*J147,2)</f>
        <v>0</v>
      </c>
      <c r="M147" s="95" t="s">
        <v>7410</v>
      </c>
      <c r="O147" s="109" t="str">
        <f t="shared" si="42"/>
        <v>11.01.02.02</v>
      </c>
      <c r="P147" s="118" t="s">
        <v>7467</v>
      </c>
      <c r="R147" s="132"/>
      <c r="S147" s="97"/>
      <c r="T147" s="97"/>
      <c r="U147" s="97"/>
      <c r="V147" s="144">
        <v>172</v>
      </c>
      <c r="W147" s="104" t="b">
        <f t="shared" si="43"/>
        <v>0</v>
      </c>
      <c r="X147" s="145">
        <v>34.409999999999997</v>
      </c>
      <c r="Y147" s="121" t="e">
        <v>#N/A</v>
      </c>
      <c r="Z147" s="122" t="e">
        <f>Y147=E147</f>
        <v>#N/A</v>
      </c>
      <c r="AA147" s="97"/>
      <c r="AB147" s="97"/>
      <c r="AC147" s="97"/>
      <c r="AD147" s="97"/>
    </row>
    <row r="148" spans="1:33" ht="38.25">
      <c r="A148" s="247" t="s">
        <v>3461</v>
      </c>
      <c r="B148" s="247"/>
      <c r="C148" s="247" t="s">
        <v>221</v>
      </c>
      <c r="D148" s="247">
        <v>90698</v>
      </c>
      <c r="E148" s="248" t="s">
        <v>6484</v>
      </c>
      <c r="F148" s="249" t="s">
        <v>164</v>
      </c>
      <c r="G148" s="234">
        <v>7</v>
      </c>
      <c r="H148" s="330"/>
      <c r="I148" s="524">
        <f t="shared" si="44"/>
        <v>0</v>
      </c>
      <c r="J148" s="236">
        <f t="shared" si="45"/>
        <v>0</v>
      </c>
      <c r="K148" s="212">
        <f t="shared" si="46"/>
        <v>0</v>
      </c>
      <c r="M148" s="95" t="s">
        <v>7410</v>
      </c>
      <c r="O148" s="109" t="str">
        <f t="shared" si="42"/>
        <v>11.01.02.03</v>
      </c>
      <c r="P148" s="118" t="s">
        <v>7467</v>
      </c>
      <c r="R148" s="132"/>
      <c r="S148" s="97"/>
      <c r="T148" s="97"/>
      <c r="U148" s="97"/>
      <c r="V148" s="79">
        <v>26</v>
      </c>
      <c r="W148" s="104" t="b">
        <f t="shared" si="43"/>
        <v>0</v>
      </c>
      <c r="X148" s="120">
        <v>167.99</v>
      </c>
      <c r="Y148" s="121" t="e">
        <v>#N/A</v>
      </c>
      <c r="Z148" s="122" t="e">
        <f>Y148=E148</f>
        <v>#N/A</v>
      </c>
      <c r="AA148" s="97"/>
      <c r="AB148" s="97"/>
      <c r="AC148" s="97"/>
      <c r="AD148" s="97"/>
    </row>
    <row r="149" spans="1:33" ht="38.25">
      <c r="A149" s="247" t="s">
        <v>3462</v>
      </c>
      <c r="B149" s="247"/>
      <c r="C149" s="247" t="s">
        <v>221</v>
      </c>
      <c r="D149" s="247">
        <v>90696</v>
      </c>
      <c r="E149" s="248" t="s">
        <v>6485</v>
      </c>
      <c r="F149" s="249" t="s">
        <v>164</v>
      </c>
      <c r="G149" s="234">
        <v>106</v>
      </c>
      <c r="H149" s="330"/>
      <c r="I149" s="524">
        <f t="shared" si="44"/>
        <v>0</v>
      </c>
      <c r="J149" s="236">
        <f t="shared" si="45"/>
        <v>0</v>
      </c>
      <c r="K149" s="212">
        <f t="shared" si="46"/>
        <v>0</v>
      </c>
      <c r="M149" s="95" t="s">
        <v>7410</v>
      </c>
      <c r="O149" s="109" t="str">
        <f t="shared" si="42"/>
        <v>11.01.02.04</v>
      </c>
      <c r="P149" s="118" t="s">
        <v>7467</v>
      </c>
      <c r="R149" s="132"/>
      <c r="S149" s="97"/>
      <c r="T149" s="97"/>
      <c r="U149" s="97"/>
      <c r="V149" s="79">
        <v>38</v>
      </c>
      <c r="W149" s="104" t="b">
        <f t="shared" si="43"/>
        <v>0</v>
      </c>
      <c r="X149" s="120">
        <v>62.83</v>
      </c>
      <c r="Y149" s="121" t="e">
        <v>#N/A</v>
      </c>
      <c r="Z149" s="122" t="e">
        <f>Y149=E149</f>
        <v>#N/A</v>
      </c>
      <c r="AA149" s="97"/>
      <c r="AB149" s="97"/>
      <c r="AC149" s="97"/>
      <c r="AD149" s="97"/>
    </row>
    <row r="150" spans="1:33">
      <c r="A150" s="247" t="s">
        <v>3463</v>
      </c>
      <c r="B150" s="247" t="s">
        <v>4836</v>
      </c>
      <c r="C150" s="247" t="s">
        <v>313</v>
      </c>
      <c r="D150" s="247"/>
      <c r="E150" s="248" t="s">
        <v>3562</v>
      </c>
      <c r="F150" s="249" t="s">
        <v>171</v>
      </c>
      <c r="G150" s="234">
        <v>9</v>
      </c>
      <c r="H150" s="330"/>
      <c r="I150" s="524">
        <f t="shared" si="44"/>
        <v>0</v>
      </c>
      <c r="J150" s="236">
        <f t="shared" si="45"/>
        <v>0</v>
      </c>
      <c r="K150" s="212">
        <f t="shared" si="46"/>
        <v>0</v>
      </c>
      <c r="M150" s="95" t="s">
        <v>7410</v>
      </c>
      <c r="O150" s="109" t="str">
        <f t="shared" si="42"/>
        <v>11.01.02.05</v>
      </c>
      <c r="P150" s="118" t="s">
        <v>7467</v>
      </c>
      <c r="R150" s="132"/>
      <c r="S150" s="97"/>
      <c r="T150" s="97"/>
      <c r="U150" s="97"/>
      <c r="V150" s="79">
        <v>11</v>
      </c>
      <c r="W150" s="104" t="b">
        <f t="shared" si="43"/>
        <v>0</v>
      </c>
      <c r="X150" s="120">
        <v>42.33</v>
      </c>
      <c r="Y150" s="97"/>
      <c r="Z150" s="97"/>
      <c r="AA150" s="97"/>
      <c r="AB150" s="97"/>
      <c r="AC150" s="97"/>
      <c r="AD150" s="97"/>
    </row>
    <row r="151" spans="1:33" ht="64.5" customHeight="1">
      <c r="A151" s="247" t="s">
        <v>3464</v>
      </c>
      <c r="B151" s="247" t="s">
        <v>4837</v>
      </c>
      <c r="C151" s="247" t="s">
        <v>313</v>
      </c>
      <c r="D151" s="247"/>
      <c r="E151" s="248" t="s">
        <v>5387</v>
      </c>
      <c r="F151" s="249" t="s">
        <v>1273</v>
      </c>
      <c r="G151" s="234">
        <v>3</v>
      </c>
      <c r="H151" s="330"/>
      <c r="I151" s="524">
        <f t="shared" si="44"/>
        <v>0</v>
      </c>
      <c r="J151" s="236">
        <f t="shared" si="45"/>
        <v>0</v>
      </c>
      <c r="K151" s="212">
        <f t="shared" si="46"/>
        <v>0</v>
      </c>
      <c r="M151" s="95" t="s">
        <v>7410</v>
      </c>
      <c r="O151" s="109" t="str">
        <f t="shared" si="42"/>
        <v>11.01.02.06</v>
      </c>
      <c r="P151" s="118" t="s">
        <v>7467</v>
      </c>
      <c r="R151" s="132"/>
      <c r="S151" s="97"/>
      <c r="T151" s="97"/>
      <c r="U151" s="97"/>
      <c r="V151" s="79">
        <v>1</v>
      </c>
      <c r="W151" s="104" t="b">
        <f t="shared" si="43"/>
        <v>0</v>
      </c>
      <c r="X151" s="120">
        <v>2528.5100000000002</v>
      </c>
      <c r="Y151" s="97"/>
      <c r="Z151" s="97"/>
      <c r="AA151" s="97"/>
      <c r="AB151" s="97"/>
      <c r="AC151" s="97"/>
      <c r="AD151" s="97"/>
    </row>
    <row r="152" spans="1:33" ht="51">
      <c r="A152" s="247" t="s">
        <v>3465</v>
      </c>
      <c r="B152" s="247" t="s">
        <v>4838</v>
      </c>
      <c r="C152" s="247" t="s">
        <v>313</v>
      </c>
      <c r="D152" s="247"/>
      <c r="E152" s="248" t="s">
        <v>5388</v>
      </c>
      <c r="F152" s="249" t="s">
        <v>1273</v>
      </c>
      <c r="G152" s="234">
        <v>5</v>
      </c>
      <c r="H152" s="330"/>
      <c r="I152" s="524">
        <f t="shared" si="44"/>
        <v>0</v>
      </c>
      <c r="J152" s="236">
        <f t="shared" si="45"/>
        <v>0</v>
      </c>
      <c r="K152" s="212">
        <f t="shared" si="46"/>
        <v>0</v>
      </c>
      <c r="M152" s="95" t="s">
        <v>7410</v>
      </c>
      <c r="O152" s="109" t="str">
        <f t="shared" si="42"/>
        <v>11.01.02.07</v>
      </c>
      <c r="P152" s="118" t="s">
        <v>7467</v>
      </c>
      <c r="R152" s="132"/>
      <c r="S152" s="97"/>
      <c r="T152" s="97"/>
      <c r="U152" s="97"/>
      <c r="V152" s="79">
        <v>1</v>
      </c>
      <c r="W152" s="104" t="b">
        <f t="shared" si="43"/>
        <v>0</v>
      </c>
      <c r="X152" s="120">
        <v>2524.54</v>
      </c>
      <c r="Y152" s="97"/>
      <c r="Z152" s="97"/>
      <c r="AA152" s="97"/>
      <c r="AB152" s="97"/>
      <c r="AC152" s="97"/>
      <c r="AD152" s="97"/>
    </row>
    <row r="153" spans="1:33" ht="51">
      <c r="A153" s="247" t="s">
        <v>3466</v>
      </c>
      <c r="B153" s="247" t="s">
        <v>4840</v>
      </c>
      <c r="C153" s="247" t="s">
        <v>313</v>
      </c>
      <c r="D153" s="247"/>
      <c r="E153" s="248" t="s">
        <v>5390</v>
      </c>
      <c r="F153" s="249" t="s">
        <v>164</v>
      </c>
      <c r="G153" s="234">
        <v>190</v>
      </c>
      <c r="H153" s="330"/>
      <c r="I153" s="524">
        <f t="shared" si="44"/>
        <v>0</v>
      </c>
      <c r="J153" s="236">
        <f t="shared" si="45"/>
        <v>0</v>
      </c>
      <c r="K153" s="212">
        <f t="shared" si="46"/>
        <v>0</v>
      </c>
      <c r="M153" s="95" t="s">
        <v>7410</v>
      </c>
      <c r="O153" s="109" t="str">
        <f t="shared" si="42"/>
        <v>11.01.02.08</v>
      </c>
      <c r="P153" s="118" t="s">
        <v>7467</v>
      </c>
      <c r="R153" s="132"/>
      <c r="S153" s="97"/>
      <c r="T153" s="97"/>
      <c r="U153" s="97"/>
      <c r="V153" s="79">
        <v>22</v>
      </c>
      <c r="W153" s="104" t="b">
        <f t="shared" si="43"/>
        <v>0</v>
      </c>
      <c r="X153" s="120">
        <v>176.51</v>
      </c>
      <c r="Y153" s="97"/>
      <c r="Z153" s="97"/>
      <c r="AA153" s="97"/>
      <c r="AB153" s="97"/>
      <c r="AC153" s="97"/>
      <c r="AD153" s="97"/>
    </row>
    <row r="154" spans="1:33" ht="76.5">
      <c r="A154" s="247" t="s">
        <v>3467</v>
      </c>
      <c r="B154" s="247" t="s">
        <v>4842</v>
      </c>
      <c r="C154" s="247" t="s">
        <v>313</v>
      </c>
      <c r="D154" s="247"/>
      <c r="E154" s="248" t="s">
        <v>5392</v>
      </c>
      <c r="F154" s="249" t="s">
        <v>1273</v>
      </c>
      <c r="G154" s="234">
        <v>4</v>
      </c>
      <c r="H154" s="330"/>
      <c r="I154" s="524">
        <f t="shared" si="44"/>
        <v>0</v>
      </c>
      <c r="J154" s="236">
        <f t="shared" si="45"/>
        <v>0</v>
      </c>
      <c r="K154" s="212">
        <f t="shared" si="46"/>
        <v>0</v>
      </c>
      <c r="M154" s="95" t="s">
        <v>7410</v>
      </c>
      <c r="O154" s="109" t="str">
        <f t="shared" si="42"/>
        <v>11.01.02.09</v>
      </c>
      <c r="P154" s="118" t="s">
        <v>7467</v>
      </c>
      <c r="R154" s="132"/>
      <c r="S154" s="97"/>
      <c r="T154" s="97"/>
      <c r="U154" s="97"/>
      <c r="V154" s="79">
        <v>4</v>
      </c>
      <c r="W154" s="104" t="b">
        <f t="shared" si="43"/>
        <v>1</v>
      </c>
      <c r="X154" s="120">
        <v>4725.53</v>
      </c>
      <c r="Y154" s="97"/>
      <c r="Z154" s="97"/>
      <c r="AA154" s="97"/>
      <c r="AB154" s="97"/>
      <c r="AC154" s="97"/>
      <c r="AD154" s="97"/>
    </row>
    <row r="155" spans="1:33">
      <c r="A155" s="247"/>
      <c r="B155" s="247"/>
      <c r="C155" s="247"/>
      <c r="D155" s="247"/>
      <c r="E155" s="248"/>
      <c r="F155" s="249"/>
      <c r="G155" s="234"/>
      <c r="H155" s="330"/>
      <c r="I155" s="527"/>
      <c r="J155" s="527"/>
      <c r="K155" s="212"/>
      <c r="M155" s="95" t="s">
        <v>7410</v>
      </c>
      <c r="O155" s="109"/>
      <c r="P155" s="109"/>
      <c r="R155" s="132"/>
      <c r="S155" s="97"/>
      <c r="T155" s="97"/>
      <c r="U155" s="97"/>
      <c r="V155" s="79"/>
      <c r="X155" s="120"/>
      <c r="Y155" s="97"/>
      <c r="Z155" s="97"/>
      <c r="AA155" s="97"/>
      <c r="AB155" s="97"/>
      <c r="AC155" s="97"/>
      <c r="AD155" s="97"/>
    </row>
    <row r="156" spans="1:33" s="466" customFormat="1">
      <c r="A156" s="461" t="s">
        <v>3256</v>
      </c>
      <c r="B156" s="461"/>
      <c r="C156" s="461"/>
      <c r="D156" s="461"/>
      <c r="E156" s="462" t="s">
        <v>7492</v>
      </c>
      <c r="F156" s="465"/>
      <c r="G156" s="299"/>
      <c r="H156" s="334"/>
      <c r="I156" s="300"/>
      <c r="J156" s="300"/>
      <c r="K156" s="301"/>
      <c r="L156" s="531"/>
      <c r="M156" s="95" t="s">
        <v>7410</v>
      </c>
      <c r="N156" s="141"/>
      <c r="O156" s="109" t="str">
        <f t="shared" ref="O156:O161" si="47">A156</f>
        <v>11.01.03</v>
      </c>
      <c r="P156" s="109"/>
      <c r="Q156" s="142"/>
      <c r="R156" s="138"/>
      <c r="S156" s="143"/>
      <c r="T156" s="143"/>
      <c r="U156" s="143"/>
      <c r="V156" s="82"/>
      <c r="W156" s="141"/>
      <c r="X156" s="83"/>
      <c r="Y156" s="143"/>
      <c r="Z156" s="143"/>
      <c r="AA156" s="143"/>
      <c r="AB156" s="143"/>
      <c r="AC156" s="143"/>
      <c r="AD156" s="143"/>
      <c r="AG156" s="401"/>
    </row>
    <row r="157" spans="1:33" ht="25.5">
      <c r="A157" s="247" t="s">
        <v>3528</v>
      </c>
      <c r="B157" s="247"/>
      <c r="C157" s="116" t="s">
        <v>221</v>
      </c>
      <c r="D157" s="247">
        <v>92970</v>
      </c>
      <c r="E157" s="248" t="s">
        <v>7385</v>
      </c>
      <c r="F157" s="249" t="s">
        <v>163</v>
      </c>
      <c r="G157" s="234">
        <v>368.4</v>
      </c>
      <c r="H157" s="330"/>
      <c r="I157" s="524">
        <f>$H$3</f>
        <v>0</v>
      </c>
      <c r="J157" s="236">
        <f>TRUNC(H157 * (1+I157), 2)</f>
        <v>0</v>
      </c>
      <c r="K157" s="212">
        <f>TRUNC(G157*J157,2)</f>
        <v>0</v>
      </c>
      <c r="M157" s="95" t="s">
        <v>7410</v>
      </c>
      <c r="O157" s="109" t="str">
        <f t="shared" si="47"/>
        <v>11.01.03.01</v>
      </c>
      <c r="P157" s="118" t="s">
        <v>7467</v>
      </c>
      <c r="R157" s="132"/>
      <c r="S157" s="97"/>
      <c r="T157" s="97"/>
      <c r="U157" s="97"/>
      <c r="V157" s="79">
        <v>3178</v>
      </c>
      <c r="W157" s="104" t="b">
        <f>V157=G157</f>
        <v>0</v>
      </c>
      <c r="X157" s="120">
        <v>15.01</v>
      </c>
      <c r="Y157" s="121" t="e">
        <v>#N/A</v>
      </c>
      <c r="Z157" s="122" t="e">
        <f>Y157=E157</f>
        <v>#N/A</v>
      </c>
      <c r="AA157" s="97"/>
      <c r="AB157" s="97"/>
      <c r="AC157" s="97"/>
      <c r="AD157" s="97"/>
    </row>
    <row r="158" spans="1:33">
      <c r="A158" s="247" t="s">
        <v>3529</v>
      </c>
      <c r="B158" s="247"/>
      <c r="C158" s="116" t="s">
        <v>221</v>
      </c>
      <c r="D158" s="247">
        <v>93358</v>
      </c>
      <c r="E158" s="248" t="s">
        <v>7376</v>
      </c>
      <c r="F158" s="249" t="s">
        <v>176</v>
      </c>
      <c r="G158" s="234">
        <v>251.52</v>
      </c>
      <c r="H158" s="330"/>
      <c r="I158" s="524">
        <f t="shared" ref="I158:I164" si="48">$H$3</f>
        <v>0</v>
      </c>
      <c r="J158" s="236">
        <f t="shared" ref="J158:J164" si="49">TRUNC(H158 * (1+I158), 2)</f>
        <v>0</v>
      </c>
      <c r="K158" s="212">
        <f t="shared" ref="K158:K164" si="50">TRUNC(G158*J158,2)</f>
        <v>0</v>
      </c>
      <c r="M158" s="95" t="s">
        <v>7410</v>
      </c>
      <c r="O158" s="109" t="str">
        <f t="shared" si="47"/>
        <v>11.01.03.02</v>
      </c>
      <c r="P158" s="118" t="s">
        <v>7467</v>
      </c>
      <c r="R158" s="132"/>
      <c r="S158" s="97"/>
      <c r="T158" s="97"/>
      <c r="U158" s="97"/>
      <c r="V158" s="79">
        <v>460</v>
      </c>
      <c r="W158" s="104" t="b">
        <f>V158=G158</f>
        <v>0</v>
      </c>
      <c r="X158" s="120">
        <v>12.02</v>
      </c>
      <c r="Y158" s="121" t="e">
        <v>#N/A</v>
      </c>
      <c r="Z158" s="122" t="e">
        <f>Y158=E158</f>
        <v>#N/A</v>
      </c>
      <c r="AA158" s="97"/>
      <c r="AB158" s="97"/>
      <c r="AC158" s="97"/>
      <c r="AD158" s="97"/>
    </row>
    <row r="159" spans="1:33" ht="25.5">
      <c r="A159" s="247" t="s">
        <v>3530</v>
      </c>
      <c r="B159" s="247"/>
      <c r="C159" s="116" t="s">
        <v>221</v>
      </c>
      <c r="D159" s="247">
        <v>101616</v>
      </c>
      <c r="E159" s="248" t="s">
        <v>7717</v>
      </c>
      <c r="F159" s="249" t="s">
        <v>163</v>
      </c>
      <c r="G159" s="234">
        <v>268.39999999999998</v>
      </c>
      <c r="H159" s="330"/>
      <c r="I159" s="524">
        <f t="shared" si="48"/>
        <v>0</v>
      </c>
      <c r="J159" s="236">
        <f t="shared" si="49"/>
        <v>0</v>
      </c>
      <c r="K159" s="212">
        <f t="shared" si="50"/>
        <v>0</v>
      </c>
      <c r="M159" s="95" t="s">
        <v>7410</v>
      </c>
      <c r="O159" s="109" t="str">
        <f t="shared" si="47"/>
        <v>11.01.03.03</v>
      </c>
      <c r="P159" s="118" t="s">
        <v>7467</v>
      </c>
      <c r="R159" s="132"/>
      <c r="S159" s="97"/>
      <c r="T159" s="97"/>
      <c r="U159" s="97"/>
      <c r="V159" s="79">
        <v>6</v>
      </c>
      <c r="W159" s="104" t="b">
        <f>V159=G159</f>
        <v>0</v>
      </c>
      <c r="X159" s="120">
        <v>6.32</v>
      </c>
      <c r="Y159" s="121" t="e">
        <v>#N/A</v>
      </c>
      <c r="Z159" s="122" t="e">
        <f>Y159=E159</f>
        <v>#N/A</v>
      </c>
      <c r="AA159" s="97"/>
      <c r="AB159" s="97"/>
      <c r="AC159" s="97"/>
      <c r="AD159" s="97"/>
    </row>
    <row r="160" spans="1:33">
      <c r="A160" s="247" t="s">
        <v>3531</v>
      </c>
      <c r="B160" s="247"/>
      <c r="C160" s="116" t="s">
        <v>221</v>
      </c>
      <c r="D160" s="247">
        <v>96995</v>
      </c>
      <c r="E160" s="248" t="s">
        <v>6994</v>
      </c>
      <c r="F160" s="249" t="s">
        <v>176</v>
      </c>
      <c r="G160" s="234">
        <v>533.52</v>
      </c>
      <c r="H160" s="330"/>
      <c r="I160" s="524">
        <f t="shared" si="48"/>
        <v>0</v>
      </c>
      <c r="J160" s="236">
        <f t="shared" si="49"/>
        <v>0</v>
      </c>
      <c r="K160" s="212">
        <f t="shared" si="50"/>
        <v>0</v>
      </c>
      <c r="M160" s="95" t="s">
        <v>7410</v>
      </c>
      <c r="O160" s="109" t="str">
        <f t="shared" si="47"/>
        <v>11.01.03.04</v>
      </c>
      <c r="P160" s="118" t="s">
        <v>7467</v>
      </c>
      <c r="R160" s="132"/>
      <c r="S160" s="97"/>
      <c r="T160" s="97"/>
      <c r="U160" s="97"/>
      <c r="V160" s="79">
        <v>21</v>
      </c>
      <c r="W160" s="104" t="b">
        <f>V160=G160</f>
        <v>0</v>
      </c>
      <c r="X160" s="120">
        <v>9</v>
      </c>
      <c r="Y160" s="121" t="e">
        <v>#N/A</v>
      </c>
      <c r="Z160" s="122" t="e">
        <f>Y160=E160</f>
        <v>#N/A</v>
      </c>
      <c r="AA160" s="97"/>
      <c r="AB160" s="97"/>
      <c r="AC160" s="97"/>
      <c r="AD160" s="97"/>
    </row>
    <row r="161" spans="1:33" ht="38.25">
      <c r="A161" s="247" t="s">
        <v>3532</v>
      </c>
      <c r="B161" s="247"/>
      <c r="C161" s="116" t="s">
        <v>221</v>
      </c>
      <c r="D161" s="247" t="s">
        <v>6660</v>
      </c>
      <c r="E161" s="248" t="s">
        <v>6514</v>
      </c>
      <c r="F161" s="249" t="s">
        <v>176</v>
      </c>
      <c r="G161" s="234">
        <v>177</v>
      </c>
      <c r="H161" s="330"/>
      <c r="I161" s="524">
        <f t="shared" si="48"/>
        <v>0</v>
      </c>
      <c r="J161" s="236">
        <f t="shared" si="49"/>
        <v>0</v>
      </c>
      <c r="K161" s="212">
        <f t="shared" si="50"/>
        <v>0</v>
      </c>
      <c r="M161" s="95" t="s">
        <v>7410</v>
      </c>
      <c r="O161" s="109" t="str">
        <f t="shared" si="47"/>
        <v>11.01.03.05</v>
      </c>
      <c r="P161" s="118" t="s">
        <v>7467</v>
      </c>
      <c r="R161" s="132"/>
      <c r="S161" s="97"/>
      <c r="T161" s="97"/>
      <c r="U161" s="97"/>
      <c r="V161" s="79">
        <v>198</v>
      </c>
      <c r="W161" s="104" t="b">
        <f>V161=G161</f>
        <v>0</v>
      </c>
      <c r="X161" s="120">
        <v>5.97</v>
      </c>
      <c r="Y161" s="121" t="s">
        <v>6514</v>
      </c>
      <c r="Z161" s="122" t="b">
        <f>Y161=E161</f>
        <v>1</v>
      </c>
      <c r="AA161" s="97"/>
      <c r="AB161" s="97"/>
      <c r="AC161" s="97"/>
      <c r="AD161" s="97"/>
    </row>
    <row r="162" spans="1:33" ht="25.5">
      <c r="A162" s="247" t="s">
        <v>3533</v>
      </c>
      <c r="B162" s="247"/>
      <c r="C162" s="116" t="s">
        <v>221</v>
      </c>
      <c r="D162" s="247">
        <v>97914</v>
      </c>
      <c r="E162" s="248" t="s">
        <v>6995</v>
      </c>
      <c r="F162" s="249" t="s">
        <v>177</v>
      </c>
      <c r="G162" s="234">
        <v>1770</v>
      </c>
      <c r="H162" s="330"/>
      <c r="I162" s="524">
        <f t="shared" si="48"/>
        <v>0</v>
      </c>
      <c r="J162" s="236">
        <f t="shared" si="49"/>
        <v>0</v>
      </c>
      <c r="K162" s="212">
        <f t="shared" si="50"/>
        <v>0</v>
      </c>
      <c r="M162" s="95" t="s">
        <v>7410</v>
      </c>
      <c r="O162" s="109"/>
      <c r="P162" s="118"/>
      <c r="R162" s="132"/>
      <c r="S162" s="97"/>
      <c r="T162" s="97"/>
      <c r="U162" s="97"/>
      <c r="V162" s="79"/>
      <c r="X162" s="120"/>
      <c r="Y162" s="121"/>
      <c r="Z162" s="122"/>
      <c r="AA162" s="97"/>
      <c r="AB162" s="97"/>
      <c r="AC162" s="97"/>
      <c r="AD162" s="97"/>
    </row>
    <row r="163" spans="1:33" ht="38.25">
      <c r="A163" s="247" t="s">
        <v>3534</v>
      </c>
      <c r="B163" s="247"/>
      <c r="C163" s="116" t="s">
        <v>221</v>
      </c>
      <c r="D163" s="247">
        <v>90099</v>
      </c>
      <c r="E163" s="248" t="s">
        <v>7375</v>
      </c>
      <c r="F163" s="249" t="s">
        <v>176</v>
      </c>
      <c r="G163" s="234">
        <v>195.84</v>
      </c>
      <c r="H163" s="330"/>
      <c r="I163" s="524">
        <f t="shared" si="48"/>
        <v>0</v>
      </c>
      <c r="J163" s="236">
        <f t="shared" si="49"/>
        <v>0</v>
      </c>
      <c r="K163" s="212">
        <f t="shared" si="50"/>
        <v>0</v>
      </c>
      <c r="O163" s="109"/>
      <c r="P163" s="118"/>
      <c r="R163" s="132"/>
      <c r="S163" s="97"/>
      <c r="T163" s="97"/>
      <c r="U163" s="97"/>
      <c r="V163" s="79"/>
      <c r="X163" s="120"/>
      <c r="Y163" s="121"/>
      <c r="Z163" s="122"/>
      <c r="AA163" s="97"/>
      <c r="AB163" s="97"/>
      <c r="AC163" s="97"/>
      <c r="AD163" s="97"/>
    </row>
    <row r="164" spans="1:33">
      <c r="A164" s="247"/>
      <c r="B164" s="247"/>
      <c r="C164" s="116"/>
      <c r="D164" s="247"/>
      <c r="E164" s="248"/>
      <c r="F164" s="249"/>
      <c r="G164" s="234"/>
      <c r="H164" s="330"/>
      <c r="I164" s="524">
        <f t="shared" si="48"/>
        <v>0</v>
      </c>
      <c r="J164" s="236">
        <f t="shared" si="49"/>
        <v>0</v>
      </c>
      <c r="K164" s="212">
        <f t="shared" si="50"/>
        <v>0</v>
      </c>
      <c r="O164" s="109"/>
      <c r="P164" s="118"/>
      <c r="R164" s="132"/>
      <c r="S164" s="97"/>
      <c r="T164" s="97"/>
      <c r="U164" s="97"/>
      <c r="V164" s="79"/>
      <c r="X164" s="120"/>
      <c r="Y164" s="121"/>
      <c r="Z164" s="122"/>
      <c r="AA164" s="97"/>
      <c r="AB164" s="97"/>
      <c r="AC164" s="97"/>
      <c r="AD164" s="97"/>
    </row>
    <row r="165" spans="1:33">
      <c r="A165" s="247"/>
      <c r="B165" s="247"/>
      <c r="C165" s="247"/>
      <c r="D165" s="247"/>
      <c r="E165" s="248"/>
      <c r="F165" s="249"/>
      <c r="G165" s="234"/>
      <c r="H165" s="330"/>
      <c r="I165" s="527"/>
      <c r="J165" s="527"/>
      <c r="K165" s="212"/>
      <c r="M165" s="95" t="s">
        <v>7410</v>
      </c>
      <c r="O165" s="109"/>
      <c r="P165" s="109"/>
      <c r="R165" s="132"/>
      <c r="S165" s="97"/>
      <c r="T165" s="97"/>
      <c r="U165" s="97"/>
      <c r="V165" s="79"/>
      <c r="X165" s="120"/>
      <c r="Y165" s="97"/>
      <c r="Z165" s="97"/>
      <c r="AA165" s="97"/>
      <c r="AB165" s="97"/>
      <c r="AC165" s="97"/>
      <c r="AD165" s="97"/>
    </row>
    <row r="166" spans="1:33" s="428" customFormat="1">
      <c r="A166" s="280" t="s">
        <v>147</v>
      </c>
      <c r="B166" s="280"/>
      <c r="C166" s="280"/>
      <c r="D166" s="280"/>
      <c r="E166" s="430" t="s">
        <v>5397</v>
      </c>
      <c r="F166" s="431"/>
      <c r="G166" s="227"/>
      <c r="H166" s="332"/>
      <c r="I166" s="228"/>
      <c r="J166" s="228"/>
      <c r="K166" s="228"/>
      <c r="L166" s="419"/>
      <c r="M166" s="95" t="s">
        <v>7493</v>
      </c>
      <c r="N166" s="108"/>
      <c r="O166" s="109" t="str">
        <f t="shared" ref="O166:O197" si="51">A166</f>
        <v>11.02.</v>
      </c>
      <c r="P166" s="109"/>
      <c r="Q166" s="110"/>
      <c r="R166" s="137"/>
      <c r="S166" s="112"/>
      <c r="T166" s="112"/>
      <c r="U166" s="112"/>
      <c r="V166" s="50"/>
      <c r="W166" s="108"/>
      <c r="X166" s="115"/>
      <c r="Y166" s="112"/>
      <c r="Z166" s="112"/>
      <c r="AA166" s="112"/>
      <c r="AB166" s="112"/>
      <c r="AC166" s="112"/>
      <c r="AD166" s="112"/>
      <c r="AG166" s="401"/>
    </row>
    <row r="167" spans="1:33" s="466" customFormat="1">
      <c r="A167" s="461" t="s">
        <v>3590</v>
      </c>
      <c r="B167" s="461"/>
      <c r="C167" s="461"/>
      <c r="D167" s="461"/>
      <c r="E167" s="462" t="s">
        <v>3276</v>
      </c>
      <c r="F167" s="465"/>
      <c r="G167" s="299"/>
      <c r="H167" s="334"/>
      <c r="I167" s="300"/>
      <c r="J167" s="300"/>
      <c r="K167" s="301"/>
      <c r="L167" s="531"/>
      <c r="M167" s="95" t="s">
        <v>7493</v>
      </c>
      <c r="N167" s="141"/>
      <c r="O167" s="109" t="str">
        <f t="shared" si="51"/>
        <v>11.02.01</v>
      </c>
      <c r="P167" s="109"/>
      <c r="Q167" s="142"/>
      <c r="R167" s="132" t="s">
        <v>3276</v>
      </c>
      <c r="S167" s="143"/>
      <c r="T167" s="143"/>
      <c r="U167" s="143"/>
      <c r="V167" s="82"/>
      <c r="W167" s="141"/>
      <c r="X167" s="83"/>
      <c r="Y167" s="143"/>
      <c r="Z167" s="143"/>
      <c r="AA167" s="143"/>
      <c r="AB167" s="143"/>
      <c r="AC167" s="143"/>
      <c r="AD167" s="143"/>
      <c r="AG167" s="401"/>
    </row>
    <row r="168" spans="1:33" s="466" customFormat="1">
      <c r="A168" s="247" t="s">
        <v>3591</v>
      </c>
      <c r="B168" s="461"/>
      <c r="C168" s="461"/>
      <c r="D168" s="461"/>
      <c r="E168" s="248" t="s">
        <v>7494</v>
      </c>
      <c r="F168" s="249"/>
      <c r="G168" s="251"/>
      <c r="H168" s="334"/>
      <c r="I168" s="300"/>
      <c r="J168" s="300"/>
      <c r="K168" s="301"/>
      <c r="L168" s="532"/>
      <c r="M168" s="95" t="s">
        <v>7493</v>
      </c>
      <c r="N168" s="141"/>
      <c r="O168" s="109" t="str">
        <f t="shared" si="51"/>
        <v>11.02.01.01</v>
      </c>
      <c r="P168" s="109"/>
      <c r="Q168" s="142"/>
      <c r="R168" s="132" t="s">
        <v>7494</v>
      </c>
      <c r="S168" s="143"/>
      <c r="T168" s="143"/>
      <c r="U168" s="143"/>
      <c r="V168" s="82"/>
      <c r="W168" s="141"/>
      <c r="X168" s="83"/>
      <c r="Y168" s="143"/>
      <c r="Z168" s="143"/>
      <c r="AA168" s="143"/>
      <c r="AB168" s="143"/>
      <c r="AC168" s="143"/>
      <c r="AD168" s="143"/>
      <c r="AG168" s="401"/>
    </row>
    <row r="169" spans="1:33" s="466" customFormat="1" ht="25.5">
      <c r="A169" s="247" t="s">
        <v>3592</v>
      </c>
      <c r="B169" s="247" t="s">
        <v>7087</v>
      </c>
      <c r="C169" s="247" t="s">
        <v>313</v>
      </c>
      <c r="D169" s="247"/>
      <c r="E169" s="248" t="s">
        <v>6755</v>
      </c>
      <c r="F169" s="249" t="s">
        <v>171</v>
      </c>
      <c r="G169" s="234">
        <v>2</v>
      </c>
      <c r="H169" s="330"/>
      <c r="I169" s="524">
        <f>$H$3</f>
        <v>0</v>
      </c>
      <c r="J169" s="236">
        <f>TRUNC(H169 * (1+I169), 2)</f>
        <v>0</v>
      </c>
      <c r="K169" s="212">
        <f>TRUNC(G169*J169,2)</f>
        <v>0</v>
      </c>
      <c r="L169" s="419"/>
      <c r="M169" s="95" t="s">
        <v>7493</v>
      </c>
      <c r="N169" s="146" t="s">
        <v>7495</v>
      </c>
      <c r="O169" s="109" t="str">
        <f t="shared" si="51"/>
        <v>11.02.01.01.01</v>
      </c>
      <c r="P169" s="109"/>
      <c r="Q169" s="142"/>
      <c r="R169" s="132" t="s">
        <v>6755</v>
      </c>
      <c r="S169" s="143"/>
      <c r="T169" s="143"/>
      <c r="U169" s="143"/>
      <c r="V169" s="82"/>
      <c r="W169" s="141"/>
      <c r="X169" s="83"/>
      <c r="Y169" s="143"/>
      <c r="Z169" s="143"/>
      <c r="AA169" s="143"/>
      <c r="AB169" s="143"/>
      <c r="AC169" s="143"/>
      <c r="AD169" s="143"/>
      <c r="AG169" s="401"/>
    </row>
    <row r="170" spans="1:33" s="466" customFormat="1" ht="25.5">
      <c r="A170" s="247" t="s">
        <v>3656</v>
      </c>
      <c r="B170" s="247" t="s">
        <v>7088</v>
      </c>
      <c r="C170" s="247" t="s">
        <v>313</v>
      </c>
      <c r="D170" s="247"/>
      <c r="E170" s="248" t="s">
        <v>6756</v>
      </c>
      <c r="F170" s="249" t="s">
        <v>171</v>
      </c>
      <c r="G170" s="234">
        <v>1</v>
      </c>
      <c r="H170" s="330"/>
      <c r="I170" s="524">
        <f t="shared" ref="I170:I189" si="52">$H$3</f>
        <v>0</v>
      </c>
      <c r="J170" s="236">
        <f t="shared" ref="J170:J189" si="53">TRUNC(H170 * (1+I170), 2)</f>
        <v>0</v>
      </c>
      <c r="K170" s="212">
        <f t="shared" ref="K170:K189" si="54">TRUNC(G170*J170,2)</f>
        <v>0</v>
      </c>
      <c r="L170" s="419"/>
      <c r="M170" s="95" t="s">
        <v>7493</v>
      </c>
      <c r="N170" s="146" t="s">
        <v>7495</v>
      </c>
      <c r="O170" s="109" t="str">
        <f t="shared" si="51"/>
        <v>11.02.01.01.02</v>
      </c>
      <c r="P170" s="118" t="s">
        <v>7467</v>
      </c>
      <c r="Q170" s="142"/>
      <c r="R170" s="132" t="s">
        <v>6756</v>
      </c>
      <c r="S170" s="143"/>
      <c r="T170" s="143"/>
      <c r="U170" s="143"/>
      <c r="V170" s="82"/>
      <c r="W170" s="141"/>
      <c r="X170" s="83"/>
      <c r="Y170" s="143"/>
      <c r="Z170" s="143"/>
      <c r="AA170" s="143"/>
      <c r="AB170" s="143"/>
      <c r="AC170" s="143"/>
      <c r="AD170" s="143"/>
      <c r="AG170" s="401"/>
    </row>
    <row r="171" spans="1:33" s="466" customFormat="1" ht="25.5">
      <c r="A171" s="247" t="s">
        <v>3657</v>
      </c>
      <c r="B171" s="247" t="s">
        <v>7089</v>
      </c>
      <c r="C171" s="247" t="s">
        <v>313</v>
      </c>
      <c r="D171" s="247"/>
      <c r="E171" s="248" t="s">
        <v>6757</v>
      </c>
      <c r="F171" s="249" t="s">
        <v>171</v>
      </c>
      <c r="G171" s="234">
        <v>2</v>
      </c>
      <c r="H171" s="330"/>
      <c r="I171" s="524">
        <f t="shared" si="52"/>
        <v>0</v>
      </c>
      <c r="J171" s="236">
        <f t="shared" si="53"/>
        <v>0</v>
      </c>
      <c r="K171" s="212">
        <f t="shared" si="54"/>
        <v>0</v>
      </c>
      <c r="L171" s="419"/>
      <c r="M171" s="95" t="s">
        <v>7493</v>
      </c>
      <c r="N171" s="146" t="s">
        <v>7495</v>
      </c>
      <c r="O171" s="109" t="str">
        <f t="shared" si="51"/>
        <v>11.02.01.01.03</v>
      </c>
      <c r="P171" s="118" t="s">
        <v>7467</v>
      </c>
      <c r="Q171" s="142"/>
      <c r="R171" s="132" t="s">
        <v>7496</v>
      </c>
      <c r="S171" s="143"/>
      <c r="T171" s="143"/>
      <c r="U171" s="143"/>
      <c r="V171" s="82"/>
      <c r="W171" s="141"/>
      <c r="X171" s="83"/>
      <c r="Y171" s="143"/>
      <c r="Z171" s="143"/>
      <c r="AA171" s="143"/>
      <c r="AB171" s="143"/>
      <c r="AC171" s="143"/>
      <c r="AD171" s="143"/>
      <c r="AG171" s="401"/>
    </row>
    <row r="172" spans="1:33" s="466" customFormat="1" ht="25.5">
      <c r="A172" s="247" t="s">
        <v>3658</v>
      </c>
      <c r="B172" s="247" t="s">
        <v>7090</v>
      </c>
      <c r="C172" s="247" t="s">
        <v>313</v>
      </c>
      <c r="D172" s="247"/>
      <c r="E172" s="248" t="s">
        <v>6758</v>
      </c>
      <c r="F172" s="249" t="s">
        <v>171</v>
      </c>
      <c r="G172" s="251">
        <v>1</v>
      </c>
      <c r="H172" s="330"/>
      <c r="I172" s="524">
        <f t="shared" si="52"/>
        <v>0</v>
      </c>
      <c r="J172" s="236">
        <f t="shared" si="53"/>
        <v>0</v>
      </c>
      <c r="K172" s="212">
        <f t="shared" si="54"/>
        <v>0</v>
      </c>
      <c r="L172" s="419"/>
      <c r="M172" s="95" t="s">
        <v>7493</v>
      </c>
      <c r="N172" s="141"/>
      <c r="O172" s="109" t="str">
        <f t="shared" si="51"/>
        <v>11.02.01.01.04</v>
      </c>
      <c r="P172" s="109"/>
      <c r="Q172" s="142"/>
      <c r="R172" s="132" t="s">
        <v>7497</v>
      </c>
      <c r="S172" s="143"/>
      <c r="T172" s="143"/>
      <c r="U172" s="143"/>
      <c r="V172" s="82"/>
      <c r="W172" s="141"/>
      <c r="X172" s="83"/>
      <c r="Y172" s="143"/>
      <c r="Z172" s="143"/>
      <c r="AA172" s="143"/>
      <c r="AB172" s="143"/>
      <c r="AC172" s="143"/>
      <c r="AD172" s="143"/>
      <c r="AG172" s="401"/>
    </row>
    <row r="173" spans="1:33" s="466" customFormat="1" ht="25.5">
      <c r="A173" s="247" t="s">
        <v>3659</v>
      </c>
      <c r="B173" s="247" t="s">
        <v>7091</v>
      </c>
      <c r="C173" s="247" t="s">
        <v>313</v>
      </c>
      <c r="D173" s="247"/>
      <c r="E173" s="248" t="s">
        <v>6759</v>
      </c>
      <c r="F173" s="249" t="s">
        <v>171</v>
      </c>
      <c r="G173" s="251">
        <v>1</v>
      </c>
      <c r="H173" s="330"/>
      <c r="I173" s="524">
        <f t="shared" si="52"/>
        <v>0</v>
      </c>
      <c r="J173" s="236">
        <f t="shared" si="53"/>
        <v>0</v>
      </c>
      <c r="K173" s="212">
        <f t="shared" si="54"/>
        <v>0</v>
      </c>
      <c r="L173" s="419"/>
      <c r="M173" s="95" t="s">
        <v>7493</v>
      </c>
      <c r="N173" s="141"/>
      <c r="O173" s="109" t="str">
        <f t="shared" si="51"/>
        <v>11.02.01.01.05</v>
      </c>
      <c r="P173" s="109"/>
      <c r="Q173" s="142"/>
      <c r="R173" s="132" t="s">
        <v>6766</v>
      </c>
      <c r="S173" s="143"/>
      <c r="T173" s="143"/>
      <c r="U173" s="143"/>
      <c r="V173" s="82"/>
      <c r="W173" s="141"/>
      <c r="X173" s="83"/>
      <c r="Y173" s="143"/>
      <c r="Z173" s="143"/>
      <c r="AA173" s="143"/>
      <c r="AB173" s="143"/>
      <c r="AC173" s="143"/>
      <c r="AD173" s="143"/>
      <c r="AG173" s="401"/>
    </row>
    <row r="174" spans="1:33" s="466" customFormat="1" ht="76.5">
      <c r="A174" s="247" t="s">
        <v>3660</v>
      </c>
      <c r="B174" s="247" t="s">
        <v>7060</v>
      </c>
      <c r="C174" s="247" t="s">
        <v>313</v>
      </c>
      <c r="D174" s="247"/>
      <c r="E174" s="248" t="s">
        <v>6760</v>
      </c>
      <c r="F174" s="249" t="s">
        <v>1273</v>
      </c>
      <c r="G174" s="251">
        <v>1</v>
      </c>
      <c r="H174" s="330"/>
      <c r="I174" s="524">
        <f t="shared" si="52"/>
        <v>0</v>
      </c>
      <c r="J174" s="236">
        <f t="shared" si="53"/>
        <v>0</v>
      </c>
      <c r="K174" s="212">
        <f t="shared" si="54"/>
        <v>0</v>
      </c>
      <c r="L174" s="419"/>
      <c r="M174" s="95" t="s">
        <v>7493</v>
      </c>
      <c r="N174" s="141"/>
      <c r="O174" s="109" t="str">
        <f t="shared" si="51"/>
        <v>11.02.01.01.06</v>
      </c>
      <c r="P174" s="109"/>
      <c r="Q174" s="142"/>
      <c r="R174" s="132" t="s">
        <v>7498</v>
      </c>
      <c r="S174" s="143"/>
      <c r="T174" s="143"/>
      <c r="U174" s="143"/>
      <c r="V174" s="82"/>
      <c r="W174" s="141"/>
      <c r="X174" s="83"/>
      <c r="Y174" s="143"/>
      <c r="Z174" s="143"/>
      <c r="AA174" s="143"/>
      <c r="AB174" s="143"/>
      <c r="AC174" s="143"/>
      <c r="AD174" s="143"/>
      <c r="AG174" s="401"/>
    </row>
    <row r="175" spans="1:33" s="466" customFormat="1" ht="25.5">
      <c r="A175" s="247" t="s">
        <v>3661</v>
      </c>
      <c r="B175" s="247" t="s">
        <v>7092</v>
      </c>
      <c r="C175" s="247" t="s">
        <v>313</v>
      </c>
      <c r="D175" s="247"/>
      <c r="E175" s="248" t="s">
        <v>6761</v>
      </c>
      <c r="F175" s="249" t="s">
        <v>171</v>
      </c>
      <c r="G175" s="251">
        <v>2</v>
      </c>
      <c r="H175" s="330"/>
      <c r="I175" s="524">
        <f t="shared" si="52"/>
        <v>0</v>
      </c>
      <c r="J175" s="236">
        <f t="shared" si="53"/>
        <v>0</v>
      </c>
      <c r="K175" s="212">
        <f t="shared" si="54"/>
        <v>0</v>
      </c>
      <c r="L175" s="419"/>
      <c r="M175" s="95" t="s">
        <v>7493</v>
      </c>
      <c r="N175" s="141"/>
      <c r="O175" s="109" t="str">
        <f t="shared" si="51"/>
        <v>11.02.01.01.07</v>
      </c>
      <c r="P175" s="109"/>
      <c r="Q175" s="142"/>
      <c r="R175" s="132" t="s">
        <v>7499</v>
      </c>
      <c r="S175" s="143"/>
      <c r="T175" s="143"/>
      <c r="U175" s="143"/>
      <c r="V175" s="82"/>
      <c r="W175" s="141"/>
      <c r="X175" s="83"/>
      <c r="Y175" s="143"/>
      <c r="Z175" s="143"/>
      <c r="AA175" s="143"/>
      <c r="AB175" s="143"/>
      <c r="AC175" s="143"/>
      <c r="AD175" s="143"/>
      <c r="AG175" s="401"/>
    </row>
    <row r="176" spans="1:33" s="466" customFormat="1" ht="25.5">
      <c r="A176" s="247" t="s">
        <v>3662</v>
      </c>
      <c r="B176" s="247"/>
      <c r="C176" s="247" t="s">
        <v>221</v>
      </c>
      <c r="D176" s="247">
        <v>93672</v>
      </c>
      <c r="E176" s="248" t="s">
        <v>6611</v>
      </c>
      <c r="F176" s="249" t="s">
        <v>171</v>
      </c>
      <c r="G176" s="251">
        <v>1</v>
      </c>
      <c r="H176" s="330"/>
      <c r="I176" s="524">
        <f t="shared" si="52"/>
        <v>0</v>
      </c>
      <c r="J176" s="236">
        <f t="shared" si="53"/>
        <v>0</v>
      </c>
      <c r="K176" s="212">
        <f t="shared" si="54"/>
        <v>0</v>
      </c>
      <c r="L176" s="419"/>
      <c r="M176" s="95" t="s">
        <v>7493</v>
      </c>
      <c r="N176" s="141"/>
      <c r="O176" s="109" t="str">
        <f t="shared" si="51"/>
        <v>11.02.01.01.08</v>
      </c>
      <c r="P176" s="109"/>
      <c r="Q176" s="142"/>
      <c r="R176" s="132" t="s">
        <v>7500</v>
      </c>
      <c r="S176" s="143"/>
      <c r="T176" s="143"/>
      <c r="U176" s="143"/>
      <c r="V176" s="82"/>
      <c r="W176" s="141"/>
      <c r="X176" s="83"/>
      <c r="Y176" s="143"/>
      <c r="Z176" s="143"/>
      <c r="AA176" s="143"/>
      <c r="AB176" s="143"/>
      <c r="AC176" s="143"/>
      <c r="AD176" s="143"/>
      <c r="AG176" s="401"/>
    </row>
    <row r="177" spans="1:33" s="466" customFormat="1" ht="25.5">
      <c r="A177" s="247" t="s">
        <v>3663</v>
      </c>
      <c r="B177" s="461"/>
      <c r="C177" s="247" t="s">
        <v>221</v>
      </c>
      <c r="D177" s="247">
        <v>93671</v>
      </c>
      <c r="E177" s="248" t="s">
        <v>6610</v>
      </c>
      <c r="F177" s="249" t="s">
        <v>171</v>
      </c>
      <c r="G177" s="251">
        <v>2</v>
      </c>
      <c r="H177" s="330"/>
      <c r="I177" s="524">
        <f t="shared" si="52"/>
        <v>0</v>
      </c>
      <c r="J177" s="236">
        <f t="shared" si="53"/>
        <v>0</v>
      </c>
      <c r="K177" s="212">
        <f t="shared" si="54"/>
        <v>0</v>
      </c>
      <c r="L177" s="419"/>
      <c r="M177" s="95" t="s">
        <v>7493</v>
      </c>
      <c r="N177" s="141"/>
      <c r="O177" s="109" t="str">
        <f t="shared" si="51"/>
        <v>11.02.01.01.09</v>
      </c>
      <c r="P177" s="109"/>
      <c r="Q177" s="142"/>
      <c r="R177" s="132" t="s">
        <v>7501</v>
      </c>
      <c r="S177" s="143"/>
      <c r="T177" s="143"/>
      <c r="U177" s="143"/>
      <c r="V177" s="82"/>
      <c r="W177" s="141"/>
      <c r="X177" s="83"/>
      <c r="Y177" s="143"/>
      <c r="Z177" s="143"/>
      <c r="AA177" s="143"/>
      <c r="AB177" s="143"/>
      <c r="AC177" s="143"/>
      <c r="AD177" s="143"/>
      <c r="AG177" s="401"/>
    </row>
    <row r="178" spans="1:33" s="466" customFormat="1" ht="25.5">
      <c r="A178" s="247" t="s">
        <v>3664</v>
      </c>
      <c r="B178" s="461"/>
      <c r="C178" s="247" t="s">
        <v>221</v>
      </c>
      <c r="D178" s="247">
        <v>93655</v>
      </c>
      <c r="E178" s="248" t="s">
        <v>6607</v>
      </c>
      <c r="F178" s="249" t="s">
        <v>171</v>
      </c>
      <c r="G178" s="251">
        <v>6</v>
      </c>
      <c r="H178" s="330"/>
      <c r="I178" s="524">
        <f t="shared" si="52"/>
        <v>0</v>
      </c>
      <c r="J178" s="236">
        <f t="shared" si="53"/>
        <v>0</v>
      </c>
      <c r="K178" s="212">
        <f t="shared" si="54"/>
        <v>0</v>
      </c>
      <c r="L178" s="419"/>
      <c r="M178" s="95" t="s">
        <v>7493</v>
      </c>
      <c r="N178" s="141"/>
      <c r="O178" s="109" t="str">
        <f t="shared" si="51"/>
        <v>11.02.01.01.10</v>
      </c>
      <c r="P178" s="109"/>
      <c r="Q178" s="142"/>
      <c r="R178" s="132" t="s">
        <v>7502</v>
      </c>
      <c r="S178" s="143"/>
      <c r="T178" s="143"/>
      <c r="U178" s="143"/>
      <c r="V178" s="82"/>
      <c r="W178" s="141"/>
      <c r="X178" s="83"/>
      <c r="Y178" s="143"/>
      <c r="Z178" s="143"/>
      <c r="AA178" s="143"/>
      <c r="AB178" s="143"/>
      <c r="AC178" s="143"/>
      <c r="AD178" s="143"/>
      <c r="AG178" s="401"/>
    </row>
    <row r="179" spans="1:33" s="466" customFormat="1" ht="25.5">
      <c r="A179" s="247" t="s">
        <v>3665</v>
      </c>
      <c r="B179" s="247" t="s">
        <v>7447</v>
      </c>
      <c r="C179" s="247" t="s">
        <v>313</v>
      </c>
      <c r="D179" s="461"/>
      <c r="E179" s="248" t="s">
        <v>7448</v>
      </c>
      <c r="F179" s="249" t="s">
        <v>7503</v>
      </c>
      <c r="G179" s="234">
        <v>2</v>
      </c>
      <c r="H179" s="330"/>
      <c r="I179" s="524">
        <f t="shared" si="52"/>
        <v>0</v>
      </c>
      <c r="J179" s="236">
        <f t="shared" si="53"/>
        <v>0</v>
      </c>
      <c r="K179" s="212">
        <f t="shared" si="54"/>
        <v>0</v>
      </c>
      <c r="L179" s="419"/>
      <c r="M179" s="95" t="s">
        <v>7493</v>
      </c>
      <c r="N179" s="141"/>
      <c r="O179" s="109" t="str">
        <f t="shared" si="51"/>
        <v>11.02.01.01.11</v>
      </c>
      <c r="P179" s="109"/>
      <c r="Q179" s="142"/>
      <c r="R179" s="132" t="s">
        <v>7448</v>
      </c>
      <c r="S179" s="143"/>
      <c r="T179" s="143"/>
      <c r="U179" s="143"/>
      <c r="V179" s="82"/>
      <c r="W179" s="141"/>
      <c r="X179" s="83"/>
      <c r="Y179" s="143"/>
      <c r="Z179" s="143"/>
      <c r="AA179" s="143"/>
      <c r="AB179" s="143"/>
      <c r="AC179" s="143"/>
      <c r="AD179" s="143"/>
      <c r="AG179" s="401"/>
    </row>
    <row r="180" spans="1:33" s="466" customFormat="1">
      <c r="A180" s="247" t="s">
        <v>3666</v>
      </c>
      <c r="B180" s="247" t="s">
        <v>7094</v>
      </c>
      <c r="C180" s="247" t="s">
        <v>313</v>
      </c>
      <c r="D180" s="247"/>
      <c r="E180" s="248" t="s">
        <v>7052</v>
      </c>
      <c r="F180" s="249" t="s">
        <v>171</v>
      </c>
      <c r="G180" s="251">
        <v>4</v>
      </c>
      <c r="H180" s="330"/>
      <c r="I180" s="524">
        <f t="shared" si="52"/>
        <v>0</v>
      </c>
      <c r="J180" s="236">
        <f t="shared" si="53"/>
        <v>0</v>
      </c>
      <c r="K180" s="212">
        <f t="shared" si="54"/>
        <v>0</v>
      </c>
      <c r="L180" s="419"/>
      <c r="M180" s="95" t="s">
        <v>7493</v>
      </c>
      <c r="N180" s="141"/>
      <c r="O180" s="109" t="str">
        <f t="shared" si="51"/>
        <v>11.02.01.01.12</v>
      </c>
      <c r="P180" s="109"/>
      <c r="Q180" s="142"/>
      <c r="R180" s="132" t="s">
        <v>7504</v>
      </c>
      <c r="S180" s="143"/>
      <c r="T180" s="143"/>
      <c r="U180" s="143"/>
      <c r="V180" s="82"/>
      <c r="W180" s="141"/>
      <c r="X180" s="83"/>
      <c r="Y180" s="143"/>
      <c r="Z180" s="143"/>
      <c r="AA180" s="143"/>
      <c r="AB180" s="143"/>
      <c r="AC180" s="143"/>
      <c r="AD180" s="143"/>
      <c r="AG180" s="401"/>
    </row>
    <row r="181" spans="1:33" s="466" customFormat="1">
      <c r="A181" s="247" t="s">
        <v>3667</v>
      </c>
      <c r="B181" s="247" t="s">
        <v>7095</v>
      </c>
      <c r="C181" s="247" t="s">
        <v>313</v>
      </c>
      <c r="D181" s="247"/>
      <c r="E181" s="248" t="s">
        <v>7054</v>
      </c>
      <c r="F181" s="249" t="s">
        <v>171</v>
      </c>
      <c r="G181" s="251">
        <v>3</v>
      </c>
      <c r="H181" s="330"/>
      <c r="I181" s="524">
        <f t="shared" si="52"/>
        <v>0</v>
      </c>
      <c r="J181" s="236">
        <f t="shared" si="53"/>
        <v>0</v>
      </c>
      <c r="K181" s="212">
        <f t="shared" si="54"/>
        <v>0</v>
      </c>
      <c r="L181" s="419"/>
      <c r="M181" s="95" t="s">
        <v>7493</v>
      </c>
      <c r="N181" s="141"/>
      <c r="O181" s="109" t="str">
        <f t="shared" si="51"/>
        <v>11.02.01.01.13</v>
      </c>
      <c r="P181" s="109"/>
      <c r="Q181" s="142"/>
      <c r="R181" s="132" t="s">
        <v>7505</v>
      </c>
      <c r="S181" s="143"/>
      <c r="T181" s="143"/>
      <c r="U181" s="143"/>
      <c r="V181" s="82"/>
      <c r="W181" s="141"/>
      <c r="X181" s="83"/>
      <c r="Y181" s="143"/>
      <c r="Z181" s="143"/>
      <c r="AA181" s="143"/>
      <c r="AB181" s="143"/>
      <c r="AC181" s="143"/>
      <c r="AD181" s="143"/>
      <c r="AG181" s="401"/>
    </row>
    <row r="182" spans="1:33" s="466" customFormat="1" ht="25.5">
      <c r="A182" s="247" t="s">
        <v>3668</v>
      </c>
      <c r="B182" s="461"/>
      <c r="C182" s="247" t="s">
        <v>221</v>
      </c>
      <c r="D182" s="247">
        <v>91931</v>
      </c>
      <c r="E182" s="248" t="s">
        <v>6593</v>
      </c>
      <c r="F182" s="249" t="s">
        <v>164</v>
      </c>
      <c r="G182" s="251">
        <v>6</v>
      </c>
      <c r="H182" s="330"/>
      <c r="I182" s="524">
        <f t="shared" si="52"/>
        <v>0</v>
      </c>
      <c r="J182" s="236">
        <f t="shared" si="53"/>
        <v>0</v>
      </c>
      <c r="K182" s="212">
        <f t="shared" si="54"/>
        <v>0</v>
      </c>
      <c r="L182" s="419"/>
      <c r="M182" s="95" t="s">
        <v>7493</v>
      </c>
      <c r="N182" s="141"/>
      <c r="O182" s="109" t="str">
        <f t="shared" si="51"/>
        <v>11.02.01.01.14</v>
      </c>
      <c r="P182" s="109"/>
      <c r="Q182" s="142"/>
      <c r="R182" s="132" t="s">
        <v>3837</v>
      </c>
      <c r="S182" s="143"/>
      <c r="T182" s="143"/>
      <c r="U182" s="143"/>
      <c r="V182" s="82"/>
      <c r="W182" s="141"/>
      <c r="X182" s="83"/>
      <c r="Y182" s="143"/>
      <c r="Z182" s="143"/>
      <c r="AA182" s="143"/>
      <c r="AB182" s="143"/>
      <c r="AC182" s="143"/>
      <c r="AD182" s="143"/>
      <c r="AG182" s="401"/>
    </row>
    <row r="183" spans="1:33" s="466" customFormat="1" ht="25.5">
      <c r="A183" s="247" t="s">
        <v>3669</v>
      </c>
      <c r="B183" s="461"/>
      <c r="C183" s="247" t="s">
        <v>221</v>
      </c>
      <c r="D183" s="247">
        <v>91931</v>
      </c>
      <c r="E183" s="248" t="s">
        <v>6593</v>
      </c>
      <c r="F183" s="249" t="s">
        <v>164</v>
      </c>
      <c r="G183" s="251">
        <v>2</v>
      </c>
      <c r="H183" s="330"/>
      <c r="I183" s="524">
        <f t="shared" si="52"/>
        <v>0</v>
      </c>
      <c r="J183" s="236">
        <f t="shared" si="53"/>
        <v>0</v>
      </c>
      <c r="K183" s="212">
        <f t="shared" si="54"/>
        <v>0</v>
      </c>
      <c r="L183" s="419"/>
      <c r="M183" s="95" t="s">
        <v>7493</v>
      </c>
      <c r="N183" s="141"/>
      <c r="O183" s="109" t="str">
        <f t="shared" si="51"/>
        <v>11.02.01.01.15</v>
      </c>
      <c r="P183" s="109"/>
      <c r="Q183" s="142"/>
      <c r="R183" s="132" t="s">
        <v>7506</v>
      </c>
      <c r="S183" s="143"/>
      <c r="T183" s="143"/>
      <c r="U183" s="143"/>
      <c r="V183" s="82"/>
      <c r="W183" s="141"/>
      <c r="X183" s="83"/>
      <c r="Y183" s="143"/>
      <c r="Z183" s="143"/>
      <c r="AA183" s="143"/>
      <c r="AB183" s="143"/>
      <c r="AC183" s="143"/>
      <c r="AD183" s="143"/>
      <c r="AG183" s="401"/>
    </row>
    <row r="184" spans="1:33" s="466" customFormat="1">
      <c r="A184" s="247" t="s">
        <v>3747</v>
      </c>
      <c r="B184" s="461"/>
      <c r="C184" s="461"/>
      <c r="D184" s="461"/>
      <c r="E184" s="248" t="s">
        <v>7507</v>
      </c>
      <c r="F184" s="249"/>
      <c r="G184" s="251"/>
      <c r="H184" s="330"/>
      <c r="I184" s="524">
        <f t="shared" si="52"/>
        <v>0</v>
      </c>
      <c r="J184" s="236">
        <f t="shared" si="53"/>
        <v>0</v>
      </c>
      <c r="K184" s="212">
        <f t="shared" si="54"/>
        <v>0</v>
      </c>
      <c r="L184" s="532"/>
      <c r="M184" s="95" t="s">
        <v>7493</v>
      </c>
      <c r="N184" s="141"/>
      <c r="O184" s="109" t="str">
        <f t="shared" si="51"/>
        <v>11.02.01.02</v>
      </c>
      <c r="P184" s="109"/>
      <c r="Q184" s="142"/>
      <c r="R184" s="132" t="s">
        <v>7507</v>
      </c>
      <c r="S184" s="143"/>
      <c r="T184" s="143"/>
      <c r="U184" s="143"/>
      <c r="V184" s="82"/>
      <c r="W184" s="141"/>
      <c r="X184" s="83"/>
      <c r="Y184" s="143"/>
      <c r="Z184" s="143"/>
      <c r="AA184" s="143"/>
      <c r="AB184" s="143"/>
      <c r="AC184" s="143"/>
      <c r="AD184" s="143"/>
      <c r="AG184" s="401"/>
    </row>
    <row r="185" spans="1:33" s="466" customFormat="1" ht="25.5">
      <c r="A185" s="247" t="s">
        <v>3748</v>
      </c>
      <c r="B185" s="461"/>
      <c r="C185" s="247" t="s">
        <v>221</v>
      </c>
      <c r="D185" s="247">
        <v>93672</v>
      </c>
      <c r="E185" s="248" t="s">
        <v>6611</v>
      </c>
      <c r="F185" s="249" t="s">
        <v>171</v>
      </c>
      <c r="G185" s="251">
        <v>1</v>
      </c>
      <c r="H185" s="330"/>
      <c r="I185" s="524">
        <f t="shared" si="52"/>
        <v>0</v>
      </c>
      <c r="J185" s="236">
        <f t="shared" si="53"/>
        <v>0</v>
      </c>
      <c r="K185" s="212">
        <f t="shared" si="54"/>
        <v>0</v>
      </c>
      <c r="L185" s="419"/>
      <c r="M185" s="95" t="s">
        <v>7493</v>
      </c>
      <c r="N185" s="141"/>
      <c r="O185" s="109" t="str">
        <f t="shared" si="51"/>
        <v>11.02.01.02.01</v>
      </c>
      <c r="P185" s="109"/>
      <c r="Q185" s="142"/>
      <c r="R185" s="132" t="s">
        <v>7500</v>
      </c>
      <c r="S185" s="143"/>
      <c r="T185" s="143"/>
      <c r="U185" s="143"/>
      <c r="V185" s="82"/>
      <c r="W185" s="141"/>
      <c r="X185" s="83"/>
      <c r="Y185" s="143"/>
      <c r="Z185" s="143"/>
      <c r="AA185" s="143"/>
      <c r="AB185" s="143"/>
      <c r="AC185" s="143"/>
      <c r="AD185" s="143"/>
      <c r="AG185" s="401"/>
    </row>
    <row r="186" spans="1:33" s="466" customFormat="1" ht="25.5">
      <c r="A186" s="247" t="s">
        <v>3749</v>
      </c>
      <c r="B186" s="461"/>
      <c r="C186" s="247" t="s">
        <v>221</v>
      </c>
      <c r="D186" s="247">
        <v>91933</v>
      </c>
      <c r="E186" s="248" t="s">
        <v>6594</v>
      </c>
      <c r="F186" s="249" t="s">
        <v>164</v>
      </c>
      <c r="G186" s="251">
        <v>465</v>
      </c>
      <c r="H186" s="330"/>
      <c r="I186" s="524">
        <f t="shared" si="52"/>
        <v>0</v>
      </c>
      <c r="J186" s="236">
        <f t="shared" si="53"/>
        <v>0</v>
      </c>
      <c r="K186" s="212">
        <f t="shared" si="54"/>
        <v>0</v>
      </c>
      <c r="L186" s="419"/>
      <c r="M186" s="95" t="s">
        <v>7493</v>
      </c>
      <c r="N186" s="141"/>
      <c r="O186" s="109" t="str">
        <f t="shared" si="51"/>
        <v>11.02.01.02.02</v>
      </c>
      <c r="P186" s="109"/>
      <c r="Q186" s="142"/>
      <c r="R186" s="132" t="s">
        <v>3818</v>
      </c>
      <c r="S186" s="143"/>
      <c r="T186" s="143"/>
      <c r="U186" s="143"/>
      <c r="V186" s="82"/>
      <c r="W186" s="141"/>
      <c r="X186" s="83"/>
      <c r="Y186" s="143"/>
      <c r="Z186" s="143"/>
      <c r="AA186" s="143"/>
      <c r="AB186" s="143"/>
      <c r="AC186" s="143"/>
      <c r="AD186" s="143"/>
      <c r="AG186" s="401"/>
    </row>
    <row r="187" spans="1:33" s="466" customFormat="1" ht="25.5">
      <c r="A187" s="247" t="s">
        <v>3750</v>
      </c>
      <c r="B187" s="461"/>
      <c r="C187" s="247" t="s">
        <v>221</v>
      </c>
      <c r="D187" s="247">
        <v>91933</v>
      </c>
      <c r="E187" s="248" t="s">
        <v>6594</v>
      </c>
      <c r="F187" s="249" t="s">
        <v>164</v>
      </c>
      <c r="G187" s="251">
        <v>155</v>
      </c>
      <c r="H187" s="330"/>
      <c r="I187" s="524">
        <f t="shared" si="52"/>
        <v>0</v>
      </c>
      <c r="J187" s="236">
        <f t="shared" si="53"/>
        <v>0</v>
      </c>
      <c r="K187" s="212">
        <f t="shared" si="54"/>
        <v>0</v>
      </c>
      <c r="L187" s="419"/>
      <c r="M187" s="95" t="s">
        <v>7493</v>
      </c>
      <c r="N187" s="141"/>
      <c r="O187" s="109" t="str">
        <f t="shared" si="51"/>
        <v>11.02.01.02.03</v>
      </c>
      <c r="P187" s="109"/>
      <c r="Q187" s="142"/>
      <c r="R187" s="132" t="s">
        <v>3819</v>
      </c>
      <c r="S187" s="143"/>
      <c r="T187" s="143"/>
      <c r="U187" s="143"/>
      <c r="V187" s="82"/>
      <c r="W187" s="141"/>
      <c r="X187" s="83"/>
      <c r="Y187" s="143"/>
      <c r="Z187" s="143"/>
      <c r="AA187" s="143"/>
      <c r="AB187" s="143"/>
      <c r="AC187" s="143"/>
      <c r="AD187" s="143"/>
      <c r="AG187" s="401"/>
    </row>
    <row r="188" spans="1:33" s="466" customFormat="1" ht="25.5">
      <c r="A188" s="247" t="s">
        <v>3751</v>
      </c>
      <c r="B188" s="461"/>
      <c r="C188" s="247" t="s">
        <v>221</v>
      </c>
      <c r="D188" s="247">
        <v>91933</v>
      </c>
      <c r="E188" s="248" t="s">
        <v>6594</v>
      </c>
      <c r="F188" s="249" t="s">
        <v>164</v>
      </c>
      <c r="G188" s="251">
        <v>155</v>
      </c>
      <c r="H188" s="330"/>
      <c r="I188" s="524">
        <f t="shared" si="52"/>
        <v>0</v>
      </c>
      <c r="J188" s="236">
        <f t="shared" si="53"/>
        <v>0</v>
      </c>
      <c r="K188" s="212">
        <f t="shared" si="54"/>
        <v>0</v>
      </c>
      <c r="L188" s="419"/>
      <c r="M188" s="95" t="s">
        <v>7493</v>
      </c>
      <c r="N188" s="141"/>
      <c r="O188" s="109" t="str">
        <f t="shared" si="51"/>
        <v>11.02.01.02.04</v>
      </c>
      <c r="P188" s="109"/>
      <c r="Q188" s="142"/>
      <c r="R188" s="132" t="s">
        <v>3843</v>
      </c>
      <c r="S188" s="143"/>
      <c r="T188" s="143"/>
      <c r="U188" s="143"/>
      <c r="V188" s="82"/>
      <c r="W188" s="141"/>
      <c r="X188" s="83"/>
      <c r="Y188" s="143"/>
      <c r="Z188" s="143"/>
      <c r="AA188" s="143"/>
      <c r="AB188" s="143"/>
      <c r="AC188" s="143"/>
      <c r="AD188" s="143"/>
      <c r="AG188" s="401"/>
    </row>
    <row r="189" spans="1:33" s="466" customFormat="1">
      <c r="A189" s="247" t="s">
        <v>3752</v>
      </c>
      <c r="B189" s="247" t="s">
        <v>5568</v>
      </c>
      <c r="C189" s="247" t="s">
        <v>313</v>
      </c>
      <c r="D189" s="247"/>
      <c r="E189" s="248" t="s">
        <v>3813</v>
      </c>
      <c r="F189" s="249" t="s">
        <v>171</v>
      </c>
      <c r="G189" s="251">
        <v>10</v>
      </c>
      <c r="H189" s="330"/>
      <c r="I189" s="524">
        <f t="shared" si="52"/>
        <v>0</v>
      </c>
      <c r="J189" s="236">
        <f t="shared" si="53"/>
        <v>0</v>
      </c>
      <c r="K189" s="212">
        <f t="shared" si="54"/>
        <v>0</v>
      </c>
      <c r="L189" s="419"/>
      <c r="M189" s="95" t="s">
        <v>7493</v>
      </c>
      <c r="N189" s="141"/>
      <c r="O189" s="109" t="str">
        <f t="shared" si="51"/>
        <v>11.02.01.02.05</v>
      </c>
      <c r="P189" s="109"/>
      <c r="Q189" s="142"/>
      <c r="R189" s="132" t="s">
        <v>3813</v>
      </c>
      <c r="S189" s="143"/>
      <c r="T189" s="143"/>
      <c r="U189" s="143"/>
      <c r="V189" s="82"/>
      <c r="W189" s="141"/>
      <c r="X189" s="83"/>
      <c r="Y189" s="143"/>
      <c r="Z189" s="143"/>
      <c r="AA189" s="143"/>
      <c r="AB189" s="143"/>
      <c r="AC189" s="143"/>
      <c r="AD189" s="143"/>
      <c r="AG189" s="401"/>
    </row>
    <row r="190" spans="1:33" s="466" customFormat="1">
      <c r="A190" s="247"/>
      <c r="B190" s="461"/>
      <c r="C190" s="461"/>
      <c r="D190" s="461"/>
      <c r="E190" s="248" t="s">
        <v>1049</v>
      </c>
      <c r="F190" s="249"/>
      <c r="G190" s="251"/>
      <c r="H190" s="334"/>
      <c r="I190" s="300"/>
      <c r="J190" s="300"/>
      <c r="K190" s="301"/>
      <c r="L190" s="532"/>
      <c r="M190" s="95" t="s">
        <v>7493</v>
      </c>
      <c r="N190" s="141"/>
      <c r="O190" s="109">
        <f t="shared" si="51"/>
        <v>0</v>
      </c>
      <c r="P190" s="109"/>
      <c r="Q190" s="142"/>
      <c r="R190" s="132" t="s">
        <v>1049</v>
      </c>
      <c r="S190" s="143"/>
      <c r="T190" s="143"/>
      <c r="U190" s="143"/>
      <c r="V190" s="82"/>
      <c r="W190" s="141"/>
      <c r="X190" s="83"/>
      <c r="Y190" s="143"/>
      <c r="Z190" s="143"/>
      <c r="AA190" s="143"/>
      <c r="AB190" s="143"/>
      <c r="AC190" s="143"/>
      <c r="AD190" s="143"/>
      <c r="AG190" s="401"/>
    </row>
    <row r="191" spans="1:33" s="466" customFormat="1">
      <c r="A191" s="247" t="s">
        <v>3770</v>
      </c>
      <c r="B191" s="461"/>
      <c r="C191" s="461"/>
      <c r="D191" s="461"/>
      <c r="E191" s="248" t="s">
        <v>7508</v>
      </c>
      <c r="F191" s="249"/>
      <c r="G191" s="251"/>
      <c r="H191" s="334"/>
      <c r="I191" s="300"/>
      <c r="J191" s="300"/>
      <c r="K191" s="301"/>
      <c r="L191" s="532"/>
      <c r="M191" s="95" t="s">
        <v>7493</v>
      </c>
      <c r="N191" s="141"/>
      <c r="O191" s="109" t="str">
        <f t="shared" si="51"/>
        <v>11.02.01.03</v>
      </c>
      <c r="P191" s="109"/>
      <c r="Q191" s="142"/>
      <c r="R191" s="132" t="s">
        <v>7508</v>
      </c>
      <c r="S191" s="143"/>
      <c r="T191" s="143"/>
      <c r="U191" s="143"/>
      <c r="V191" s="82"/>
      <c r="W191" s="141"/>
      <c r="X191" s="83"/>
      <c r="Y191" s="143"/>
      <c r="Z191" s="143"/>
      <c r="AA191" s="143"/>
      <c r="AB191" s="143"/>
      <c r="AC191" s="143"/>
      <c r="AD191" s="143"/>
      <c r="AG191" s="401"/>
    </row>
    <row r="192" spans="1:33" s="466" customFormat="1" ht="25.5">
      <c r="A192" s="247" t="s">
        <v>3771</v>
      </c>
      <c r="B192" s="247"/>
      <c r="C192" s="247" t="s">
        <v>221</v>
      </c>
      <c r="D192" s="247">
        <v>91927</v>
      </c>
      <c r="E192" s="248" t="s">
        <v>7373</v>
      </c>
      <c r="F192" s="249" t="s">
        <v>164</v>
      </c>
      <c r="G192" s="251">
        <v>160</v>
      </c>
      <c r="H192" s="330"/>
      <c r="I192" s="524">
        <f>$H$3</f>
        <v>0</v>
      </c>
      <c r="J192" s="236">
        <f>TRUNC(H192 * (1+I192), 2)</f>
        <v>0</v>
      </c>
      <c r="K192" s="212">
        <f>TRUNC(G192*J192,2)</f>
        <v>0</v>
      </c>
      <c r="L192" s="419"/>
      <c r="M192" s="95" t="s">
        <v>7493</v>
      </c>
      <c r="N192" s="141"/>
      <c r="O192" s="109" t="str">
        <f t="shared" si="51"/>
        <v>11.02.01.03.01</v>
      </c>
      <c r="P192" s="109"/>
      <c r="Q192" s="142"/>
      <c r="R192" s="132" t="s">
        <v>7509</v>
      </c>
      <c r="S192" s="143"/>
      <c r="T192" s="143"/>
      <c r="U192" s="143"/>
      <c r="V192" s="82"/>
      <c r="W192" s="141"/>
      <c r="X192" s="83"/>
      <c r="Y192" s="143"/>
      <c r="Z192" s="143"/>
      <c r="AA192" s="143"/>
      <c r="AB192" s="143"/>
      <c r="AC192" s="143"/>
      <c r="AD192" s="143"/>
      <c r="AG192" s="401"/>
    </row>
    <row r="193" spans="1:33" s="466" customFormat="1" ht="25.5">
      <c r="A193" s="247" t="s">
        <v>3772</v>
      </c>
      <c r="B193" s="461"/>
      <c r="C193" s="247" t="s">
        <v>221</v>
      </c>
      <c r="D193" s="247">
        <v>91927</v>
      </c>
      <c r="E193" s="248" t="s">
        <v>7373</v>
      </c>
      <c r="F193" s="249" t="s">
        <v>164</v>
      </c>
      <c r="G193" s="251">
        <v>188</v>
      </c>
      <c r="H193" s="330"/>
      <c r="I193" s="524">
        <f t="shared" ref="I193:I206" si="55">$H$3</f>
        <v>0</v>
      </c>
      <c r="J193" s="236">
        <f t="shared" ref="J193:J206" si="56">TRUNC(H193 * (1+I193), 2)</f>
        <v>0</v>
      </c>
      <c r="K193" s="212">
        <f t="shared" ref="K193:K206" si="57">TRUNC(G193*J193,2)</f>
        <v>0</v>
      </c>
      <c r="L193" s="419"/>
      <c r="M193" s="95" t="s">
        <v>7493</v>
      </c>
      <c r="N193" s="141"/>
      <c r="O193" s="109" t="str">
        <f t="shared" si="51"/>
        <v>11.02.01.03.02</v>
      </c>
      <c r="P193" s="109"/>
      <c r="Q193" s="142"/>
      <c r="R193" s="132" t="s">
        <v>7510</v>
      </c>
      <c r="S193" s="143"/>
      <c r="T193" s="143"/>
      <c r="U193" s="143"/>
      <c r="V193" s="82"/>
      <c r="W193" s="141"/>
      <c r="X193" s="83"/>
      <c r="Y193" s="143"/>
      <c r="Z193" s="143"/>
      <c r="AA193" s="143"/>
      <c r="AB193" s="143"/>
      <c r="AC193" s="143"/>
      <c r="AD193" s="143"/>
      <c r="AG193" s="401"/>
    </row>
    <row r="194" spans="1:33" s="466" customFormat="1" ht="25.5">
      <c r="A194" s="247" t="s">
        <v>3773</v>
      </c>
      <c r="B194" s="461"/>
      <c r="C194" s="247" t="s">
        <v>221</v>
      </c>
      <c r="D194" s="247">
        <v>91927</v>
      </c>
      <c r="E194" s="248" t="s">
        <v>7373</v>
      </c>
      <c r="F194" s="249" t="s">
        <v>164</v>
      </c>
      <c r="G194" s="251">
        <v>375</v>
      </c>
      <c r="H194" s="330"/>
      <c r="I194" s="524">
        <f t="shared" si="55"/>
        <v>0</v>
      </c>
      <c r="J194" s="236">
        <f t="shared" si="56"/>
        <v>0</v>
      </c>
      <c r="K194" s="212">
        <f t="shared" si="57"/>
        <v>0</v>
      </c>
      <c r="L194" s="419"/>
      <c r="M194" s="95" t="s">
        <v>7493</v>
      </c>
      <c r="N194" s="141"/>
      <c r="O194" s="109" t="str">
        <f t="shared" si="51"/>
        <v>11.02.01.03.03</v>
      </c>
      <c r="P194" s="109"/>
      <c r="Q194" s="142"/>
      <c r="R194" s="132" t="s">
        <v>7511</v>
      </c>
      <c r="S194" s="143"/>
      <c r="T194" s="143"/>
      <c r="U194" s="143"/>
      <c r="V194" s="82"/>
      <c r="W194" s="141"/>
      <c r="X194" s="83"/>
      <c r="Y194" s="143"/>
      <c r="Z194" s="143"/>
      <c r="AA194" s="143"/>
      <c r="AB194" s="143"/>
      <c r="AC194" s="143"/>
      <c r="AD194" s="143"/>
      <c r="AG194" s="401"/>
    </row>
    <row r="195" spans="1:33" s="466" customFormat="1" ht="25.5">
      <c r="A195" s="247" t="s">
        <v>3774</v>
      </c>
      <c r="B195" s="461"/>
      <c r="C195" s="247" t="s">
        <v>221</v>
      </c>
      <c r="D195" s="247">
        <v>91927</v>
      </c>
      <c r="E195" s="248" t="s">
        <v>7373</v>
      </c>
      <c r="F195" s="249" t="s">
        <v>164</v>
      </c>
      <c r="G195" s="251">
        <v>80</v>
      </c>
      <c r="H195" s="330"/>
      <c r="I195" s="524">
        <f t="shared" si="55"/>
        <v>0</v>
      </c>
      <c r="J195" s="236">
        <f t="shared" si="56"/>
        <v>0</v>
      </c>
      <c r="K195" s="212">
        <f t="shared" si="57"/>
        <v>0</v>
      </c>
      <c r="L195" s="419"/>
      <c r="M195" s="95" t="s">
        <v>7493</v>
      </c>
      <c r="N195" s="141"/>
      <c r="O195" s="109" t="str">
        <f t="shared" si="51"/>
        <v>11.02.01.03.04</v>
      </c>
      <c r="P195" s="109"/>
      <c r="Q195" s="142"/>
      <c r="R195" s="132" t="s">
        <v>7512</v>
      </c>
      <c r="S195" s="143"/>
      <c r="T195" s="143"/>
      <c r="U195" s="143"/>
      <c r="V195" s="82"/>
      <c r="W195" s="141"/>
      <c r="X195" s="83"/>
      <c r="Y195" s="143"/>
      <c r="Z195" s="143"/>
      <c r="AA195" s="143"/>
      <c r="AB195" s="143"/>
      <c r="AC195" s="143"/>
      <c r="AD195" s="143"/>
      <c r="AG195" s="401"/>
    </row>
    <row r="196" spans="1:33" s="466" customFormat="1" ht="25.5">
      <c r="A196" s="247" t="s">
        <v>3775</v>
      </c>
      <c r="B196" s="461"/>
      <c r="C196" s="247" t="s">
        <v>221</v>
      </c>
      <c r="D196" s="247">
        <v>91929</v>
      </c>
      <c r="E196" s="248" t="s">
        <v>7374</v>
      </c>
      <c r="F196" s="249" t="s">
        <v>164</v>
      </c>
      <c r="G196" s="251">
        <v>740</v>
      </c>
      <c r="H196" s="330"/>
      <c r="I196" s="524">
        <f t="shared" si="55"/>
        <v>0</v>
      </c>
      <c r="J196" s="236">
        <f t="shared" si="56"/>
        <v>0</v>
      </c>
      <c r="K196" s="212">
        <f t="shared" si="57"/>
        <v>0</v>
      </c>
      <c r="L196" s="419"/>
      <c r="M196" s="95" t="s">
        <v>7493</v>
      </c>
      <c r="N196" s="141"/>
      <c r="O196" s="109" t="str">
        <f t="shared" si="51"/>
        <v>11.02.01.03.05</v>
      </c>
      <c r="P196" s="109"/>
      <c r="Q196" s="142"/>
      <c r="R196" s="132" t="s">
        <v>7509</v>
      </c>
      <c r="S196" s="143"/>
      <c r="T196" s="143"/>
      <c r="U196" s="143"/>
      <c r="V196" s="82"/>
      <c r="W196" s="141"/>
      <c r="X196" s="83"/>
      <c r="Y196" s="143"/>
      <c r="Z196" s="143"/>
      <c r="AA196" s="143"/>
      <c r="AB196" s="143"/>
      <c r="AC196" s="143"/>
      <c r="AD196" s="143"/>
      <c r="AG196" s="401"/>
    </row>
    <row r="197" spans="1:33" s="466" customFormat="1" ht="25.5">
      <c r="A197" s="247" t="s">
        <v>3776</v>
      </c>
      <c r="B197" s="461"/>
      <c r="C197" s="247" t="s">
        <v>221</v>
      </c>
      <c r="D197" s="247">
        <v>91929</v>
      </c>
      <c r="E197" s="248" t="s">
        <v>7374</v>
      </c>
      <c r="F197" s="249" t="s">
        <v>164</v>
      </c>
      <c r="G197" s="251">
        <v>740</v>
      </c>
      <c r="H197" s="330"/>
      <c r="I197" s="524">
        <f t="shared" si="55"/>
        <v>0</v>
      </c>
      <c r="J197" s="236">
        <f t="shared" si="56"/>
        <v>0</v>
      </c>
      <c r="K197" s="212">
        <f t="shared" si="57"/>
        <v>0</v>
      </c>
      <c r="L197" s="419"/>
      <c r="M197" s="95" t="s">
        <v>7493</v>
      </c>
      <c r="N197" s="141"/>
      <c r="O197" s="109" t="str">
        <f t="shared" si="51"/>
        <v>11.02.01.03.06</v>
      </c>
      <c r="P197" s="109"/>
      <c r="Q197" s="142"/>
      <c r="R197" s="132" t="s">
        <v>7510</v>
      </c>
      <c r="S197" s="143"/>
      <c r="T197" s="143"/>
      <c r="U197" s="143"/>
      <c r="V197" s="82"/>
      <c r="W197" s="141"/>
      <c r="X197" s="83"/>
      <c r="Y197" s="143"/>
      <c r="Z197" s="143"/>
      <c r="AA197" s="143"/>
      <c r="AB197" s="143"/>
      <c r="AC197" s="143"/>
      <c r="AD197" s="143"/>
      <c r="AG197" s="401"/>
    </row>
    <row r="198" spans="1:33" s="466" customFormat="1" ht="25.5">
      <c r="A198" s="247" t="s">
        <v>7513</v>
      </c>
      <c r="B198" s="461"/>
      <c r="C198" s="247" t="s">
        <v>221</v>
      </c>
      <c r="D198" s="247">
        <v>91929</v>
      </c>
      <c r="E198" s="248" t="s">
        <v>7374</v>
      </c>
      <c r="F198" s="249" t="s">
        <v>164</v>
      </c>
      <c r="G198" s="251">
        <v>680</v>
      </c>
      <c r="H198" s="330"/>
      <c r="I198" s="524">
        <f t="shared" si="55"/>
        <v>0</v>
      </c>
      <c r="J198" s="236">
        <f t="shared" si="56"/>
        <v>0</v>
      </c>
      <c r="K198" s="212">
        <f t="shared" si="57"/>
        <v>0</v>
      </c>
      <c r="L198" s="419"/>
      <c r="M198" s="95" t="s">
        <v>7493</v>
      </c>
      <c r="N198" s="141"/>
      <c r="O198" s="109" t="str">
        <f t="shared" ref="O198:O229" si="58">A198</f>
        <v>11.02.01.03.07</v>
      </c>
      <c r="P198" s="109"/>
      <c r="Q198" s="142"/>
      <c r="R198" s="132" t="s">
        <v>7512</v>
      </c>
      <c r="S198" s="143"/>
      <c r="T198" s="143"/>
      <c r="U198" s="143"/>
      <c r="V198" s="82"/>
      <c r="W198" s="141"/>
      <c r="X198" s="83"/>
      <c r="Y198" s="143"/>
      <c r="Z198" s="143"/>
      <c r="AA198" s="143"/>
      <c r="AB198" s="143"/>
      <c r="AC198" s="143"/>
      <c r="AD198" s="143"/>
      <c r="AG198" s="401"/>
    </row>
    <row r="199" spans="1:33" s="466" customFormat="1" ht="25.5">
      <c r="A199" s="247" t="s">
        <v>7514</v>
      </c>
      <c r="B199" s="461"/>
      <c r="C199" s="247" t="s">
        <v>221</v>
      </c>
      <c r="D199" s="247">
        <v>91926</v>
      </c>
      <c r="E199" s="248" t="s">
        <v>6591</v>
      </c>
      <c r="F199" s="249" t="s">
        <v>164</v>
      </c>
      <c r="G199" s="251">
        <v>35</v>
      </c>
      <c r="H199" s="330"/>
      <c r="I199" s="524">
        <f t="shared" si="55"/>
        <v>0</v>
      </c>
      <c r="J199" s="236">
        <f t="shared" si="56"/>
        <v>0</v>
      </c>
      <c r="K199" s="212">
        <f t="shared" si="57"/>
        <v>0</v>
      </c>
      <c r="L199" s="419"/>
      <c r="M199" s="95" t="s">
        <v>7493</v>
      </c>
      <c r="N199" s="141"/>
      <c r="O199" s="109" t="str">
        <f t="shared" si="58"/>
        <v>11.02.01.03.08</v>
      </c>
      <c r="P199" s="109"/>
      <c r="Q199" s="142"/>
      <c r="R199" s="132" t="s">
        <v>7509</v>
      </c>
      <c r="S199" s="143"/>
      <c r="T199" s="143"/>
      <c r="U199" s="143"/>
      <c r="V199" s="82"/>
      <c r="W199" s="141"/>
      <c r="X199" s="83"/>
      <c r="Y199" s="143"/>
      <c r="Z199" s="143"/>
      <c r="AA199" s="143"/>
      <c r="AB199" s="143"/>
      <c r="AC199" s="143"/>
      <c r="AD199" s="143"/>
      <c r="AG199" s="401"/>
    </row>
    <row r="200" spans="1:33" s="466" customFormat="1" ht="25.5">
      <c r="A200" s="247" t="s">
        <v>7515</v>
      </c>
      <c r="B200" s="461"/>
      <c r="C200" s="247" t="s">
        <v>221</v>
      </c>
      <c r="D200" s="247">
        <v>91926</v>
      </c>
      <c r="E200" s="248" t="s">
        <v>6591</v>
      </c>
      <c r="F200" s="249" t="s">
        <v>164</v>
      </c>
      <c r="G200" s="251">
        <v>35</v>
      </c>
      <c r="H200" s="330"/>
      <c r="I200" s="524">
        <f t="shared" si="55"/>
        <v>0</v>
      </c>
      <c r="J200" s="236">
        <f t="shared" si="56"/>
        <v>0</v>
      </c>
      <c r="K200" s="212">
        <f t="shared" si="57"/>
        <v>0</v>
      </c>
      <c r="L200" s="419"/>
      <c r="M200" s="95" t="s">
        <v>7493</v>
      </c>
      <c r="N200" s="141"/>
      <c r="O200" s="109" t="str">
        <f t="shared" si="58"/>
        <v>11.02.01.03.09</v>
      </c>
      <c r="P200" s="109"/>
      <c r="Q200" s="142"/>
      <c r="R200" s="132" t="s">
        <v>7510</v>
      </c>
      <c r="S200" s="143"/>
      <c r="T200" s="143"/>
      <c r="U200" s="143"/>
      <c r="V200" s="82"/>
      <c r="W200" s="141"/>
      <c r="X200" s="83"/>
      <c r="Y200" s="143"/>
      <c r="Z200" s="143"/>
      <c r="AA200" s="143"/>
      <c r="AB200" s="143"/>
      <c r="AC200" s="143"/>
      <c r="AD200" s="143"/>
      <c r="AG200" s="401"/>
    </row>
    <row r="201" spans="1:33" s="466" customFormat="1" ht="25.5">
      <c r="A201" s="247" t="s">
        <v>7516</v>
      </c>
      <c r="B201" s="461"/>
      <c r="C201" s="247" t="s">
        <v>221</v>
      </c>
      <c r="D201" s="247">
        <v>91926</v>
      </c>
      <c r="E201" s="248" t="s">
        <v>6591</v>
      </c>
      <c r="F201" s="249" t="s">
        <v>164</v>
      </c>
      <c r="G201" s="251">
        <v>35</v>
      </c>
      <c r="H201" s="330"/>
      <c r="I201" s="524">
        <f t="shared" si="55"/>
        <v>0</v>
      </c>
      <c r="J201" s="236">
        <f t="shared" si="56"/>
        <v>0</v>
      </c>
      <c r="K201" s="212">
        <f t="shared" si="57"/>
        <v>0</v>
      </c>
      <c r="L201" s="419"/>
      <c r="M201" s="95" t="s">
        <v>7493</v>
      </c>
      <c r="N201" s="141"/>
      <c r="O201" s="109" t="str">
        <f t="shared" si="58"/>
        <v>11.02.01.03.10</v>
      </c>
      <c r="P201" s="109"/>
      <c r="Q201" s="142"/>
      <c r="R201" s="132" t="s">
        <v>7512</v>
      </c>
      <c r="S201" s="143"/>
      <c r="T201" s="143"/>
      <c r="U201" s="143"/>
      <c r="V201" s="82"/>
      <c r="W201" s="141"/>
      <c r="X201" s="83"/>
      <c r="Y201" s="143"/>
      <c r="Z201" s="143"/>
      <c r="AA201" s="143"/>
      <c r="AB201" s="143"/>
      <c r="AC201" s="143"/>
      <c r="AD201" s="143"/>
      <c r="AG201" s="401"/>
    </row>
    <row r="202" spans="1:33" s="466" customFormat="1">
      <c r="A202" s="247" t="s">
        <v>7517</v>
      </c>
      <c r="B202" s="247" t="s">
        <v>5617</v>
      </c>
      <c r="C202" s="247" t="s">
        <v>313</v>
      </c>
      <c r="D202" s="247"/>
      <c r="E202" s="248" t="s">
        <v>3864</v>
      </c>
      <c r="F202" s="249" t="s">
        <v>171</v>
      </c>
      <c r="G202" s="251">
        <v>4</v>
      </c>
      <c r="H202" s="330"/>
      <c r="I202" s="524">
        <f t="shared" si="55"/>
        <v>0</v>
      </c>
      <c r="J202" s="236">
        <f t="shared" si="56"/>
        <v>0</v>
      </c>
      <c r="K202" s="212">
        <f t="shared" si="57"/>
        <v>0</v>
      </c>
      <c r="L202" s="419"/>
      <c r="M202" s="95" t="s">
        <v>7493</v>
      </c>
      <c r="N202" s="141"/>
      <c r="O202" s="109" t="str">
        <f t="shared" si="58"/>
        <v>11.02.01.03.11</v>
      </c>
      <c r="P202" s="109"/>
      <c r="Q202" s="142"/>
      <c r="R202" s="132" t="s">
        <v>3864</v>
      </c>
      <c r="S202" s="143"/>
      <c r="T202" s="143"/>
      <c r="U202" s="143"/>
      <c r="V202" s="82"/>
      <c r="W202" s="141"/>
      <c r="X202" s="83"/>
      <c r="Y202" s="143"/>
      <c r="Z202" s="143"/>
      <c r="AA202" s="143"/>
      <c r="AB202" s="143"/>
      <c r="AC202" s="143"/>
      <c r="AD202" s="143"/>
      <c r="AG202" s="401"/>
    </row>
    <row r="203" spans="1:33" s="466" customFormat="1">
      <c r="A203" s="247" t="s">
        <v>7518</v>
      </c>
      <c r="B203" s="247" t="s">
        <v>5618</v>
      </c>
      <c r="C203" s="247" t="s">
        <v>313</v>
      </c>
      <c r="D203" s="247"/>
      <c r="E203" s="248" t="s">
        <v>3865</v>
      </c>
      <c r="F203" s="249" t="s">
        <v>3265</v>
      </c>
      <c r="G203" s="251">
        <v>10</v>
      </c>
      <c r="H203" s="330"/>
      <c r="I203" s="524">
        <f t="shared" si="55"/>
        <v>0</v>
      </c>
      <c r="J203" s="236">
        <f t="shared" si="56"/>
        <v>0</v>
      </c>
      <c r="K203" s="212">
        <f t="shared" si="57"/>
        <v>0</v>
      </c>
      <c r="L203" s="419"/>
      <c r="M203" s="95" t="s">
        <v>7493</v>
      </c>
      <c r="N203" s="141"/>
      <c r="O203" s="109" t="str">
        <f t="shared" si="58"/>
        <v>11.02.01.03.12</v>
      </c>
      <c r="P203" s="109"/>
      <c r="Q203" s="142"/>
      <c r="R203" s="132" t="s">
        <v>3865</v>
      </c>
      <c r="S203" s="143"/>
      <c r="T203" s="143"/>
      <c r="U203" s="143"/>
      <c r="V203" s="82"/>
      <c r="W203" s="141"/>
      <c r="X203" s="83"/>
      <c r="Y203" s="143"/>
      <c r="Z203" s="143"/>
      <c r="AA203" s="143"/>
      <c r="AB203" s="143"/>
      <c r="AC203" s="143"/>
      <c r="AD203" s="143"/>
      <c r="AG203" s="401"/>
    </row>
    <row r="204" spans="1:33" s="466" customFormat="1">
      <c r="A204" s="247" t="s">
        <v>7519</v>
      </c>
      <c r="B204" s="247" t="s">
        <v>5619</v>
      </c>
      <c r="C204" s="247" t="s">
        <v>313</v>
      </c>
      <c r="D204" s="247"/>
      <c r="E204" s="248" t="s">
        <v>3866</v>
      </c>
      <c r="F204" s="249" t="s">
        <v>3265</v>
      </c>
      <c r="G204" s="251">
        <v>6</v>
      </c>
      <c r="H204" s="330"/>
      <c r="I204" s="524">
        <f t="shared" si="55"/>
        <v>0</v>
      </c>
      <c r="J204" s="236">
        <f t="shared" si="56"/>
        <v>0</v>
      </c>
      <c r="K204" s="212">
        <f t="shared" si="57"/>
        <v>0</v>
      </c>
      <c r="L204" s="419"/>
      <c r="M204" s="95" t="s">
        <v>7493</v>
      </c>
      <c r="N204" s="141"/>
      <c r="O204" s="109" t="str">
        <f t="shared" si="58"/>
        <v>11.02.01.03.13</v>
      </c>
      <c r="P204" s="109"/>
      <c r="Q204" s="142"/>
      <c r="R204" s="132" t="s">
        <v>7520</v>
      </c>
      <c r="S204" s="143"/>
      <c r="T204" s="143"/>
      <c r="U204" s="143"/>
      <c r="V204" s="82"/>
      <c r="W204" s="141"/>
      <c r="X204" s="83"/>
      <c r="Y204" s="143"/>
      <c r="Z204" s="143"/>
      <c r="AA204" s="143"/>
      <c r="AB204" s="143"/>
      <c r="AC204" s="143"/>
      <c r="AD204" s="143"/>
      <c r="AG204" s="401"/>
    </row>
    <row r="205" spans="1:33" s="466" customFormat="1">
      <c r="A205" s="247" t="s">
        <v>7521</v>
      </c>
      <c r="B205" s="247" t="s">
        <v>5620</v>
      </c>
      <c r="C205" s="247" t="s">
        <v>313</v>
      </c>
      <c r="D205" s="247"/>
      <c r="E205" s="248" t="s">
        <v>5412</v>
      </c>
      <c r="F205" s="249" t="s">
        <v>171</v>
      </c>
      <c r="G205" s="251">
        <v>12</v>
      </c>
      <c r="H205" s="330"/>
      <c r="I205" s="524">
        <f t="shared" si="55"/>
        <v>0</v>
      </c>
      <c r="J205" s="236">
        <f t="shared" si="56"/>
        <v>0</v>
      </c>
      <c r="K205" s="212">
        <f t="shared" si="57"/>
        <v>0</v>
      </c>
      <c r="L205" s="419"/>
      <c r="M205" s="95" t="s">
        <v>7493</v>
      </c>
      <c r="N205" s="141"/>
      <c r="O205" s="109" t="str">
        <f t="shared" si="58"/>
        <v>11.02.01.03.14</v>
      </c>
      <c r="P205" s="109"/>
      <c r="Q205" s="142"/>
      <c r="R205" s="132" t="s">
        <v>7522</v>
      </c>
      <c r="S205" s="143"/>
      <c r="T205" s="143"/>
      <c r="U205" s="143"/>
      <c r="V205" s="82"/>
      <c r="W205" s="141"/>
      <c r="X205" s="83"/>
      <c r="Y205" s="143"/>
      <c r="Z205" s="143"/>
      <c r="AA205" s="143"/>
      <c r="AB205" s="143"/>
      <c r="AC205" s="143"/>
      <c r="AD205" s="143"/>
      <c r="AG205" s="401"/>
    </row>
    <row r="206" spans="1:33" s="466" customFormat="1" ht="25.5">
      <c r="A206" s="247" t="s">
        <v>7523</v>
      </c>
      <c r="B206" s="247" t="s">
        <v>5621</v>
      </c>
      <c r="C206" s="247" t="s">
        <v>313</v>
      </c>
      <c r="D206" s="247"/>
      <c r="E206" s="248" t="s">
        <v>3867</v>
      </c>
      <c r="F206" s="249" t="s">
        <v>164</v>
      </c>
      <c r="G206" s="251">
        <v>30</v>
      </c>
      <c r="H206" s="330"/>
      <c r="I206" s="524">
        <f t="shared" si="55"/>
        <v>0</v>
      </c>
      <c r="J206" s="236">
        <f t="shared" si="56"/>
        <v>0</v>
      </c>
      <c r="K206" s="212">
        <f t="shared" si="57"/>
        <v>0</v>
      </c>
      <c r="L206" s="419"/>
      <c r="M206" s="95" t="s">
        <v>7493</v>
      </c>
      <c r="N206" s="141"/>
      <c r="O206" s="109" t="str">
        <f t="shared" si="58"/>
        <v>11.02.01.03.15</v>
      </c>
      <c r="P206" s="109"/>
      <c r="Q206" s="142"/>
      <c r="R206" s="132" t="s">
        <v>3867</v>
      </c>
      <c r="S206" s="143"/>
      <c r="T206" s="143"/>
      <c r="U206" s="143"/>
      <c r="V206" s="82"/>
      <c r="W206" s="141"/>
      <c r="X206" s="83"/>
      <c r="Y206" s="143"/>
      <c r="Z206" s="143"/>
      <c r="AA206" s="143"/>
      <c r="AB206" s="143"/>
      <c r="AC206" s="143"/>
      <c r="AD206" s="143"/>
      <c r="AG206" s="401"/>
    </row>
    <row r="207" spans="1:33" s="466" customFormat="1">
      <c r="A207" s="247"/>
      <c r="B207" s="461"/>
      <c r="C207" s="461"/>
      <c r="D207" s="461"/>
      <c r="E207" s="248" t="s">
        <v>1049</v>
      </c>
      <c r="F207" s="249"/>
      <c r="G207" s="251"/>
      <c r="H207" s="334"/>
      <c r="I207" s="300"/>
      <c r="J207" s="300"/>
      <c r="K207" s="301"/>
      <c r="L207" s="532"/>
      <c r="M207" s="95" t="s">
        <v>7493</v>
      </c>
      <c r="N207" s="141"/>
      <c r="O207" s="109">
        <f t="shared" si="58"/>
        <v>0</v>
      </c>
      <c r="P207" s="109"/>
      <c r="Q207" s="142"/>
      <c r="R207" s="132" t="s">
        <v>1049</v>
      </c>
      <c r="S207" s="143"/>
      <c r="T207" s="143"/>
      <c r="U207" s="143"/>
      <c r="V207" s="82"/>
      <c r="W207" s="141"/>
      <c r="X207" s="83"/>
      <c r="Y207" s="143"/>
      <c r="Z207" s="143"/>
      <c r="AA207" s="143"/>
      <c r="AB207" s="143"/>
      <c r="AC207" s="143"/>
      <c r="AD207" s="143"/>
      <c r="AG207" s="401"/>
    </row>
    <row r="208" spans="1:33" s="466" customFormat="1">
      <c r="A208" s="247" t="s">
        <v>3883</v>
      </c>
      <c r="B208" s="461"/>
      <c r="C208" s="461"/>
      <c r="D208" s="461"/>
      <c r="E208" s="248" t="s">
        <v>7524</v>
      </c>
      <c r="F208" s="249"/>
      <c r="G208" s="251"/>
      <c r="H208" s="334"/>
      <c r="I208" s="300"/>
      <c r="J208" s="300"/>
      <c r="K208" s="301"/>
      <c r="L208" s="532"/>
      <c r="M208" s="95" t="s">
        <v>7493</v>
      </c>
      <c r="N208" s="141"/>
      <c r="O208" s="109" t="str">
        <f t="shared" si="58"/>
        <v>11.02.01.04</v>
      </c>
      <c r="P208" s="109"/>
      <c r="Q208" s="142"/>
      <c r="R208" s="132" t="s">
        <v>7524</v>
      </c>
      <c r="S208" s="143"/>
      <c r="T208" s="143"/>
      <c r="U208" s="143"/>
      <c r="V208" s="82"/>
      <c r="W208" s="141"/>
      <c r="X208" s="83"/>
      <c r="Y208" s="143"/>
      <c r="Z208" s="143"/>
      <c r="AA208" s="143"/>
      <c r="AB208" s="143"/>
      <c r="AC208" s="143"/>
      <c r="AD208" s="143"/>
      <c r="AG208" s="401"/>
    </row>
    <row r="209" spans="1:33" s="466" customFormat="1" ht="25.5">
      <c r="A209" s="247" t="s">
        <v>3884</v>
      </c>
      <c r="B209" s="247" t="s">
        <v>5647</v>
      </c>
      <c r="C209" s="247" t="s">
        <v>313</v>
      </c>
      <c r="D209" s="247"/>
      <c r="E209" s="248" t="s">
        <v>4170</v>
      </c>
      <c r="F209" s="249" t="s">
        <v>171</v>
      </c>
      <c r="G209" s="251">
        <v>12</v>
      </c>
      <c r="H209" s="330"/>
      <c r="I209" s="524">
        <f>$H$3</f>
        <v>0</v>
      </c>
      <c r="J209" s="236">
        <f>TRUNC(H209 * (1+I209), 2)</f>
        <v>0</v>
      </c>
      <c r="K209" s="212">
        <f>TRUNC(G209*J209,2)</f>
        <v>0</v>
      </c>
      <c r="L209" s="419"/>
      <c r="M209" s="95" t="s">
        <v>7493</v>
      </c>
      <c r="N209" s="141"/>
      <c r="O209" s="109" t="str">
        <f t="shared" si="58"/>
        <v>11.02.01.04.01</v>
      </c>
      <c r="P209" s="109"/>
      <c r="Q209" s="142"/>
      <c r="R209" s="132" t="s">
        <v>7525</v>
      </c>
      <c r="S209" s="143"/>
      <c r="T209" s="143"/>
      <c r="U209" s="143"/>
      <c r="V209" s="82"/>
      <c r="W209" s="141"/>
      <c r="X209" s="83"/>
      <c r="Y209" s="143"/>
      <c r="Z209" s="143"/>
      <c r="AA209" s="143"/>
      <c r="AB209" s="143"/>
      <c r="AC209" s="143"/>
      <c r="AD209" s="143"/>
      <c r="AG209" s="401"/>
    </row>
    <row r="210" spans="1:33" s="466" customFormat="1">
      <c r="A210" s="247" t="s">
        <v>3885</v>
      </c>
      <c r="B210" s="247" t="s">
        <v>5649</v>
      </c>
      <c r="C210" s="247" t="s">
        <v>313</v>
      </c>
      <c r="D210" s="247"/>
      <c r="E210" s="248" t="s">
        <v>4172</v>
      </c>
      <c r="F210" s="249" t="s">
        <v>171</v>
      </c>
      <c r="G210" s="251">
        <v>1</v>
      </c>
      <c r="H210" s="330"/>
      <c r="I210" s="524">
        <f t="shared" ref="I210:I216" si="59">$H$3</f>
        <v>0</v>
      </c>
      <c r="J210" s="236">
        <f t="shared" ref="J210:J216" si="60">TRUNC(H210 * (1+I210), 2)</f>
        <v>0</v>
      </c>
      <c r="K210" s="212">
        <f t="shared" ref="K210:K216" si="61">TRUNC(G210*J210,2)</f>
        <v>0</v>
      </c>
      <c r="L210" s="419"/>
      <c r="M210" s="95" t="s">
        <v>7493</v>
      </c>
      <c r="N210" s="141"/>
      <c r="O210" s="109" t="str">
        <f t="shared" si="58"/>
        <v>11.02.01.04.02</v>
      </c>
      <c r="P210" s="109"/>
      <c r="Q210" s="142"/>
      <c r="R210" s="132" t="s">
        <v>7526</v>
      </c>
      <c r="S210" s="143"/>
      <c r="T210" s="143"/>
      <c r="U210" s="143"/>
      <c r="V210" s="82"/>
      <c r="W210" s="141"/>
      <c r="X210" s="83"/>
      <c r="Y210" s="143"/>
      <c r="Z210" s="143"/>
      <c r="AA210" s="143"/>
      <c r="AB210" s="143"/>
      <c r="AC210" s="143"/>
      <c r="AD210" s="143"/>
      <c r="AG210" s="401"/>
    </row>
    <row r="211" spans="1:33" s="466" customFormat="1" ht="25.5">
      <c r="A211" s="247" t="s">
        <v>3886</v>
      </c>
      <c r="B211" s="247" t="s">
        <v>5651</v>
      </c>
      <c r="C211" s="247" t="s">
        <v>313</v>
      </c>
      <c r="D211" s="247"/>
      <c r="E211" s="248" t="s">
        <v>4174</v>
      </c>
      <c r="F211" s="249" t="s">
        <v>171</v>
      </c>
      <c r="G211" s="251">
        <v>3</v>
      </c>
      <c r="H211" s="330"/>
      <c r="I211" s="524">
        <f t="shared" si="59"/>
        <v>0</v>
      </c>
      <c r="J211" s="236">
        <f t="shared" si="60"/>
        <v>0</v>
      </c>
      <c r="K211" s="212">
        <f t="shared" si="61"/>
        <v>0</v>
      </c>
      <c r="L211" s="419"/>
      <c r="M211" s="95" t="s">
        <v>7493</v>
      </c>
      <c r="N211" s="141"/>
      <c r="O211" s="109" t="str">
        <f t="shared" si="58"/>
        <v>11.02.01.04.03</v>
      </c>
      <c r="P211" s="109"/>
      <c r="Q211" s="142"/>
      <c r="R211" s="132" t="s">
        <v>7527</v>
      </c>
      <c r="S211" s="143"/>
      <c r="T211" s="143"/>
      <c r="U211" s="143"/>
      <c r="V211" s="82"/>
      <c r="W211" s="141"/>
      <c r="X211" s="83"/>
      <c r="Y211" s="143"/>
      <c r="Z211" s="143"/>
      <c r="AA211" s="143"/>
      <c r="AB211" s="143"/>
      <c r="AC211" s="143"/>
      <c r="AD211" s="143"/>
      <c r="AG211" s="401"/>
    </row>
    <row r="212" spans="1:33" s="466" customFormat="1" ht="25.5">
      <c r="A212" s="247" t="s">
        <v>3887</v>
      </c>
      <c r="B212" s="247" t="s">
        <v>5553</v>
      </c>
      <c r="C212" s="247" t="s">
        <v>313</v>
      </c>
      <c r="D212" s="247"/>
      <c r="E212" s="248" t="s">
        <v>3794</v>
      </c>
      <c r="F212" s="249" t="s">
        <v>171</v>
      </c>
      <c r="G212" s="251">
        <v>14</v>
      </c>
      <c r="H212" s="330"/>
      <c r="I212" s="524">
        <f t="shared" si="59"/>
        <v>0</v>
      </c>
      <c r="J212" s="236">
        <f t="shared" si="60"/>
        <v>0</v>
      </c>
      <c r="K212" s="212">
        <f t="shared" si="61"/>
        <v>0</v>
      </c>
      <c r="L212" s="419"/>
      <c r="M212" s="95" t="s">
        <v>7493</v>
      </c>
      <c r="N212" s="141"/>
      <c r="O212" s="109" t="str">
        <f t="shared" si="58"/>
        <v>11.02.01.04.04</v>
      </c>
      <c r="P212" s="109"/>
      <c r="Q212" s="142"/>
      <c r="R212" s="132" t="s">
        <v>7528</v>
      </c>
      <c r="S212" s="143"/>
      <c r="T212" s="143"/>
      <c r="U212" s="143"/>
      <c r="V212" s="82"/>
      <c r="W212" s="141"/>
      <c r="X212" s="83"/>
      <c r="Y212" s="143"/>
      <c r="Z212" s="143"/>
      <c r="AA212" s="143"/>
      <c r="AB212" s="143"/>
      <c r="AC212" s="143"/>
      <c r="AD212" s="143"/>
      <c r="AG212" s="401"/>
    </row>
    <row r="213" spans="1:33" s="466" customFormat="1" ht="25.5">
      <c r="A213" s="247" t="s">
        <v>3888</v>
      </c>
      <c r="B213" s="247" t="s">
        <v>5508</v>
      </c>
      <c r="C213" s="247" t="s">
        <v>313</v>
      </c>
      <c r="D213" s="247"/>
      <c r="E213" s="248" t="s">
        <v>3792</v>
      </c>
      <c r="F213" s="249" t="s">
        <v>171</v>
      </c>
      <c r="G213" s="251">
        <v>44</v>
      </c>
      <c r="H213" s="330"/>
      <c r="I213" s="524">
        <f t="shared" si="59"/>
        <v>0</v>
      </c>
      <c r="J213" s="236">
        <f t="shared" si="60"/>
        <v>0</v>
      </c>
      <c r="K213" s="212">
        <f t="shared" si="61"/>
        <v>0</v>
      </c>
      <c r="L213" s="419"/>
      <c r="M213" s="95" t="s">
        <v>7493</v>
      </c>
      <c r="N213" s="141"/>
      <c r="O213" s="109" t="str">
        <f t="shared" si="58"/>
        <v>11.02.01.04.05</v>
      </c>
      <c r="P213" s="109"/>
      <c r="Q213" s="142"/>
      <c r="R213" s="132" t="s">
        <v>7529</v>
      </c>
      <c r="S213" s="143"/>
      <c r="T213" s="143"/>
      <c r="U213" s="143"/>
      <c r="V213" s="82"/>
      <c r="W213" s="141"/>
      <c r="X213" s="83"/>
      <c r="Y213" s="143"/>
      <c r="Z213" s="143"/>
      <c r="AA213" s="143"/>
      <c r="AB213" s="143"/>
      <c r="AC213" s="143"/>
      <c r="AD213" s="143"/>
      <c r="AG213" s="401"/>
    </row>
    <row r="214" spans="1:33" s="466" customFormat="1">
      <c r="A214" s="247" t="s">
        <v>3889</v>
      </c>
      <c r="B214" s="247" t="s">
        <v>5655</v>
      </c>
      <c r="C214" s="247" t="s">
        <v>313</v>
      </c>
      <c r="D214" s="247"/>
      <c r="E214" s="248" t="s">
        <v>4178</v>
      </c>
      <c r="F214" s="249" t="s">
        <v>171</v>
      </c>
      <c r="G214" s="251">
        <v>12</v>
      </c>
      <c r="H214" s="330"/>
      <c r="I214" s="524">
        <f t="shared" si="59"/>
        <v>0</v>
      </c>
      <c r="J214" s="236">
        <f t="shared" si="60"/>
        <v>0</v>
      </c>
      <c r="K214" s="212">
        <f t="shared" si="61"/>
        <v>0</v>
      </c>
      <c r="L214" s="419"/>
      <c r="M214" s="95" t="s">
        <v>7493</v>
      </c>
      <c r="N214" s="141"/>
      <c r="O214" s="109" t="str">
        <f t="shared" si="58"/>
        <v>11.02.01.04.06</v>
      </c>
      <c r="P214" s="109"/>
      <c r="Q214" s="142"/>
      <c r="R214" s="132" t="s">
        <v>7530</v>
      </c>
      <c r="S214" s="143"/>
      <c r="T214" s="143"/>
      <c r="U214" s="143"/>
      <c r="V214" s="82"/>
      <c r="W214" s="141"/>
      <c r="X214" s="83"/>
      <c r="Y214" s="143"/>
      <c r="Z214" s="143"/>
      <c r="AA214" s="143"/>
      <c r="AB214" s="143"/>
      <c r="AC214" s="143"/>
      <c r="AD214" s="143"/>
      <c r="AG214" s="401"/>
    </row>
    <row r="215" spans="1:33" s="466" customFormat="1" ht="25.5">
      <c r="A215" s="247" t="s">
        <v>3890</v>
      </c>
      <c r="B215" s="247" t="s">
        <v>5656</v>
      </c>
      <c r="C215" s="247" t="s">
        <v>313</v>
      </c>
      <c r="D215" s="247"/>
      <c r="E215" s="248" t="s">
        <v>4179</v>
      </c>
      <c r="F215" s="249" t="s">
        <v>171</v>
      </c>
      <c r="G215" s="251">
        <v>44</v>
      </c>
      <c r="H215" s="330"/>
      <c r="I215" s="524">
        <f t="shared" si="59"/>
        <v>0</v>
      </c>
      <c r="J215" s="236">
        <f t="shared" si="60"/>
        <v>0</v>
      </c>
      <c r="K215" s="212">
        <f t="shared" si="61"/>
        <v>0</v>
      </c>
      <c r="L215" s="419"/>
      <c r="M215" s="95" t="s">
        <v>7493</v>
      </c>
      <c r="N215" s="141"/>
      <c r="O215" s="109" t="str">
        <f t="shared" si="58"/>
        <v>11.02.01.04.07</v>
      </c>
      <c r="P215" s="109"/>
      <c r="Q215" s="142"/>
      <c r="R215" s="132" t="s">
        <v>7531</v>
      </c>
      <c r="S215" s="143"/>
      <c r="T215" s="143"/>
      <c r="U215" s="143"/>
      <c r="V215" s="82"/>
      <c r="W215" s="141"/>
      <c r="X215" s="83"/>
      <c r="Y215" s="143"/>
      <c r="Z215" s="143"/>
      <c r="AA215" s="143"/>
      <c r="AB215" s="143"/>
      <c r="AC215" s="143"/>
      <c r="AD215" s="143"/>
      <c r="AG215" s="401"/>
    </row>
    <row r="216" spans="1:33" s="466" customFormat="1" ht="25.5">
      <c r="A216" s="247" t="s">
        <v>3891</v>
      </c>
      <c r="B216" s="247" t="s">
        <v>5552</v>
      </c>
      <c r="C216" s="247" t="s">
        <v>313</v>
      </c>
      <c r="D216" s="247"/>
      <c r="E216" s="248" t="s">
        <v>3793</v>
      </c>
      <c r="F216" s="249" t="s">
        <v>1273</v>
      </c>
      <c r="G216" s="251">
        <v>88</v>
      </c>
      <c r="H216" s="330"/>
      <c r="I216" s="524">
        <f t="shared" si="59"/>
        <v>0</v>
      </c>
      <c r="J216" s="236">
        <f t="shared" si="60"/>
        <v>0</v>
      </c>
      <c r="K216" s="212">
        <f t="shared" si="61"/>
        <v>0</v>
      </c>
      <c r="L216" s="419"/>
      <c r="M216" s="95" t="s">
        <v>7493</v>
      </c>
      <c r="N216" s="141"/>
      <c r="O216" s="109" t="str">
        <f t="shared" si="58"/>
        <v>11.02.01.04.08</v>
      </c>
      <c r="P216" s="109"/>
      <c r="Q216" s="142"/>
      <c r="R216" s="132" t="s">
        <v>7532</v>
      </c>
      <c r="S216" s="143"/>
      <c r="T216" s="143"/>
      <c r="U216" s="143"/>
      <c r="V216" s="82"/>
      <c r="W216" s="141"/>
      <c r="X216" s="83"/>
      <c r="Y216" s="143"/>
      <c r="Z216" s="143"/>
      <c r="AA216" s="143"/>
      <c r="AB216" s="143"/>
      <c r="AC216" s="143"/>
      <c r="AD216" s="143"/>
      <c r="AG216" s="401"/>
    </row>
    <row r="217" spans="1:33" s="466" customFormat="1">
      <c r="A217" s="247"/>
      <c r="B217" s="461"/>
      <c r="C217" s="461"/>
      <c r="D217" s="461"/>
      <c r="E217" s="248" t="s">
        <v>1049</v>
      </c>
      <c r="F217" s="249"/>
      <c r="G217" s="251"/>
      <c r="H217" s="334"/>
      <c r="I217" s="300"/>
      <c r="J217" s="300"/>
      <c r="K217" s="301"/>
      <c r="L217" s="532"/>
      <c r="M217" s="95" t="s">
        <v>7493</v>
      </c>
      <c r="N217" s="141"/>
      <c r="O217" s="109">
        <f t="shared" si="58"/>
        <v>0</v>
      </c>
      <c r="P217" s="109"/>
      <c r="Q217" s="142"/>
      <c r="R217" s="132" t="s">
        <v>1049</v>
      </c>
      <c r="S217" s="143"/>
      <c r="T217" s="143"/>
      <c r="U217" s="143"/>
      <c r="V217" s="82"/>
      <c r="W217" s="141"/>
      <c r="X217" s="83"/>
      <c r="Y217" s="143"/>
      <c r="Z217" s="143"/>
      <c r="AA217" s="143"/>
      <c r="AB217" s="143"/>
      <c r="AC217" s="143"/>
      <c r="AD217" s="143"/>
      <c r="AG217" s="401"/>
    </row>
    <row r="218" spans="1:33" s="466" customFormat="1">
      <c r="A218" s="247" t="s">
        <v>3894</v>
      </c>
      <c r="B218" s="461"/>
      <c r="C218" s="461"/>
      <c r="D218" s="461"/>
      <c r="E218" s="248" t="s">
        <v>7533</v>
      </c>
      <c r="F218" s="249"/>
      <c r="G218" s="251"/>
      <c r="H218" s="334"/>
      <c r="I218" s="300"/>
      <c r="J218" s="300"/>
      <c r="K218" s="301"/>
      <c r="L218" s="532"/>
      <c r="M218" s="95" t="s">
        <v>7493</v>
      </c>
      <c r="N218" s="141"/>
      <c r="O218" s="109" t="str">
        <f t="shared" si="58"/>
        <v>11.02.01.05</v>
      </c>
      <c r="P218" s="109"/>
      <c r="Q218" s="142"/>
      <c r="R218" s="132" t="s">
        <v>7533</v>
      </c>
      <c r="S218" s="143"/>
      <c r="T218" s="143"/>
      <c r="U218" s="143"/>
      <c r="V218" s="82"/>
      <c r="W218" s="141"/>
      <c r="X218" s="83"/>
      <c r="Y218" s="143"/>
      <c r="Z218" s="143"/>
      <c r="AA218" s="143"/>
      <c r="AB218" s="143"/>
      <c r="AC218" s="143"/>
      <c r="AD218" s="143"/>
      <c r="AG218" s="401"/>
    </row>
    <row r="219" spans="1:33" s="466" customFormat="1" ht="25.5">
      <c r="A219" s="247" t="s">
        <v>3895</v>
      </c>
      <c r="B219" s="461"/>
      <c r="C219" s="247" t="s">
        <v>221</v>
      </c>
      <c r="D219" s="247">
        <v>91871</v>
      </c>
      <c r="E219" s="248" t="s">
        <v>6585</v>
      </c>
      <c r="F219" s="249" t="s">
        <v>164</v>
      </c>
      <c r="G219" s="251">
        <v>10</v>
      </c>
      <c r="H219" s="330"/>
      <c r="I219" s="524">
        <f>$H$3</f>
        <v>0</v>
      </c>
      <c r="J219" s="236">
        <f>TRUNC(H219 * (1+I219), 2)</f>
        <v>0</v>
      </c>
      <c r="K219" s="212">
        <f>TRUNC(G219*J219,2)</f>
        <v>0</v>
      </c>
      <c r="L219" s="419"/>
      <c r="M219" s="95" t="s">
        <v>7493</v>
      </c>
      <c r="N219" s="141"/>
      <c r="O219" s="109" t="str">
        <f t="shared" si="58"/>
        <v>11.02.01.05.01</v>
      </c>
      <c r="P219" s="109"/>
      <c r="Q219" s="142"/>
      <c r="R219" s="132" t="s">
        <v>7534</v>
      </c>
      <c r="S219" s="143"/>
      <c r="T219" s="143"/>
      <c r="U219" s="143"/>
      <c r="V219" s="82"/>
      <c r="W219" s="141"/>
      <c r="X219" s="83"/>
      <c r="Y219" s="143"/>
      <c r="Z219" s="143"/>
      <c r="AA219" s="143"/>
      <c r="AB219" s="143"/>
      <c r="AC219" s="143"/>
      <c r="AD219" s="143"/>
      <c r="AG219" s="401"/>
    </row>
    <row r="220" spans="1:33" s="466" customFormat="1" ht="25.5">
      <c r="A220" s="247" t="s">
        <v>3896</v>
      </c>
      <c r="B220" s="247" t="s">
        <v>7114</v>
      </c>
      <c r="C220" s="247" t="s">
        <v>313</v>
      </c>
      <c r="D220" s="247"/>
      <c r="E220" s="248" t="s">
        <v>6799</v>
      </c>
      <c r="F220" s="249" t="s">
        <v>164</v>
      </c>
      <c r="G220" s="251">
        <v>650</v>
      </c>
      <c r="H220" s="330"/>
      <c r="I220" s="524">
        <f t="shared" ref="I220:I231" si="62">$H$3</f>
        <v>0</v>
      </c>
      <c r="J220" s="236">
        <f t="shared" ref="J220:J231" si="63">TRUNC(H220 * (1+I220), 2)</f>
        <v>0</v>
      </c>
      <c r="K220" s="212">
        <f t="shared" ref="K220:K231" si="64">TRUNC(G220*J220,2)</f>
        <v>0</v>
      </c>
      <c r="L220" s="419"/>
      <c r="M220" s="95" t="s">
        <v>7493</v>
      </c>
      <c r="N220" s="141"/>
      <c r="O220" s="109" t="str">
        <f t="shared" si="58"/>
        <v>11.02.01.05.02</v>
      </c>
      <c r="P220" s="109"/>
      <c r="Q220" s="142"/>
      <c r="R220" s="132" t="s">
        <v>6799</v>
      </c>
      <c r="S220" s="143"/>
      <c r="T220" s="143"/>
      <c r="U220" s="143"/>
      <c r="V220" s="82"/>
      <c r="W220" s="141"/>
      <c r="X220" s="83"/>
      <c r="Y220" s="143"/>
      <c r="Z220" s="143"/>
      <c r="AA220" s="143"/>
      <c r="AB220" s="143"/>
      <c r="AC220" s="143"/>
      <c r="AD220" s="143"/>
      <c r="AG220" s="401"/>
    </row>
    <row r="221" spans="1:33" s="466" customFormat="1" ht="25.5">
      <c r="A221" s="247" t="s">
        <v>3897</v>
      </c>
      <c r="B221" s="247" t="s">
        <v>7115</v>
      </c>
      <c r="C221" s="247" t="s">
        <v>313</v>
      </c>
      <c r="D221" s="247"/>
      <c r="E221" s="248" t="s">
        <v>6800</v>
      </c>
      <c r="F221" s="249" t="s">
        <v>171</v>
      </c>
      <c r="G221" s="251">
        <v>160</v>
      </c>
      <c r="H221" s="330"/>
      <c r="I221" s="524">
        <f t="shared" si="62"/>
        <v>0</v>
      </c>
      <c r="J221" s="236">
        <f t="shared" si="63"/>
        <v>0</v>
      </c>
      <c r="K221" s="212">
        <f t="shared" si="64"/>
        <v>0</v>
      </c>
      <c r="L221" s="419"/>
      <c r="M221" s="95" t="s">
        <v>7493</v>
      </c>
      <c r="N221" s="141"/>
      <c r="O221" s="109" t="str">
        <f t="shared" si="58"/>
        <v>11.02.01.05.03</v>
      </c>
      <c r="P221" s="109"/>
      <c r="Q221" s="142"/>
      <c r="R221" s="132" t="s">
        <v>6800</v>
      </c>
      <c r="S221" s="143"/>
      <c r="T221" s="143"/>
      <c r="U221" s="143"/>
      <c r="V221" s="82"/>
      <c r="W221" s="141"/>
      <c r="X221" s="83"/>
      <c r="Y221" s="143"/>
      <c r="Z221" s="143"/>
      <c r="AA221" s="143"/>
      <c r="AB221" s="143"/>
      <c r="AC221" s="143"/>
      <c r="AD221" s="143"/>
      <c r="AG221" s="401"/>
    </row>
    <row r="222" spans="1:33" s="466" customFormat="1" ht="25.5">
      <c r="A222" s="247" t="s">
        <v>3898</v>
      </c>
      <c r="B222" s="247" t="s">
        <v>7116</v>
      </c>
      <c r="C222" s="247" t="s">
        <v>313</v>
      </c>
      <c r="D222" s="247"/>
      <c r="E222" s="248" t="s">
        <v>6801</v>
      </c>
      <c r="F222" s="249" t="s">
        <v>171</v>
      </c>
      <c r="G222" s="251">
        <v>82</v>
      </c>
      <c r="H222" s="330"/>
      <c r="I222" s="524">
        <f t="shared" si="62"/>
        <v>0</v>
      </c>
      <c r="J222" s="236">
        <f t="shared" si="63"/>
        <v>0</v>
      </c>
      <c r="K222" s="212">
        <f t="shared" si="64"/>
        <v>0</v>
      </c>
      <c r="L222" s="419"/>
      <c r="M222" s="95" t="s">
        <v>7493</v>
      </c>
      <c r="N222" s="141"/>
      <c r="O222" s="109" t="str">
        <f t="shared" si="58"/>
        <v>11.02.01.05.04</v>
      </c>
      <c r="P222" s="109"/>
      <c r="Q222" s="142"/>
      <c r="R222" s="132" t="s">
        <v>6801</v>
      </c>
      <c r="S222" s="143"/>
      <c r="T222" s="143"/>
      <c r="U222" s="143"/>
      <c r="V222" s="82"/>
      <c r="W222" s="141"/>
      <c r="X222" s="83"/>
      <c r="Y222" s="143"/>
      <c r="Z222" s="143"/>
      <c r="AA222" s="143"/>
      <c r="AB222" s="143"/>
      <c r="AC222" s="143"/>
      <c r="AD222" s="143"/>
      <c r="AG222" s="401"/>
    </row>
    <row r="223" spans="1:33" s="466" customFormat="1" ht="25.5">
      <c r="A223" s="247" t="s">
        <v>3899</v>
      </c>
      <c r="B223" s="461"/>
      <c r="C223" s="247" t="s">
        <v>221</v>
      </c>
      <c r="D223" s="247">
        <v>95749</v>
      </c>
      <c r="E223" s="248" t="s">
        <v>6588</v>
      </c>
      <c r="F223" s="249" t="s">
        <v>164</v>
      </c>
      <c r="G223" s="251">
        <v>26</v>
      </c>
      <c r="H223" s="330"/>
      <c r="I223" s="524">
        <f t="shared" si="62"/>
        <v>0</v>
      </c>
      <c r="J223" s="236">
        <f t="shared" si="63"/>
        <v>0</v>
      </c>
      <c r="K223" s="212">
        <f t="shared" si="64"/>
        <v>0</v>
      </c>
      <c r="L223" s="419"/>
      <c r="M223" s="95" t="s">
        <v>7493</v>
      </c>
      <c r="N223" s="141"/>
      <c r="O223" s="109" t="str">
        <f t="shared" si="58"/>
        <v>11.02.01.05.05</v>
      </c>
      <c r="P223" s="109"/>
      <c r="Q223" s="142"/>
      <c r="R223" s="132" t="s">
        <v>7527</v>
      </c>
      <c r="S223" s="143"/>
      <c r="T223" s="143"/>
      <c r="U223" s="143"/>
      <c r="V223" s="82"/>
      <c r="W223" s="141"/>
      <c r="X223" s="83"/>
      <c r="Y223" s="143"/>
      <c r="Z223" s="143"/>
      <c r="AA223" s="143"/>
      <c r="AB223" s="143"/>
      <c r="AC223" s="143"/>
      <c r="AD223" s="143"/>
      <c r="AG223" s="401"/>
    </row>
    <row r="224" spans="1:33" s="466" customFormat="1" ht="25.5">
      <c r="A224" s="247" t="s">
        <v>3900</v>
      </c>
      <c r="B224" s="247" t="s">
        <v>5661</v>
      </c>
      <c r="C224" s="247" t="s">
        <v>313</v>
      </c>
      <c r="D224" s="247"/>
      <c r="E224" s="248" t="s">
        <v>7041</v>
      </c>
      <c r="F224" s="249" t="s">
        <v>171</v>
      </c>
      <c r="G224" s="251">
        <v>18</v>
      </c>
      <c r="H224" s="330"/>
      <c r="I224" s="524">
        <f t="shared" si="62"/>
        <v>0</v>
      </c>
      <c r="J224" s="236">
        <f t="shared" si="63"/>
        <v>0</v>
      </c>
      <c r="K224" s="212">
        <f t="shared" si="64"/>
        <v>0</v>
      </c>
      <c r="L224" s="419"/>
      <c r="M224" s="95" t="s">
        <v>7493</v>
      </c>
      <c r="N224" s="141"/>
      <c r="O224" s="109" t="str">
        <f t="shared" si="58"/>
        <v>11.02.01.05.06</v>
      </c>
      <c r="P224" s="109"/>
      <c r="Q224" s="142"/>
      <c r="R224" s="132" t="s">
        <v>7534</v>
      </c>
      <c r="S224" s="143"/>
      <c r="T224" s="143"/>
      <c r="U224" s="143"/>
      <c r="V224" s="82"/>
      <c r="W224" s="141"/>
      <c r="X224" s="83"/>
      <c r="Y224" s="143"/>
      <c r="Z224" s="143"/>
      <c r="AA224" s="143"/>
      <c r="AB224" s="143"/>
      <c r="AC224" s="143"/>
      <c r="AD224" s="143"/>
      <c r="AG224" s="401"/>
    </row>
    <row r="225" spans="1:33" s="466" customFormat="1" ht="25.5">
      <c r="A225" s="247" t="s">
        <v>3901</v>
      </c>
      <c r="B225" s="247" t="s">
        <v>5553</v>
      </c>
      <c r="C225" s="247" t="s">
        <v>313</v>
      </c>
      <c r="D225" s="247"/>
      <c r="E225" s="248" t="s">
        <v>3794</v>
      </c>
      <c r="F225" s="249" t="s">
        <v>171</v>
      </c>
      <c r="G225" s="251">
        <v>6</v>
      </c>
      <c r="H225" s="330"/>
      <c r="I225" s="524">
        <f t="shared" si="62"/>
        <v>0</v>
      </c>
      <c r="J225" s="236">
        <f t="shared" si="63"/>
        <v>0</v>
      </c>
      <c r="K225" s="212">
        <f t="shared" si="64"/>
        <v>0</v>
      </c>
      <c r="L225" s="419"/>
      <c r="M225" s="95" t="s">
        <v>7493</v>
      </c>
      <c r="N225" s="141"/>
      <c r="O225" s="109" t="str">
        <f t="shared" si="58"/>
        <v>11.02.01.05.07</v>
      </c>
      <c r="P225" s="109"/>
      <c r="Q225" s="142"/>
      <c r="R225" s="132" t="s">
        <v>7528</v>
      </c>
      <c r="S225" s="143"/>
      <c r="T225" s="143"/>
      <c r="U225" s="143"/>
      <c r="V225" s="82"/>
      <c r="W225" s="141"/>
      <c r="X225" s="83"/>
      <c r="Y225" s="143"/>
      <c r="Z225" s="143"/>
      <c r="AA225" s="143"/>
      <c r="AB225" s="143"/>
      <c r="AC225" s="143"/>
      <c r="AD225" s="143"/>
      <c r="AG225" s="401"/>
    </row>
    <row r="226" spans="1:33" s="466" customFormat="1" ht="25.5">
      <c r="A226" s="247" t="s">
        <v>3902</v>
      </c>
      <c r="B226" s="247" t="s">
        <v>5508</v>
      </c>
      <c r="C226" s="247" t="s">
        <v>313</v>
      </c>
      <c r="D226" s="247"/>
      <c r="E226" s="248" t="s">
        <v>3792</v>
      </c>
      <c r="F226" s="249" t="s">
        <v>171</v>
      </c>
      <c r="G226" s="251">
        <v>18</v>
      </c>
      <c r="H226" s="330"/>
      <c r="I226" s="524">
        <f t="shared" si="62"/>
        <v>0</v>
      </c>
      <c r="J226" s="236">
        <f t="shared" si="63"/>
        <v>0</v>
      </c>
      <c r="K226" s="212">
        <f t="shared" si="64"/>
        <v>0</v>
      </c>
      <c r="L226" s="419"/>
      <c r="M226" s="95" t="s">
        <v>7493</v>
      </c>
      <c r="N226" s="141"/>
      <c r="O226" s="109" t="str">
        <f t="shared" si="58"/>
        <v>11.02.01.05.08</v>
      </c>
      <c r="P226" s="109"/>
      <c r="Q226" s="142"/>
      <c r="R226" s="132" t="s">
        <v>7529</v>
      </c>
      <c r="S226" s="143"/>
      <c r="T226" s="143"/>
      <c r="U226" s="143"/>
      <c r="V226" s="82"/>
      <c r="W226" s="141"/>
      <c r="X226" s="83"/>
      <c r="Y226" s="143"/>
      <c r="Z226" s="143"/>
      <c r="AA226" s="143"/>
      <c r="AB226" s="143"/>
      <c r="AC226" s="143"/>
      <c r="AD226" s="143"/>
      <c r="AG226" s="401"/>
    </row>
    <row r="227" spans="1:33" s="466" customFormat="1" ht="25.5">
      <c r="A227" s="247" t="s">
        <v>7535</v>
      </c>
      <c r="B227" s="247" t="s">
        <v>5663</v>
      </c>
      <c r="C227" s="247" t="s">
        <v>313</v>
      </c>
      <c r="D227" s="247"/>
      <c r="E227" s="248" t="s">
        <v>7056</v>
      </c>
      <c r="F227" s="249" t="s">
        <v>171</v>
      </c>
      <c r="G227" s="251">
        <v>12</v>
      </c>
      <c r="H227" s="330"/>
      <c r="I227" s="524">
        <f t="shared" si="62"/>
        <v>0</v>
      </c>
      <c r="J227" s="236">
        <f t="shared" si="63"/>
        <v>0</v>
      </c>
      <c r="K227" s="212">
        <f t="shared" si="64"/>
        <v>0</v>
      </c>
      <c r="L227" s="419"/>
      <c r="M227" s="95" t="s">
        <v>7493</v>
      </c>
      <c r="N227" s="141"/>
      <c r="O227" s="109" t="str">
        <f t="shared" si="58"/>
        <v>11.02.01.05.09</v>
      </c>
      <c r="P227" s="109"/>
      <c r="Q227" s="142"/>
      <c r="R227" s="132" t="s">
        <v>7534</v>
      </c>
      <c r="S227" s="143"/>
      <c r="T227" s="143"/>
      <c r="U227" s="143"/>
      <c r="V227" s="82"/>
      <c r="W227" s="141"/>
      <c r="X227" s="83"/>
      <c r="Y227" s="143"/>
      <c r="Z227" s="143"/>
      <c r="AA227" s="143"/>
      <c r="AB227" s="143"/>
      <c r="AC227" s="143"/>
      <c r="AD227" s="143"/>
      <c r="AG227" s="401"/>
    </row>
    <row r="228" spans="1:33" s="466" customFormat="1" ht="25.5">
      <c r="A228" s="247" t="s">
        <v>7536</v>
      </c>
      <c r="B228" s="247" t="s">
        <v>5665</v>
      </c>
      <c r="C228" s="247" t="s">
        <v>313</v>
      </c>
      <c r="D228" s="247"/>
      <c r="E228" s="248" t="s">
        <v>4613</v>
      </c>
      <c r="F228" s="249" t="s">
        <v>171</v>
      </c>
      <c r="G228" s="251">
        <v>15</v>
      </c>
      <c r="H228" s="330"/>
      <c r="I228" s="524">
        <f t="shared" si="62"/>
        <v>0</v>
      </c>
      <c r="J228" s="236">
        <f t="shared" si="63"/>
        <v>0</v>
      </c>
      <c r="K228" s="212">
        <f t="shared" si="64"/>
        <v>0</v>
      </c>
      <c r="L228" s="419"/>
      <c r="M228" s="95" t="s">
        <v>7493</v>
      </c>
      <c r="N228" s="141"/>
      <c r="O228" s="109" t="str">
        <f t="shared" si="58"/>
        <v>11.02.01.05.10</v>
      </c>
      <c r="P228" s="109"/>
      <c r="Q228" s="142"/>
      <c r="R228" s="132" t="s">
        <v>7537</v>
      </c>
      <c r="S228" s="143"/>
      <c r="T228" s="143"/>
      <c r="U228" s="143"/>
      <c r="V228" s="82"/>
      <c r="W228" s="141"/>
      <c r="X228" s="83"/>
      <c r="Y228" s="143"/>
      <c r="Z228" s="143"/>
      <c r="AA228" s="143"/>
      <c r="AB228" s="143"/>
      <c r="AC228" s="143"/>
      <c r="AD228" s="143"/>
      <c r="AG228" s="401"/>
    </row>
    <row r="229" spans="1:33" s="466" customFormat="1">
      <c r="A229" s="247" t="s">
        <v>7538</v>
      </c>
      <c r="B229" s="247" t="s">
        <v>5510</v>
      </c>
      <c r="C229" s="247" t="s">
        <v>313</v>
      </c>
      <c r="D229" s="247"/>
      <c r="E229" s="248" t="s">
        <v>3654</v>
      </c>
      <c r="F229" s="249" t="s">
        <v>164</v>
      </c>
      <c r="G229" s="251">
        <v>650</v>
      </c>
      <c r="H229" s="330"/>
      <c r="I229" s="524">
        <f t="shared" si="62"/>
        <v>0</v>
      </c>
      <c r="J229" s="236">
        <f t="shared" si="63"/>
        <v>0</v>
      </c>
      <c r="K229" s="212">
        <f t="shared" si="64"/>
        <v>0</v>
      </c>
      <c r="L229" s="419"/>
      <c r="M229" s="95" t="s">
        <v>7493</v>
      </c>
      <c r="N229" s="141"/>
      <c r="O229" s="109" t="str">
        <f t="shared" si="58"/>
        <v>11.02.01.05.11</v>
      </c>
      <c r="P229" s="109"/>
      <c r="Q229" s="142"/>
      <c r="R229" s="132" t="s">
        <v>7539</v>
      </c>
      <c r="S229" s="143"/>
      <c r="T229" s="143"/>
      <c r="U229" s="143"/>
      <c r="V229" s="82"/>
      <c r="W229" s="141"/>
      <c r="X229" s="83"/>
      <c r="Y229" s="143"/>
      <c r="Z229" s="143"/>
      <c r="AA229" s="143"/>
      <c r="AB229" s="143"/>
      <c r="AC229" s="143"/>
      <c r="AD229" s="143"/>
      <c r="AG229" s="401"/>
    </row>
    <row r="230" spans="1:33" s="466" customFormat="1" ht="25.5">
      <c r="A230" s="247" t="s">
        <v>3903</v>
      </c>
      <c r="B230" s="247" t="s">
        <v>5552</v>
      </c>
      <c r="C230" s="247" t="s">
        <v>313</v>
      </c>
      <c r="D230" s="247"/>
      <c r="E230" s="248" t="s">
        <v>3793</v>
      </c>
      <c r="F230" s="249" t="s">
        <v>1273</v>
      </c>
      <c r="G230" s="251">
        <v>36</v>
      </c>
      <c r="H230" s="330"/>
      <c r="I230" s="524">
        <f t="shared" si="62"/>
        <v>0</v>
      </c>
      <c r="J230" s="236">
        <f t="shared" si="63"/>
        <v>0</v>
      </c>
      <c r="K230" s="212">
        <f t="shared" si="64"/>
        <v>0</v>
      </c>
      <c r="L230" s="419"/>
      <c r="M230" s="95" t="s">
        <v>7493</v>
      </c>
      <c r="N230" s="141"/>
      <c r="O230" s="109" t="str">
        <f t="shared" ref="O230:O261" si="65">A230</f>
        <v>11.02.01.05.12</v>
      </c>
      <c r="P230" s="109"/>
      <c r="Q230" s="142"/>
      <c r="R230" s="132" t="s">
        <v>7540</v>
      </c>
      <c r="S230" s="143"/>
      <c r="T230" s="143"/>
      <c r="U230" s="143"/>
      <c r="V230" s="82"/>
      <c r="W230" s="141"/>
      <c r="X230" s="83"/>
      <c r="Y230" s="143"/>
      <c r="Z230" s="143"/>
      <c r="AA230" s="143"/>
      <c r="AB230" s="143"/>
      <c r="AC230" s="143"/>
      <c r="AD230" s="143"/>
      <c r="AG230" s="401"/>
    </row>
    <row r="231" spans="1:33" s="466" customFormat="1">
      <c r="A231" s="247" t="s">
        <v>3904</v>
      </c>
      <c r="B231" s="247" t="s">
        <v>5715</v>
      </c>
      <c r="C231" s="247" t="s">
        <v>313</v>
      </c>
      <c r="D231" s="247"/>
      <c r="E231" s="248" t="s">
        <v>7541</v>
      </c>
      <c r="F231" s="249" t="s">
        <v>180</v>
      </c>
      <c r="G231" s="251">
        <v>17</v>
      </c>
      <c r="H231" s="330"/>
      <c r="I231" s="524">
        <f t="shared" si="62"/>
        <v>0</v>
      </c>
      <c r="J231" s="236">
        <f t="shared" si="63"/>
        <v>0</v>
      </c>
      <c r="K231" s="212">
        <f t="shared" si="64"/>
        <v>0</v>
      </c>
      <c r="L231" s="419"/>
      <c r="M231" s="95" t="s">
        <v>7493</v>
      </c>
      <c r="N231" s="141"/>
      <c r="O231" s="109" t="str">
        <f t="shared" si="65"/>
        <v>11.02.01.05.13</v>
      </c>
      <c r="P231" s="109"/>
      <c r="Q231" s="142"/>
      <c r="R231" s="132" t="s">
        <v>7541</v>
      </c>
      <c r="S231" s="143"/>
      <c r="T231" s="143"/>
      <c r="U231" s="143"/>
      <c r="V231" s="82"/>
      <c r="W231" s="141"/>
      <c r="X231" s="83"/>
      <c r="Y231" s="143"/>
      <c r="Z231" s="143"/>
      <c r="AA231" s="143"/>
      <c r="AB231" s="143"/>
      <c r="AC231" s="143"/>
      <c r="AD231" s="143"/>
      <c r="AG231" s="401"/>
    </row>
    <row r="232" spans="1:33" s="466" customFormat="1">
      <c r="A232" s="247"/>
      <c r="B232" s="461"/>
      <c r="C232" s="461"/>
      <c r="D232" s="461"/>
      <c r="E232" s="248" t="s">
        <v>1049</v>
      </c>
      <c r="F232" s="249"/>
      <c r="G232" s="251"/>
      <c r="H232" s="334"/>
      <c r="I232" s="300"/>
      <c r="J232" s="300"/>
      <c r="K232" s="301"/>
      <c r="L232" s="532"/>
      <c r="M232" s="95" t="s">
        <v>7493</v>
      </c>
      <c r="N232" s="141"/>
      <c r="O232" s="109">
        <f t="shared" si="65"/>
        <v>0</v>
      </c>
      <c r="P232" s="109"/>
      <c r="Q232" s="142"/>
      <c r="R232" s="132" t="s">
        <v>1049</v>
      </c>
      <c r="S232" s="143"/>
      <c r="T232" s="143"/>
      <c r="U232" s="143"/>
      <c r="V232" s="82"/>
      <c r="W232" s="141"/>
      <c r="X232" s="83"/>
      <c r="Y232" s="143"/>
      <c r="Z232" s="143"/>
      <c r="AA232" s="143"/>
      <c r="AB232" s="143"/>
      <c r="AC232" s="143"/>
      <c r="AD232" s="143"/>
      <c r="AG232" s="401"/>
    </row>
    <row r="233" spans="1:33" s="466" customFormat="1">
      <c r="A233" s="247" t="s">
        <v>3906</v>
      </c>
      <c r="B233" s="461"/>
      <c r="C233" s="461"/>
      <c r="D233" s="461"/>
      <c r="E233" s="248" t="s">
        <v>7542</v>
      </c>
      <c r="F233" s="249"/>
      <c r="G233" s="251"/>
      <c r="H233" s="334"/>
      <c r="I233" s="300"/>
      <c r="J233" s="300"/>
      <c r="K233" s="301"/>
      <c r="L233" s="532"/>
      <c r="M233" s="95" t="s">
        <v>7493</v>
      </c>
      <c r="N233" s="141"/>
      <c r="O233" s="109" t="str">
        <f t="shared" si="65"/>
        <v>11.02.01.06</v>
      </c>
      <c r="P233" s="109"/>
      <c r="Q233" s="142"/>
      <c r="R233" s="132" t="s">
        <v>7542</v>
      </c>
      <c r="S233" s="143"/>
      <c r="T233" s="143"/>
      <c r="U233" s="143"/>
      <c r="V233" s="82"/>
      <c r="W233" s="141"/>
      <c r="X233" s="83"/>
      <c r="Y233" s="143"/>
      <c r="Z233" s="143"/>
      <c r="AA233" s="143"/>
      <c r="AB233" s="143"/>
      <c r="AC233" s="143"/>
      <c r="AD233" s="143"/>
      <c r="AG233" s="401"/>
    </row>
    <row r="234" spans="1:33" s="466" customFormat="1" ht="25.5">
      <c r="A234" s="247" t="s">
        <v>3907</v>
      </c>
      <c r="B234" s="461"/>
      <c r="C234" s="247" t="s">
        <v>221</v>
      </c>
      <c r="D234" s="247">
        <v>91943</v>
      </c>
      <c r="E234" s="248" t="s">
        <v>6605</v>
      </c>
      <c r="F234" s="249" t="s">
        <v>171</v>
      </c>
      <c r="G234" s="251">
        <v>4</v>
      </c>
      <c r="H234" s="330"/>
      <c r="I234" s="524">
        <f>$H$3</f>
        <v>0</v>
      </c>
      <c r="J234" s="236">
        <f>TRUNC(H234 * (1+I234), 2)</f>
        <v>0</v>
      </c>
      <c r="K234" s="212">
        <f>TRUNC(G234*J234,2)</f>
        <v>0</v>
      </c>
      <c r="L234" s="419"/>
      <c r="M234" s="95" t="s">
        <v>7493</v>
      </c>
      <c r="N234" s="141"/>
      <c r="O234" s="109" t="str">
        <f t="shared" si="65"/>
        <v>11.02.01.06.01</v>
      </c>
      <c r="P234" s="109"/>
      <c r="Q234" s="142"/>
      <c r="R234" s="132" t="s">
        <v>7543</v>
      </c>
      <c r="S234" s="143"/>
      <c r="T234" s="143"/>
      <c r="U234" s="143"/>
      <c r="V234" s="82"/>
      <c r="W234" s="141"/>
      <c r="X234" s="83"/>
      <c r="Y234" s="143"/>
      <c r="Z234" s="143"/>
      <c r="AA234" s="143"/>
      <c r="AB234" s="143"/>
      <c r="AC234" s="143"/>
      <c r="AD234" s="143"/>
      <c r="AG234" s="401"/>
    </row>
    <row r="235" spans="1:33" s="466" customFormat="1" ht="38.25">
      <c r="A235" s="247" t="s">
        <v>3908</v>
      </c>
      <c r="B235" s="247" t="s">
        <v>7117</v>
      </c>
      <c r="C235" s="247" t="s">
        <v>313</v>
      </c>
      <c r="D235" s="247"/>
      <c r="E235" s="248" t="s">
        <v>6802</v>
      </c>
      <c r="F235" s="249" t="s">
        <v>171</v>
      </c>
      <c r="G235" s="251">
        <v>1</v>
      </c>
      <c r="H235" s="330"/>
      <c r="I235" s="524">
        <f t="shared" ref="I235:I241" si="66">$H$3</f>
        <v>0</v>
      </c>
      <c r="J235" s="236">
        <f t="shared" ref="J235:J241" si="67">TRUNC(H235 * (1+I235), 2)</f>
        <v>0</v>
      </c>
      <c r="K235" s="212">
        <f t="shared" ref="K235:K241" si="68">TRUNC(G235*J235,2)</f>
        <v>0</v>
      </c>
      <c r="L235" s="419"/>
      <c r="M235" s="95" t="s">
        <v>7493</v>
      </c>
      <c r="N235" s="141"/>
      <c r="O235" s="109" t="str">
        <f t="shared" si="65"/>
        <v>11.02.01.06.02</v>
      </c>
      <c r="P235" s="109"/>
      <c r="Q235" s="142"/>
      <c r="R235" s="132" t="s">
        <v>7544</v>
      </c>
      <c r="S235" s="143"/>
      <c r="T235" s="143"/>
      <c r="U235" s="143"/>
      <c r="V235" s="82"/>
      <c r="W235" s="141"/>
      <c r="X235" s="83"/>
      <c r="Y235" s="143"/>
      <c r="Z235" s="143"/>
      <c r="AA235" s="143"/>
      <c r="AB235" s="143"/>
      <c r="AC235" s="143"/>
      <c r="AD235" s="143"/>
      <c r="AG235" s="401"/>
    </row>
    <row r="236" spans="1:33" s="466" customFormat="1" ht="38.25">
      <c r="A236" s="247" t="s">
        <v>3909</v>
      </c>
      <c r="B236" s="247" t="s">
        <v>7449</v>
      </c>
      <c r="C236" s="247" t="s">
        <v>313</v>
      </c>
      <c r="D236" s="461"/>
      <c r="E236" s="248" t="s">
        <v>7450</v>
      </c>
      <c r="F236" s="249" t="s">
        <v>7503</v>
      </c>
      <c r="G236" s="234">
        <v>29</v>
      </c>
      <c r="H236" s="330"/>
      <c r="I236" s="524">
        <f t="shared" si="66"/>
        <v>0</v>
      </c>
      <c r="J236" s="236">
        <f t="shared" si="67"/>
        <v>0</v>
      </c>
      <c r="K236" s="212">
        <f t="shared" si="68"/>
        <v>0</v>
      </c>
      <c r="L236" s="419"/>
      <c r="M236" s="95" t="s">
        <v>7493</v>
      </c>
      <c r="N236" s="141"/>
      <c r="O236" s="109" t="str">
        <f t="shared" si="65"/>
        <v>11.02.01.06.03</v>
      </c>
      <c r="P236" s="109"/>
      <c r="Q236" s="142"/>
      <c r="R236" s="132" t="s">
        <v>7545</v>
      </c>
      <c r="S236" s="143"/>
      <c r="T236" s="143"/>
      <c r="U236" s="143"/>
      <c r="V236" s="82"/>
      <c r="W236" s="141"/>
      <c r="X236" s="83"/>
      <c r="Y236" s="143"/>
      <c r="Z236" s="143"/>
      <c r="AA236" s="143"/>
      <c r="AB236" s="143"/>
      <c r="AC236" s="143"/>
      <c r="AD236" s="143"/>
      <c r="AG236" s="401"/>
    </row>
    <row r="237" spans="1:33" s="466" customFormat="1" ht="25.5">
      <c r="A237" s="247" t="s">
        <v>3910</v>
      </c>
      <c r="B237" s="461"/>
      <c r="C237" s="247" t="s">
        <v>221</v>
      </c>
      <c r="D237" s="247">
        <v>95801</v>
      </c>
      <c r="E237" s="248" t="s">
        <v>6498</v>
      </c>
      <c r="F237" s="249" t="s">
        <v>171</v>
      </c>
      <c r="G237" s="251">
        <v>1</v>
      </c>
      <c r="H237" s="330"/>
      <c r="I237" s="524">
        <f t="shared" si="66"/>
        <v>0</v>
      </c>
      <c r="J237" s="236">
        <f t="shared" si="67"/>
        <v>0</v>
      </c>
      <c r="K237" s="212">
        <f t="shared" si="68"/>
        <v>0</v>
      </c>
      <c r="L237" s="419"/>
      <c r="M237" s="95" t="s">
        <v>7493</v>
      </c>
      <c r="N237" s="141"/>
      <c r="O237" s="109" t="str">
        <f t="shared" si="65"/>
        <v>11.02.01.06.04</v>
      </c>
      <c r="P237" s="109"/>
      <c r="Q237" s="142"/>
      <c r="R237" s="132" t="s">
        <v>7527</v>
      </c>
      <c r="S237" s="143"/>
      <c r="T237" s="143"/>
      <c r="U237" s="143"/>
      <c r="V237" s="82"/>
      <c r="W237" s="141"/>
      <c r="X237" s="83"/>
      <c r="Y237" s="143"/>
      <c r="Z237" s="143"/>
      <c r="AA237" s="143"/>
      <c r="AB237" s="143"/>
      <c r="AC237" s="143"/>
      <c r="AD237" s="143"/>
      <c r="AG237" s="401"/>
    </row>
    <row r="238" spans="1:33" s="466" customFormat="1" ht="25.5">
      <c r="A238" s="247" t="s">
        <v>3911</v>
      </c>
      <c r="B238" s="461"/>
      <c r="C238" s="247" t="s">
        <v>221</v>
      </c>
      <c r="D238" s="247">
        <v>95801</v>
      </c>
      <c r="E238" s="248" t="s">
        <v>6498</v>
      </c>
      <c r="F238" s="249" t="s">
        <v>171</v>
      </c>
      <c r="G238" s="251">
        <v>2</v>
      </c>
      <c r="H238" s="330"/>
      <c r="I238" s="524">
        <f t="shared" si="66"/>
        <v>0</v>
      </c>
      <c r="J238" s="236">
        <f t="shared" si="67"/>
        <v>0</v>
      </c>
      <c r="K238" s="212">
        <f t="shared" si="68"/>
        <v>0</v>
      </c>
      <c r="L238" s="419"/>
      <c r="M238" s="95" t="s">
        <v>7493</v>
      </c>
      <c r="N238" s="141"/>
      <c r="O238" s="109" t="str">
        <f t="shared" si="65"/>
        <v>11.02.01.06.05</v>
      </c>
      <c r="P238" s="109"/>
      <c r="Q238" s="142"/>
      <c r="R238" s="132" t="s">
        <v>7527</v>
      </c>
      <c r="S238" s="143"/>
      <c r="T238" s="143"/>
      <c r="U238" s="143"/>
      <c r="V238" s="82"/>
      <c r="W238" s="141"/>
      <c r="X238" s="83"/>
      <c r="Y238" s="143"/>
      <c r="Z238" s="143"/>
      <c r="AA238" s="143"/>
      <c r="AB238" s="143"/>
      <c r="AC238" s="143"/>
      <c r="AD238" s="143"/>
      <c r="AG238" s="401"/>
    </row>
    <row r="239" spans="1:33" s="466" customFormat="1" ht="63.75">
      <c r="A239" s="247" t="s">
        <v>3912</v>
      </c>
      <c r="B239" s="247" t="s">
        <v>5675</v>
      </c>
      <c r="C239" s="247" t="s">
        <v>313</v>
      </c>
      <c r="D239" s="247"/>
      <c r="E239" s="248" t="s">
        <v>4248</v>
      </c>
      <c r="F239" s="249" t="s">
        <v>171</v>
      </c>
      <c r="G239" s="251">
        <v>1</v>
      </c>
      <c r="H239" s="330"/>
      <c r="I239" s="524">
        <f t="shared" si="66"/>
        <v>0</v>
      </c>
      <c r="J239" s="236">
        <f t="shared" si="67"/>
        <v>0</v>
      </c>
      <c r="K239" s="212">
        <f t="shared" si="68"/>
        <v>0</v>
      </c>
      <c r="L239" s="419"/>
      <c r="M239" s="95" t="s">
        <v>7493</v>
      </c>
      <c r="N239" s="141"/>
      <c r="O239" s="109" t="str">
        <f t="shared" si="65"/>
        <v>11.02.01.06.06</v>
      </c>
      <c r="P239" s="109"/>
      <c r="Q239" s="142"/>
      <c r="R239" s="132" t="s">
        <v>7527</v>
      </c>
      <c r="S239" s="143"/>
      <c r="T239" s="143"/>
      <c r="U239" s="143"/>
      <c r="V239" s="82"/>
      <c r="W239" s="141"/>
      <c r="X239" s="83"/>
      <c r="Y239" s="143"/>
      <c r="Z239" s="143"/>
      <c r="AA239" s="143"/>
      <c r="AB239" s="143"/>
      <c r="AC239" s="143"/>
      <c r="AD239" s="143"/>
      <c r="AG239" s="401"/>
    </row>
    <row r="240" spans="1:33" s="466" customFormat="1" ht="25.5">
      <c r="A240" s="247" t="s">
        <v>3913</v>
      </c>
      <c r="B240" s="247" t="s">
        <v>5676</v>
      </c>
      <c r="C240" s="247" t="s">
        <v>313</v>
      </c>
      <c r="D240" s="247"/>
      <c r="E240" s="248" t="s">
        <v>4249</v>
      </c>
      <c r="F240" s="249" t="s">
        <v>171</v>
      </c>
      <c r="G240" s="251">
        <v>12</v>
      </c>
      <c r="H240" s="330"/>
      <c r="I240" s="524">
        <f t="shared" si="66"/>
        <v>0</v>
      </c>
      <c r="J240" s="236">
        <f t="shared" si="67"/>
        <v>0</v>
      </c>
      <c r="K240" s="212">
        <f t="shared" si="68"/>
        <v>0</v>
      </c>
      <c r="L240" s="419"/>
      <c r="M240" s="95" t="s">
        <v>7493</v>
      </c>
      <c r="N240" s="141"/>
      <c r="O240" s="109" t="str">
        <f t="shared" si="65"/>
        <v>11.02.01.06.07</v>
      </c>
      <c r="P240" s="109"/>
      <c r="Q240" s="142"/>
      <c r="R240" s="132" t="s">
        <v>7527</v>
      </c>
      <c r="S240" s="143"/>
      <c r="T240" s="143"/>
      <c r="U240" s="143"/>
      <c r="V240" s="82"/>
      <c r="W240" s="141"/>
      <c r="X240" s="83"/>
      <c r="Y240" s="143"/>
      <c r="Z240" s="143"/>
      <c r="AA240" s="143"/>
      <c r="AB240" s="143"/>
      <c r="AC240" s="143"/>
      <c r="AD240" s="143"/>
      <c r="AG240" s="401"/>
    </row>
    <row r="241" spans="1:33" s="466" customFormat="1" ht="38.25">
      <c r="A241" s="247" t="s">
        <v>3914</v>
      </c>
      <c r="B241" s="247" t="s">
        <v>5495</v>
      </c>
      <c r="C241" s="247" t="s">
        <v>313</v>
      </c>
      <c r="D241" s="247"/>
      <c r="E241" s="248" t="s">
        <v>3639</v>
      </c>
      <c r="F241" s="249" t="s">
        <v>171</v>
      </c>
      <c r="G241" s="251">
        <v>5</v>
      </c>
      <c r="H241" s="330"/>
      <c r="I241" s="524">
        <f t="shared" si="66"/>
        <v>0</v>
      </c>
      <c r="J241" s="236">
        <f t="shared" si="67"/>
        <v>0</v>
      </c>
      <c r="K241" s="212">
        <f t="shared" si="68"/>
        <v>0</v>
      </c>
      <c r="L241" s="419"/>
      <c r="M241" s="95" t="s">
        <v>7493</v>
      </c>
      <c r="N241" s="141"/>
      <c r="O241" s="109" t="str">
        <f t="shared" si="65"/>
        <v>11.02.01.06.08</v>
      </c>
      <c r="P241" s="109"/>
      <c r="Q241" s="142"/>
      <c r="R241" s="132" t="s">
        <v>7527</v>
      </c>
      <c r="S241" s="143"/>
      <c r="T241" s="143"/>
      <c r="U241" s="143"/>
      <c r="V241" s="82"/>
      <c r="W241" s="141"/>
      <c r="X241" s="83"/>
      <c r="Y241" s="143"/>
      <c r="Z241" s="143"/>
      <c r="AA241" s="143"/>
      <c r="AB241" s="143"/>
      <c r="AC241" s="143"/>
      <c r="AD241" s="143"/>
      <c r="AG241" s="401"/>
    </row>
    <row r="242" spans="1:33" s="466" customFormat="1">
      <c r="A242" s="247"/>
      <c r="B242" s="461"/>
      <c r="C242" s="461"/>
      <c r="D242" s="461"/>
      <c r="E242" s="248" t="s">
        <v>1049</v>
      </c>
      <c r="F242" s="249"/>
      <c r="G242" s="251"/>
      <c r="H242" s="334"/>
      <c r="I242" s="300"/>
      <c r="J242" s="300"/>
      <c r="K242" s="301"/>
      <c r="L242" s="532"/>
      <c r="M242" s="95" t="s">
        <v>7493</v>
      </c>
      <c r="N242" s="141"/>
      <c r="O242" s="109">
        <f t="shared" si="65"/>
        <v>0</v>
      </c>
      <c r="P242" s="109"/>
      <c r="Q242" s="142"/>
      <c r="R242" s="132" t="s">
        <v>1049</v>
      </c>
      <c r="S242" s="143"/>
      <c r="T242" s="143"/>
      <c r="U242" s="143"/>
      <c r="V242" s="82"/>
      <c r="W242" s="141"/>
      <c r="X242" s="83"/>
      <c r="Y242" s="143"/>
      <c r="Z242" s="143"/>
      <c r="AA242" s="143"/>
      <c r="AB242" s="143"/>
      <c r="AC242" s="143"/>
      <c r="AD242" s="143"/>
      <c r="AG242" s="401"/>
    </row>
    <row r="243" spans="1:33" s="466" customFormat="1">
      <c r="A243" s="247" t="s">
        <v>3916</v>
      </c>
      <c r="B243" s="461"/>
      <c r="C243" s="461"/>
      <c r="D243" s="461"/>
      <c r="E243" s="248" t="s">
        <v>3874</v>
      </c>
      <c r="F243" s="249"/>
      <c r="G243" s="251"/>
      <c r="H243" s="334"/>
      <c r="I243" s="300"/>
      <c r="J243" s="300"/>
      <c r="K243" s="301"/>
      <c r="L243" s="532"/>
      <c r="M243" s="95" t="s">
        <v>7493</v>
      </c>
      <c r="N243" s="141"/>
      <c r="O243" s="109" t="str">
        <f t="shared" si="65"/>
        <v>11.02.01.07</v>
      </c>
      <c r="P243" s="109"/>
      <c r="Q243" s="142"/>
      <c r="R243" s="132" t="s">
        <v>3874</v>
      </c>
      <c r="S243" s="143"/>
      <c r="T243" s="143"/>
      <c r="U243" s="143"/>
      <c r="V243" s="82"/>
      <c r="W243" s="141"/>
      <c r="X243" s="83"/>
      <c r="Y243" s="143"/>
      <c r="Z243" s="143"/>
      <c r="AA243" s="143"/>
      <c r="AB243" s="143"/>
      <c r="AC243" s="143"/>
      <c r="AD243" s="143"/>
      <c r="AG243" s="401"/>
    </row>
    <row r="244" spans="1:33" s="466" customFormat="1" ht="25.5">
      <c r="A244" s="247" t="s">
        <v>3917</v>
      </c>
      <c r="B244" s="461"/>
      <c r="C244" s="247" t="s">
        <v>221</v>
      </c>
      <c r="D244" s="247">
        <v>91952</v>
      </c>
      <c r="E244" s="248" t="s">
        <v>6499</v>
      </c>
      <c r="F244" s="249" t="s">
        <v>171</v>
      </c>
      <c r="G244" s="251">
        <v>3</v>
      </c>
      <c r="H244" s="330"/>
      <c r="I244" s="524">
        <f>$H$3</f>
        <v>0</v>
      </c>
      <c r="J244" s="236">
        <f>TRUNC(H244 * (1+I244), 2)</f>
        <v>0</v>
      </c>
      <c r="K244" s="212">
        <f>TRUNC(G244*J244,2)</f>
        <v>0</v>
      </c>
      <c r="L244" s="419"/>
      <c r="M244" s="95" t="s">
        <v>7493</v>
      </c>
      <c r="N244" s="141"/>
      <c r="O244" s="109" t="str">
        <f t="shared" si="65"/>
        <v>11.02.01.07.01</v>
      </c>
      <c r="P244" s="109"/>
      <c r="Q244" s="142"/>
      <c r="R244" s="132" t="s">
        <v>7546</v>
      </c>
      <c r="S244" s="143"/>
      <c r="T244" s="143"/>
      <c r="U244" s="143"/>
      <c r="V244" s="82"/>
      <c r="W244" s="141"/>
      <c r="X244" s="83"/>
      <c r="Y244" s="143"/>
      <c r="Z244" s="143"/>
      <c r="AA244" s="143"/>
      <c r="AB244" s="143"/>
      <c r="AC244" s="143"/>
      <c r="AD244" s="143"/>
      <c r="AG244" s="401"/>
    </row>
    <row r="245" spans="1:33" s="466" customFormat="1" ht="25.5">
      <c r="A245" s="247" t="s">
        <v>3918</v>
      </c>
      <c r="B245" s="461"/>
      <c r="C245" s="247" t="s">
        <v>221</v>
      </c>
      <c r="D245" s="247">
        <v>91954</v>
      </c>
      <c r="E245" s="248" t="s">
        <v>6500</v>
      </c>
      <c r="F245" s="249" t="s">
        <v>171</v>
      </c>
      <c r="G245" s="251">
        <v>4</v>
      </c>
      <c r="H245" s="330"/>
      <c r="I245" s="524">
        <f t="shared" ref="I245:I252" si="69">$H$3</f>
        <v>0</v>
      </c>
      <c r="J245" s="236">
        <f t="shared" ref="J245:J252" si="70">TRUNC(H245 * (1+I245), 2)</f>
        <v>0</v>
      </c>
      <c r="K245" s="212">
        <f t="shared" ref="K245:K252" si="71">TRUNC(G245*J245,2)</f>
        <v>0</v>
      </c>
      <c r="L245" s="419"/>
      <c r="M245" s="95" t="s">
        <v>7493</v>
      </c>
      <c r="N245" s="141"/>
      <c r="O245" s="109" t="str">
        <f t="shared" si="65"/>
        <v>11.02.01.07.02</v>
      </c>
      <c r="P245" s="109"/>
      <c r="Q245" s="142"/>
      <c r="R245" s="132" t="s">
        <v>7547</v>
      </c>
      <c r="S245" s="143"/>
      <c r="T245" s="143"/>
      <c r="U245" s="143"/>
      <c r="V245" s="82"/>
      <c r="W245" s="141"/>
      <c r="X245" s="83"/>
      <c r="Y245" s="143"/>
      <c r="Z245" s="143"/>
      <c r="AA245" s="143"/>
      <c r="AB245" s="143"/>
      <c r="AC245" s="143"/>
      <c r="AD245" s="143"/>
      <c r="AG245" s="401"/>
    </row>
    <row r="246" spans="1:33" s="466" customFormat="1" ht="25.5">
      <c r="A246" s="247" t="s">
        <v>3919</v>
      </c>
      <c r="B246" s="461"/>
      <c r="C246" s="247" t="s">
        <v>221</v>
      </c>
      <c r="D246" s="247">
        <v>91999</v>
      </c>
      <c r="E246" s="248" t="s">
        <v>6502</v>
      </c>
      <c r="F246" s="249" t="s">
        <v>171</v>
      </c>
      <c r="G246" s="251">
        <v>4</v>
      </c>
      <c r="H246" s="330"/>
      <c r="I246" s="524">
        <f t="shared" si="69"/>
        <v>0</v>
      </c>
      <c r="J246" s="236">
        <f t="shared" si="70"/>
        <v>0</v>
      </c>
      <c r="K246" s="212">
        <f t="shared" si="71"/>
        <v>0</v>
      </c>
      <c r="L246" s="419"/>
      <c r="M246" s="95" t="s">
        <v>7493</v>
      </c>
      <c r="N246" s="141"/>
      <c r="O246" s="109" t="str">
        <f t="shared" si="65"/>
        <v>11.02.01.07.03</v>
      </c>
      <c r="P246" s="109"/>
      <c r="Q246" s="142"/>
      <c r="R246" s="132" t="s">
        <v>7548</v>
      </c>
      <c r="S246" s="143"/>
      <c r="T246" s="143"/>
      <c r="U246" s="143"/>
      <c r="V246" s="82"/>
      <c r="W246" s="141"/>
      <c r="X246" s="83"/>
      <c r="Y246" s="143"/>
      <c r="Z246" s="143"/>
      <c r="AA246" s="143"/>
      <c r="AB246" s="143"/>
      <c r="AC246" s="143"/>
      <c r="AD246" s="143"/>
      <c r="AG246" s="401"/>
    </row>
    <row r="247" spans="1:33" s="466" customFormat="1" ht="25.5">
      <c r="A247" s="247" t="s">
        <v>3920</v>
      </c>
      <c r="B247" s="461"/>
      <c r="C247" s="247" t="s">
        <v>221</v>
      </c>
      <c r="D247" s="247">
        <v>91998</v>
      </c>
      <c r="E247" s="248" t="s">
        <v>6501</v>
      </c>
      <c r="F247" s="249" t="s">
        <v>171</v>
      </c>
      <c r="G247" s="251">
        <v>1</v>
      </c>
      <c r="H247" s="330"/>
      <c r="I247" s="524">
        <f t="shared" si="69"/>
        <v>0</v>
      </c>
      <c r="J247" s="236">
        <f t="shared" si="70"/>
        <v>0</v>
      </c>
      <c r="K247" s="212">
        <f t="shared" si="71"/>
        <v>0</v>
      </c>
      <c r="L247" s="419"/>
      <c r="M247" s="95" t="s">
        <v>7493</v>
      </c>
      <c r="N247" s="141"/>
      <c r="O247" s="109" t="str">
        <f t="shared" si="65"/>
        <v>11.02.01.07.04</v>
      </c>
      <c r="P247" s="109"/>
      <c r="Q247" s="142"/>
      <c r="R247" s="132" t="s">
        <v>7549</v>
      </c>
      <c r="S247" s="143"/>
      <c r="T247" s="143"/>
      <c r="U247" s="143"/>
      <c r="V247" s="82"/>
      <c r="W247" s="141"/>
      <c r="X247" s="83"/>
      <c r="Y247" s="143"/>
      <c r="Z247" s="143"/>
      <c r="AA247" s="143"/>
      <c r="AB247" s="143"/>
      <c r="AC247" s="143"/>
      <c r="AD247" s="143"/>
      <c r="AG247" s="401"/>
    </row>
    <row r="248" spans="1:33" s="466" customFormat="1" ht="51">
      <c r="A248" s="247" t="s">
        <v>3921</v>
      </c>
      <c r="B248" s="247" t="s">
        <v>5699</v>
      </c>
      <c r="C248" s="247" t="s">
        <v>313</v>
      </c>
      <c r="D248" s="247"/>
      <c r="E248" s="248" t="s">
        <v>4282</v>
      </c>
      <c r="F248" s="249" t="s">
        <v>171</v>
      </c>
      <c r="G248" s="251">
        <v>2</v>
      </c>
      <c r="H248" s="330"/>
      <c r="I248" s="524">
        <f t="shared" si="69"/>
        <v>0</v>
      </c>
      <c r="J248" s="236">
        <f t="shared" si="70"/>
        <v>0</v>
      </c>
      <c r="K248" s="212">
        <f t="shared" si="71"/>
        <v>0</v>
      </c>
      <c r="L248" s="419"/>
      <c r="M248" s="95" t="s">
        <v>7493</v>
      </c>
      <c r="N248" s="141"/>
      <c r="O248" s="109" t="str">
        <f t="shared" si="65"/>
        <v>11.02.01.07.05</v>
      </c>
      <c r="P248" s="109"/>
      <c r="Q248" s="142"/>
      <c r="R248" s="132" t="s">
        <v>7550</v>
      </c>
      <c r="S248" s="143"/>
      <c r="T248" s="143"/>
      <c r="U248" s="143"/>
      <c r="V248" s="82"/>
      <c r="W248" s="141"/>
      <c r="X248" s="83"/>
      <c r="Y248" s="143"/>
      <c r="Z248" s="143"/>
      <c r="AA248" s="143"/>
      <c r="AB248" s="143"/>
      <c r="AC248" s="143"/>
      <c r="AD248" s="143"/>
      <c r="AG248" s="401"/>
    </row>
    <row r="249" spans="1:33" s="466" customFormat="1" ht="51">
      <c r="A249" s="247" t="s">
        <v>3922</v>
      </c>
      <c r="B249" s="247" t="s">
        <v>5696</v>
      </c>
      <c r="C249" s="247" t="s">
        <v>313</v>
      </c>
      <c r="D249" s="247"/>
      <c r="E249" s="248" t="s">
        <v>4279</v>
      </c>
      <c r="F249" s="249" t="s">
        <v>171</v>
      </c>
      <c r="G249" s="251">
        <v>2</v>
      </c>
      <c r="H249" s="330"/>
      <c r="I249" s="524">
        <f t="shared" si="69"/>
        <v>0</v>
      </c>
      <c r="J249" s="236">
        <f t="shared" si="70"/>
        <v>0</v>
      </c>
      <c r="K249" s="212">
        <f t="shared" si="71"/>
        <v>0</v>
      </c>
      <c r="L249" s="419"/>
      <c r="M249" s="95" t="s">
        <v>7493</v>
      </c>
      <c r="N249" s="141"/>
      <c r="O249" s="109" t="str">
        <f t="shared" si="65"/>
        <v>11.02.01.07.06</v>
      </c>
      <c r="P249" s="109"/>
      <c r="Q249" s="142"/>
      <c r="R249" s="132" t="s">
        <v>7551</v>
      </c>
      <c r="S249" s="143"/>
      <c r="T249" s="143"/>
      <c r="U249" s="143"/>
      <c r="V249" s="82"/>
      <c r="W249" s="141"/>
      <c r="X249" s="83"/>
      <c r="Y249" s="143"/>
      <c r="Z249" s="143"/>
      <c r="AA249" s="143"/>
      <c r="AB249" s="143"/>
      <c r="AC249" s="143"/>
      <c r="AD249" s="143"/>
      <c r="AG249" s="401"/>
    </row>
    <row r="250" spans="1:33" s="466" customFormat="1" ht="38.25">
      <c r="A250" s="247" t="s">
        <v>3923</v>
      </c>
      <c r="B250" s="247" t="s">
        <v>5702</v>
      </c>
      <c r="C250" s="247" t="s">
        <v>313</v>
      </c>
      <c r="D250" s="247"/>
      <c r="E250" s="248" t="s">
        <v>7552</v>
      </c>
      <c r="F250" s="249" t="s">
        <v>171</v>
      </c>
      <c r="G250" s="251">
        <v>2</v>
      </c>
      <c r="H250" s="330"/>
      <c r="I250" s="524">
        <f t="shared" si="69"/>
        <v>0</v>
      </c>
      <c r="J250" s="236">
        <f t="shared" si="70"/>
        <v>0</v>
      </c>
      <c r="K250" s="212">
        <f t="shared" si="71"/>
        <v>0</v>
      </c>
      <c r="L250" s="419"/>
      <c r="M250" s="95" t="s">
        <v>7493</v>
      </c>
      <c r="N250" s="141"/>
      <c r="O250" s="109" t="str">
        <f t="shared" si="65"/>
        <v>11.02.01.07.07</v>
      </c>
      <c r="P250" s="109"/>
      <c r="Q250" s="142"/>
      <c r="R250" s="132" t="s">
        <v>7553</v>
      </c>
      <c r="S250" s="143"/>
      <c r="T250" s="143"/>
      <c r="U250" s="143"/>
      <c r="V250" s="82"/>
      <c r="W250" s="141"/>
      <c r="X250" s="83"/>
      <c r="Y250" s="143"/>
      <c r="Z250" s="143"/>
      <c r="AA250" s="143"/>
      <c r="AB250" s="143"/>
      <c r="AC250" s="143"/>
      <c r="AD250" s="143"/>
      <c r="AG250" s="401"/>
    </row>
    <row r="251" spans="1:33" s="466" customFormat="1" ht="38.25">
      <c r="A251" s="247" t="s">
        <v>3924</v>
      </c>
      <c r="B251" s="247" t="s">
        <v>5702</v>
      </c>
      <c r="C251" s="247" t="s">
        <v>313</v>
      </c>
      <c r="D251" s="247"/>
      <c r="E251" s="248" t="s">
        <v>7554</v>
      </c>
      <c r="F251" s="249" t="s">
        <v>171</v>
      </c>
      <c r="G251" s="251">
        <v>1</v>
      </c>
      <c r="H251" s="330"/>
      <c r="I251" s="524">
        <f t="shared" si="69"/>
        <v>0</v>
      </c>
      <c r="J251" s="236">
        <f t="shared" si="70"/>
        <v>0</v>
      </c>
      <c r="K251" s="212">
        <f t="shared" si="71"/>
        <v>0</v>
      </c>
      <c r="L251" s="419"/>
      <c r="M251" s="95" t="s">
        <v>7493</v>
      </c>
      <c r="N251" s="141"/>
      <c r="O251" s="109" t="str">
        <f t="shared" si="65"/>
        <v>11.02.01.07.08</v>
      </c>
      <c r="P251" s="109"/>
      <c r="Q251" s="142"/>
      <c r="R251" s="132" t="s">
        <v>7555</v>
      </c>
      <c r="S251" s="143"/>
      <c r="T251" s="143"/>
      <c r="U251" s="143"/>
      <c r="V251" s="82"/>
      <c r="W251" s="141"/>
      <c r="X251" s="83"/>
      <c r="Y251" s="143"/>
      <c r="Z251" s="143"/>
      <c r="AA251" s="143"/>
      <c r="AB251" s="143"/>
      <c r="AC251" s="143"/>
      <c r="AD251" s="143"/>
      <c r="AG251" s="401"/>
    </row>
    <row r="252" spans="1:33" s="466" customFormat="1" ht="38.25">
      <c r="A252" s="247" t="s">
        <v>3925</v>
      </c>
      <c r="B252" s="247" t="s">
        <v>5701</v>
      </c>
      <c r="C252" s="247" t="s">
        <v>313</v>
      </c>
      <c r="D252" s="247"/>
      <c r="E252" s="248" t="s">
        <v>4284</v>
      </c>
      <c r="F252" s="249" t="s">
        <v>171</v>
      </c>
      <c r="G252" s="251">
        <v>1</v>
      </c>
      <c r="H252" s="330"/>
      <c r="I252" s="524">
        <f t="shared" si="69"/>
        <v>0</v>
      </c>
      <c r="J252" s="236">
        <f t="shared" si="70"/>
        <v>0</v>
      </c>
      <c r="K252" s="212">
        <f t="shared" si="71"/>
        <v>0</v>
      </c>
      <c r="L252" s="419"/>
      <c r="M252" s="95" t="s">
        <v>7493</v>
      </c>
      <c r="N252" s="141"/>
      <c r="O252" s="109" t="str">
        <f t="shared" si="65"/>
        <v>11.02.01.07.09</v>
      </c>
      <c r="P252" s="109"/>
      <c r="Q252" s="142"/>
      <c r="R252" s="132" t="s">
        <v>7556</v>
      </c>
      <c r="S252" s="143"/>
      <c r="T252" s="143"/>
      <c r="U252" s="143"/>
      <c r="V252" s="82"/>
      <c r="W252" s="141"/>
      <c r="X252" s="83"/>
      <c r="Y252" s="143"/>
      <c r="Z252" s="143"/>
      <c r="AA252" s="143"/>
      <c r="AB252" s="143"/>
      <c r="AC252" s="143"/>
      <c r="AD252" s="143"/>
      <c r="AG252" s="401"/>
    </row>
    <row r="253" spans="1:33" s="466" customFormat="1">
      <c r="A253" s="247"/>
      <c r="B253" s="461"/>
      <c r="C253" s="461"/>
      <c r="D253" s="461"/>
      <c r="E253" s="248" t="s">
        <v>1049</v>
      </c>
      <c r="F253" s="249"/>
      <c r="G253" s="251"/>
      <c r="H253" s="334"/>
      <c r="I253" s="524"/>
      <c r="J253" s="300"/>
      <c r="K253" s="301"/>
      <c r="L253" s="532"/>
      <c r="M253" s="95" t="s">
        <v>7493</v>
      </c>
      <c r="N253" s="141"/>
      <c r="O253" s="109">
        <f t="shared" si="65"/>
        <v>0</v>
      </c>
      <c r="P253" s="109"/>
      <c r="Q253" s="142"/>
      <c r="R253" s="132" t="s">
        <v>1049</v>
      </c>
      <c r="S253" s="143"/>
      <c r="T253" s="143"/>
      <c r="U253" s="143"/>
      <c r="V253" s="82"/>
      <c r="W253" s="141"/>
      <c r="X253" s="83"/>
      <c r="Y253" s="143"/>
      <c r="Z253" s="143"/>
      <c r="AA253" s="143"/>
      <c r="AB253" s="143"/>
      <c r="AC253" s="143"/>
      <c r="AD253" s="143"/>
      <c r="AG253" s="401"/>
    </row>
    <row r="254" spans="1:33" s="466" customFormat="1">
      <c r="A254" s="247" t="s">
        <v>3927</v>
      </c>
      <c r="B254" s="461"/>
      <c r="C254" s="461"/>
      <c r="D254" s="461"/>
      <c r="E254" s="248" t="s">
        <v>3877</v>
      </c>
      <c r="F254" s="249"/>
      <c r="G254" s="251"/>
      <c r="H254" s="334"/>
      <c r="I254" s="524"/>
      <c r="J254" s="300"/>
      <c r="K254" s="301"/>
      <c r="L254" s="532"/>
      <c r="M254" s="95" t="s">
        <v>7493</v>
      </c>
      <c r="N254" s="141"/>
      <c r="O254" s="109" t="str">
        <f t="shared" si="65"/>
        <v>11.02.01.08</v>
      </c>
      <c r="P254" s="109"/>
      <c r="Q254" s="142"/>
      <c r="R254" s="132" t="s">
        <v>3877</v>
      </c>
      <c r="S254" s="143"/>
      <c r="T254" s="143"/>
      <c r="U254" s="143"/>
      <c r="V254" s="82"/>
      <c r="W254" s="141"/>
      <c r="X254" s="83"/>
      <c r="Y254" s="143"/>
      <c r="Z254" s="143"/>
      <c r="AA254" s="143"/>
      <c r="AB254" s="143"/>
      <c r="AC254" s="143"/>
      <c r="AD254" s="143"/>
      <c r="AG254" s="401"/>
    </row>
    <row r="255" spans="1:33" s="466" customFormat="1" ht="76.5">
      <c r="A255" s="247" t="s">
        <v>3928</v>
      </c>
      <c r="B255" s="247" t="s">
        <v>5707</v>
      </c>
      <c r="C255" s="247" t="s">
        <v>313</v>
      </c>
      <c r="D255" s="247"/>
      <c r="E255" s="248" t="s">
        <v>4316</v>
      </c>
      <c r="F255" s="249" t="s">
        <v>171</v>
      </c>
      <c r="G255" s="251">
        <v>14</v>
      </c>
      <c r="H255" s="330"/>
      <c r="I255" s="524">
        <f>$H$3</f>
        <v>0</v>
      </c>
      <c r="J255" s="236">
        <f>TRUNC(H255 * (1+I255), 2)</f>
        <v>0</v>
      </c>
      <c r="K255" s="212">
        <f>TRUNC(G255*J255,2)</f>
        <v>0</v>
      </c>
      <c r="L255" s="419"/>
      <c r="M255" s="95" t="s">
        <v>7493</v>
      </c>
      <c r="N255" s="141"/>
      <c r="O255" s="109" t="str">
        <f t="shared" si="65"/>
        <v>11.02.01.08.01</v>
      </c>
      <c r="P255" s="109"/>
      <c r="Q255" s="142"/>
      <c r="R255" s="132" t="s">
        <v>7557</v>
      </c>
      <c r="S255" s="143"/>
      <c r="T255" s="143"/>
      <c r="U255" s="143"/>
      <c r="V255" s="82"/>
      <c r="W255" s="141"/>
      <c r="X255" s="83"/>
      <c r="Y255" s="143"/>
      <c r="Z255" s="143"/>
      <c r="AA255" s="143"/>
      <c r="AB255" s="143"/>
      <c r="AC255" s="143"/>
      <c r="AD255" s="143"/>
      <c r="AG255" s="401"/>
    </row>
    <row r="256" spans="1:33" s="466" customFormat="1" ht="76.5">
      <c r="A256" s="247" t="s">
        <v>3929</v>
      </c>
      <c r="B256" s="247" t="s">
        <v>5709</v>
      </c>
      <c r="C256" s="247" t="s">
        <v>313</v>
      </c>
      <c r="D256" s="247"/>
      <c r="E256" s="248" t="s">
        <v>4318</v>
      </c>
      <c r="F256" s="249" t="s">
        <v>171</v>
      </c>
      <c r="G256" s="251">
        <v>1</v>
      </c>
      <c r="H256" s="330"/>
      <c r="I256" s="524">
        <f t="shared" ref="I256:I262" si="72">$H$3</f>
        <v>0</v>
      </c>
      <c r="J256" s="236">
        <f t="shared" ref="J256:J262" si="73">TRUNC(H256 * (1+I256), 2)</f>
        <v>0</v>
      </c>
      <c r="K256" s="212">
        <f t="shared" ref="K256:K262" si="74">TRUNC(G256*J256,2)</f>
        <v>0</v>
      </c>
      <c r="L256" s="419"/>
      <c r="M256" s="95" t="s">
        <v>7493</v>
      </c>
      <c r="N256" s="141"/>
      <c r="O256" s="109" t="str">
        <f t="shared" si="65"/>
        <v>11.02.01.08.02</v>
      </c>
      <c r="P256" s="109"/>
      <c r="Q256" s="142"/>
      <c r="R256" s="132" t="s">
        <v>7558</v>
      </c>
      <c r="S256" s="143"/>
      <c r="T256" s="143"/>
      <c r="U256" s="143"/>
      <c r="V256" s="82"/>
      <c r="W256" s="141"/>
      <c r="X256" s="83"/>
      <c r="Y256" s="143"/>
      <c r="Z256" s="143"/>
      <c r="AA256" s="143"/>
      <c r="AB256" s="143"/>
      <c r="AC256" s="143"/>
      <c r="AD256" s="143"/>
      <c r="AG256" s="401"/>
    </row>
    <row r="257" spans="1:33" s="466" customFormat="1" ht="25.5">
      <c r="A257" s="247" t="s">
        <v>3930</v>
      </c>
      <c r="B257" s="247" t="s">
        <v>5714</v>
      </c>
      <c r="C257" s="247" t="s">
        <v>313</v>
      </c>
      <c r="D257" s="247"/>
      <c r="E257" s="248" t="s">
        <v>4322</v>
      </c>
      <c r="F257" s="249" t="s">
        <v>171</v>
      </c>
      <c r="G257" s="251">
        <v>30</v>
      </c>
      <c r="H257" s="330"/>
      <c r="I257" s="524">
        <f t="shared" si="72"/>
        <v>0</v>
      </c>
      <c r="J257" s="236">
        <f t="shared" si="73"/>
        <v>0</v>
      </c>
      <c r="K257" s="212">
        <f t="shared" si="74"/>
        <v>0</v>
      </c>
      <c r="L257" s="419"/>
      <c r="M257" s="95" t="s">
        <v>7493</v>
      </c>
      <c r="N257" s="141"/>
      <c r="O257" s="109" t="str">
        <f t="shared" si="65"/>
        <v>11.02.01.08.03</v>
      </c>
      <c r="P257" s="109"/>
      <c r="Q257" s="142"/>
      <c r="R257" s="132" t="s">
        <v>7559</v>
      </c>
      <c r="S257" s="143"/>
      <c r="T257" s="143"/>
      <c r="U257" s="143"/>
      <c r="V257" s="82"/>
      <c r="W257" s="141"/>
      <c r="X257" s="83"/>
      <c r="Y257" s="143"/>
      <c r="Z257" s="143"/>
      <c r="AA257" s="143"/>
      <c r="AB257" s="143"/>
      <c r="AC257" s="143"/>
      <c r="AD257" s="143"/>
      <c r="AG257" s="401"/>
    </row>
    <row r="258" spans="1:33" s="466" customFormat="1">
      <c r="A258" s="247" t="s">
        <v>3931</v>
      </c>
      <c r="B258" s="247" t="s">
        <v>5715</v>
      </c>
      <c r="C258" s="247" t="s">
        <v>313</v>
      </c>
      <c r="D258" s="247"/>
      <c r="E258" s="248" t="s">
        <v>4335</v>
      </c>
      <c r="F258" s="249" t="s">
        <v>180</v>
      </c>
      <c r="G258" s="251">
        <v>5</v>
      </c>
      <c r="H258" s="330"/>
      <c r="I258" s="524">
        <f t="shared" si="72"/>
        <v>0</v>
      </c>
      <c r="J258" s="236">
        <f t="shared" si="73"/>
        <v>0</v>
      </c>
      <c r="K258" s="212">
        <f t="shared" si="74"/>
        <v>0</v>
      </c>
      <c r="L258" s="419"/>
      <c r="M258" s="95" t="s">
        <v>7493</v>
      </c>
      <c r="N258" s="141"/>
      <c r="O258" s="109" t="str">
        <f t="shared" si="65"/>
        <v>11.02.01.08.04</v>
      </c>
      <c r="P258" s="109"/>
      <c r="Q258" s="142"/>
      <c r="R258" s="132" t="s">
        <v>7560</v>
      </c>
      <c r="S258" s="143"/>
      <c r="T258" s="143"/>
      <c r="U258" s="143"/>
      <c r="V258" s="82"/>
      <c r="W258" s="141"/>
      <c r="X258" s="83"/>
      <c r="Y258" s="143"/>
      <c r="Z258" s="143"/>
      <c r="AA258" s="143"/>
      <c r="AB258" s="143"/>
      <c r="AC258" s="143"/>
      <c r="AD258" s="143"/>
      <c r="AG258" s="401"/>
    </row>
    <row r="259" spans="1:33" s="466" customFormat="1" ht="63.75">
      <c r="A259" s="247" t="s">
        <v>3932</v>
      </c>
      <c r="B259" s="247" t="s">
        <v>7451</v>
      </c>
      <c r="C259" s="247" t="s">
        <v>313</v>
      </c>
      <c r="D259" s="461"/>
      <c r="E259" s="248" t="s">
        <v>7452</v>
      </c>
      <c r="F259" s="249" t="s">
        <v>7503</v>
      </c>
      <c r="G259" s="234">
        <v>18</v>
      </c>
      <c r="H259" s="330"/>
      <c r="I259" s="524">
        <f t="shared" si="72"/>
        <v>0</v>
      </c>
      <c r="J259" s="236">
        <f t="shared" si="73"/>
        <v>0</v>
      </c>
      <c r="K259" s="212">
        <f t="shared" si="74"/>
        <v>0</v>
      </c>
      <c r="L259" s="419"/>
      <c r="M259" s="95" t="s">
        <v>7493</v>
      </c>
      <c r="N259" s="141"/>
      <c r="O259" s="109" t="str">
        <f t="shared" si="65"/>
        <v>11.02.01.08.05</v>
      </c>
      <c r="P259" s="109"/>
      <c r="Q259" s="142"/>
      <c r="R259" s="132" t="s">
        <v>7561</v>
      </c>
      <c r="S259" s="143"/>
      <c r="T259" s="143"/>
      <c r="U259" s="143"/>
      <c r="V259" s="82"/>
      <c r="W259" s="141"/>
      <c r="X259" s="83"/>
      <c r="Y259" s="143"/>
      <c r="Z259" s="143"/>
      <c r="AA259" s="143"/>
      <c r="AB259" s="143"/>
      <c r="AC259" s="143"/>
      <c r="AD259" s="143"/>
      <c r="AG259" s="401"/>
    </row>
    <row r="260" spans="1:33" s="466" customFormat="1" ht="51">
      <c r="A260" s="247" t="s">
        <v>3933</v>
      </c>
      <c r="B260" s="247" t="s">
        <v>7068</v>
      </c>
      <c r="C260" s="247" t="s">
        <v>313</v>
      </c>
      <c r="D260" s="461"/>
      <c r="E260" s="248" t="s">
        <v>6834</v>
      </c>
      <c r="F260" s="249" t="s">
        <v>171</v>
      </c>
      <c r="G260" s="251">
        <v>18</v>
      </c>
      <c r="H260" s="330"/>
      <c r="I260" s="524">
        <f t="shared" si="72"/>
        <v>0</v>
      </c>
      <c r="J260" s="236">
        <f t="shared" si="73"/>
        <v>0</v>
      </c>
      <c r="K260" s="212">
        <f t="shared" si="74"/>
        <v>0</v>
      </c>
      <c r="L260" s="419"/>
      <c r="M260" s="95" t="s">
        <v>7493</v>
      </c>
      <c r="N260" s="141"/>
      <c r="O260" s="109" t="str">
        <f t="shared" si="65"/>
        <v>11.02.01.08.06</v>
      </c>
      <c r="P260" s="109"/>
      <c r="Q260" s="142"/>
      <c r="R260" s="132" t="s">
        <v>7562</v>
      </c>
      <c r="S260" s="143"/>
      <c r="T260" s="143"/>
      <c r="U260" s="143"/>
      <c r="V260" s="82"/>
      <c r="W260" s="141"/>
      <c r="X260" s="83"/>
      <c r="Y260" s="143"/>
      <c r="Z260" s="143"/>
      <c r="AA260" s="143"/>
      <c r="AB260" s="143"/>
      <c r="AC260" s="143"/>
      <c r="AD260" s="143"/>
      <c r="AG260" s="401"/>
    </row>
    <row r="261" spans="1:33" s="466" customFormat="1" ht="25.5">
      <c r="A261" s="247" t="s">
        <v>3934</v>
      </c>
      <c r="B261" s="247" t="s">
        <v>7118</v>
      </c>
      <c r="C261" s="247" t="s">
        <v>313</v>
      </c>
      <c r="D261" s="461"/>
      <c r="E261" s="248" t="s">
        <v>6808</v>
      </c>
      <c r="F261" s="249" t="s">
        <v>171</v>
      </c>
      <c r="G261" s="251">
        <v>18</v>
      </c>
      <c r="H261" s="330"/>
      <c r="I261" s="524">
        <f t="shared" si="72"/>
        <v>0</v>
      </c>
      <c r="J261" s="236">
        <f t="shared" si="73"/>
        <v>0</v>
      </c>
      <c r="K261" s="212">
        <f t="shared" si="74"/>
        <v>0</v>
      </c>
      <c r="L261" s="419"/>
      <c r="M261" s="95" t="s">
        <v>7493</v>
      </c>
      <c r="N261" s="141"/>
      <c r="O261" s="109" t="str">
        <f t="shared" si="65"/>
        <v>11.02.01.08.07</v>
      </c>
      <c r="P261" s="109"/>
      <c r="Q261" s="142"/>
      <c r="R261" s="132" t="s">
        <v>7563</v>
      </c>
      <c r="S261" s="143"/>
      <c r="T261" s="143"/>
      <c r="U261" s="143"/>
      <c r="V261" s="82"/>
      <c r="W261" s="141"/>
      <c r="X261" s="83"/>
      <c r="Y261" s="143"/>
      <c r="Z261" s="143"/>
      <c r="AA261" s="143"/>
      <c r="AB261" s="143"/>
      <c r="AC261" s="143"/>
      <c r="AD261" s="143"/>
      <c r="AG261" s="401"/>
    </row>
    <row r="262" spans="1:33" s="466" customFormat="1" ht="38.25" customHeight="1">
      <c r="A262" s="247" t="s">
        <v>3935</v>
      </c>
      <c r="B262" s="247" t="s">
        <v>7119</v>
      </c>
      <c r="C262" s="247" t="s">
        <v>313</v>
      </c>
      <c r="D262" s="461"/>
      <c r="E262" s="248" t="s">
        <v>7417</v>
      </c>
      <c r="F262" s="249" t="s">
        <v>171</v>
      </c>
      <c r="G262" s="251">
        <v>18</v>
      </c>
      <c r="H262" s="330"/>
      <c r="I262" s="524">
        <f t="shared" si="72"/>
        <v>0</v>
      </c>
      <c r="J262" s="236">
        <f t="shared" si="73"/>
        <v>0</v>
      </c>
      <c r="K262" s="212">
        <f t="shared" si="74"/>
        <v>0</v>
      </c>
      <c r="L262" s="419"/>
      <c r="M262" s="95" t="s">
        <v>7493</v>
      </c>
      <c r="N262" s="141"/>
      <c r="O262" s="109" t="str">
        <f t="shared" ref="O262:O276" si="75">A262</f>
        <v>11.02.01.08.08</v>
      </c>
      <c r="P262" s="109"/>
      <c r="Q262" s="142"/>
      <c r="R262" s="132" t="s">
        <v>7564</v>
      </c>
      <c r="S262" s="143"/>
      <c r="T262" s="143"/>
      <c r="U262" s="143"/>
      <c r="V262" s="82"/>
      <c r="W262" s="141"/>
      <c r="X262" s="83"/>
      <c r="Y262" s="143"/>
      <c r="Z262" s="143"/>
      <c r="AA262" s="143"/>
      <c r="AB262" s="143"/>
      <c r="AC262" s="143"/>
      <c r="AD262" s="143"/>
      <c r="AG262" s="401"/>
    </row>
    <row r="263" spans="1:33" s="466" customFormat="1">
      <c r="A263" s="247"/>
      <c r="B263" s="461"/>
      <c r="C263" s="461"/>
      <c r="D263" s="461"/>
      <c r="E263" s="248" t="s">
        <v>1049</v>
      </c>
      <c r="F263" s="249"/>
      <c r="G263" s="251"/>
      <c r="H263" s="334"/>
      <c r="I263" s="300"/>
      <c r="J263" s="300"/>
      <c r="K263" s="301"/>
      <c r="L263" s="532"/>
      <c r="M263" s="95" t="s">
        <v>7493</v>
      </c>
      <c r="N263" s="141"/>
      <c r="O263" s="109">
        <f t="shared" si="75"/>
        <v>0</v>
      </c>
      <c r="P263" s="109"/>
      <c r="Q263" s="142"/>
      <c r="R263" s="132" t="s">
        <v>1049</v>
      </c>
      <c r="S263" s="143"/>
      <c r="T263" s="143"/>
      <c r="U263" s="143"/>
      <c r="V263" s="82"/>
      <c r="W263" s="141"/>
      <c r="X263" s="83"/>
      <c r="Y263" s="143"/>
      <c r="Z263" s="143"/>
      <c r="AA263" s="143"/>
      <c r="AB263" s="143"/>
      <c r="AC263" s="143"/>
      <c r="AD263" s="143"/>
      <c r="AG263" s="401"/>
    </row>
    <row r="264" spans="1:33" s="466" customFormat="1" ht="25.5">
      <c r="A264" s="247" t="s">
        <v>3938</v>
      </c>
      <c r="B264" s="461"/>
      <c r="C264" s="461"/>
      <c r="D264" s="461"/>
      <c r="E264" s="248" t="s">
        <v>7565</v>
      </c>
      <c r="F264" s="249"/>
      <c r="G264" s="251"/>
      <c r="H264" s="334"/>
      <c r="I264" s="300"/>
      <c r="J264" s="300"/>
      <c r="K264" s="301"/>
      <c r="L264" s="532"/>
      <c r="M264" s="95" t="s">
        <v>7493</v>
      </c>
      <c r="N264" s="141"/>
      <c r="O264" s="109" t="str">
        <f t="shared" si="75"/>
        <v>11.02.01.09</v>
      </c>
      <c r="P264" s="109"/>
      <c r="Q264" s="142"/>
      <c r="R264" s="132" t="s">
        <v>7565</v>
      </c>
      <c r="S264" s="143"/>
      <c r="T264" s="143"/>
      <c r="U264" s="143"/>
      <c r="V264" s="82"/>
      <c r="W264" s="141"/>
      <c r="X264" s="83"/>
      <c r="Y264" s="143"/>
      <c r="Z264" s="143"/>
      <c r="AA264" s="143"/>
      <c r="AB264" s="143"/>
      <c r="AC264" s="143"/>
      <c r="AD264" s="143"/>
      <c r="AG264" s="401"/>
    </row>
    <row r="265" spans="1:33" s="466" customFormat="1" ht="38.25">
      <c r="A265" s="247" t="s">
        <v>3939</v>
      </c>
      <c r="B265" s="247" t="s">
        <v>7449</v>
      </c>
      <c r="C265" s="247" t="s">
        <v>313</v>
      </c>
      <c r="D265" s="461"/>
      <c r="E265" s="248" t="s">
        <v>7545</v>
      </c>
      <c r="F265" s="249" t="s">
        <v>7503</v>
      </c>
      <c r="G265" s="234">
        <v>3</v>
      </c>
      <c r="H265" s="330"/>
      <c r="I265" s="524">
        <f>$H$3</f>
        <v>0</v>
      </c>
      <c r="J265" s="236">
        <f>TRUNC(H265 * (1+I265), 2)</f>
        <v>0</v>
      </c>
      <c r="K265" s="212">
        <f>TRUNC(G265*J265,2)</f>
        <v>0</v>
      </c>
      <c r="L265" s="419"/>
      <c r="M265" s="95" t="s">
        <v>7493</v>
      </c>
      <c r="N265" s="141"/>
      <c r="O265" s="109" t="str">
        <f t="shared" si="75"/>
        <v>11.02.01.09.01</v>
      </c>
      <c r="P265" s="109"/>
      <c r="Q265" s="142"/>
      <c r="R265" s="132" t="s">
        <v>7545</v>
      </c>
      <c r="S265" s="143"/>
      <c r="T265" s="143"/>
      <c r="U265" s="143"/>
      <c r="V265" s="82"/>
      <c r="W265" s="141"/>
      <c r="X265" s="83"/>
      <c r="Y265" s="143"/>
      <c r="Z265" s="143"/>
      <c r="AA265" s="143"/>
      <c r="AB265" s="143"/>
      <c r="AC265" s="143"/>
      <c r="AD265" s="143"/>
      <c r="AG265" s="401"/>
    </row>
    <row r="266" spans="1:33" s="466" customFormat="1" ht="25.5">
      <c r="A266" s="247" t="s">
        <v>3940</v>
      </c>
      <c r="B266" s="461"/>
      <c r="C266" s="247" t="s">
        <v>221</v>
      </c>
      <c r="D266" s="247">
        <v>91943</v>
      </c>
      <c r="E266" s="248" t="s">
        <v>6605</v>
      </c>
      <c r="F266" s="249" t="s">
        <v>171</v>
      </c>
      <c r="G266" s="251">
        <v>1</v>
      </c>
      <c r="H266" s="330"/>
      <c r="I266" s="524">
        <f t="shared" ref="I266:I276" si="76">$H$3</f>
        <v>0</v>
      </c>
      <c r="J266" s="236">
        <f t="shared" ref="J266:J276" si="77">TRUNC(H266 * (1+I266), 2)</f>
        <v>0</v>
      </c>
      <c r="K266" s="212">
        <f t="shared" ref="K266:K276" si="78">TRUNC(G266*J266,2)</f>
        <v>0</v>
      </c>
      <c r="L266" s="419"/>
      <c r="M266" s="95" t="s">
        <v>7493</v>
      </c>
      <c r="N266" s="141"/>
      <c r="O266" s="109" t="str">
        <f t="shared" si="75"/>
        <v>11.02.01.09.02</v>
      </c>
      <c r="P266" s="109"/>
      <c r="Q266" s="142"/>
      <c r="R266" s="132" t="s">
        <v>7543</v>
      </c>
      <c r="S266" s="143"/>
      <c r="T266" s="143"/>
      <c r="U266" s="143"/>
      <c r="V266" s="82"/>
      <c r="W266" s="141"/>
      <c r="X266" s="83"/>
      <c r="Y266" s="143"/>
      <c r="Z266" s="143"/>
      <c r="AA266" s="143"/>
      <c r="AB266" s="143"/>
      <c r="AC266" s="143"/>
      <c r="AD266" s="143"/>
      <c r="AG266" s="401"/>
    </row>
    <row r="267" spans="1:33" s="466" customFormat="1" ht="38.25">
      <c r="A267" s="247" t="s">
        <v>3941</v>
      </c>
      <c r="B267" s="247" t="s">
        <v>5702</v>
      </c>
      <c r="C267" s="247" t="s">
        <v>313</v>
      </c>
      <c r="D267" s="247"/>
      <c r="E267" s="248" t="s">
        <v>7566</v>
      </c>
      <c r="F267" s="249" t="s">
        <v>7503</v>
      </c>
      <c r="G267" s="251">
        <v>1</v>
      </c>
      <c r="H267" s="330"/>
      <c r="I267" s="524">
        <f t="shared" si="76"/>
        <v>0</v>
      </c>
      <c r="J267" s="236">
        <f t="shared" si="77"/>
        <v>0</v>
      </c>
      <c r="K267" s="212">
        <f t="shared" si="78"/>
        <v>0</v>
      </c>
      <c r="L267" s="419"/>
      <c r="M267" s="95" t="s">
        <v>7493</v>
      </c>
      <c r="N267" s="141"/>
      <c r="O267" s="109" t="str">
        <f t="shared" si="75"/>
        <v>11.02.01.09.03</v>
      </c>
      <c r="P267" s="109"/>
      <c r="Q267" s="142"/>
      <c r="R267" s="132" t="s">
        <v>7567</v>
      </c>
      <c r="S267" s="143"/>
      <c r="T267" s="143"/>
      <c r="U267" s="143"/>
      <c r="V267" s="82"/>
      <c r="W267" s="141"/>
      <c r="X267" s="83"/>
      <c r="Y267" s="143"/>
      <c r="Z267" s="143"/>
      <c r="AA267" s="143"/>
      <c r="AB267" s="143"/>
      <c r="AC267" s="143"/>
      <c r="AD267" s="143"/>
      <c r="AG267" s="401"/>
    </row>
    <row r="268" spans="1:33" s="466" customFormat="1" ht="25.5">
      <c r="A268" s="247" t="s">
        <v>3942</v>
      </c>
      <c r="B268" s="247" t="s">
        <v>7114</v>
      </c>
      <c r="C268" s="247" t="s">
        <v>313</v>
      </c>
      <c r="D268" s="247"/>
      <c r="E268" s="248" t="s">
        <v>6799</v>
      </c>
      <c r="F268" s="249" t="s">
        <v>164</v>
      </c>
      <c r="G268" s="251">
        <v>80</v>
      </c>
      <c r="H268" s="330"/>
      <c r="I268" s="524">
        <f t="shared" si="76"/>
        <v>0</v>
      </c>
      <c r="J268" s="236">
        <f t="shared" si="77"/>
        <v>0</v>
      </c>
      <c r="K268" s="212">
        <f t="shared" si="78"/>
        <v>0</v>
      </c>
      <c r="L268" s="419"/>
      <c r="M268" s="95" t="s">
        <v>7493</v>
      </c>
      <c r="N268" s="141"/>
      <c r="O268" s="109" t="str">
        <f t="shared" si="75"/>
        <v>11.02.01.09.04</v>
      </c>
      <c r="P268" s="109"/>
      <c r="Q268" s="142"/>
      <c r="R268" s="132" t="s">
        <v>6799</v>
      </c>
      <c r="S268" s="143"/>
      <c r="T268" s="143"/>
      <c r="U268" s="143"/>
      <c r="V268" s="82"/>
      <c r="W268" s="141"/>
      <c r="X268" s="83"/>
      <c r="Y268" s="143"/>
      <c r="Z268" s="143"/>
      <c r="AA268" s="143"/>
      <c r="AB268" s="143"/>
      <c r="AC268" s="143"/>
      <c r="AD268" s="143"/>
      <c r="AG268" s="401"/>
    </row>
    <row r="269" spans="1:33" s="466" customFormat="1" ht="25.5">
      <c r="A269" s="247" t="s">
        <v>3943</v>
      </c>
      <c r="B269" s="247" t="s">
        <v>7115</v>
      </c>
      <c r="C269" s="247" t="s">
        <v>313</v>
      </c>
      <c r="D269" s="247"/>
      <c r="E269" s="248" t="s">
        <v>6800</v>
      </c>
      <c r="F269" s="249" t="s">
        <v>171</v>
      </c>
      <c r="G269" s="251">
        <v>4</v>
      </c>
      <c r="H269" s="330"/>
      <c r="I269" s="524">
        <f t="shared" si="76"/>
        <v>0</v>
      </c>
      <c r="J269" s="236">
        <f t="shared" si="77"/>
        <v>0</v>
      </c>
      <c r="K269" s="212">
        <f t="shared" si="78"/>
        <v>0</v>
      </c>
      <c r="L269" s="419"/>
      <c r="M269" s="95" t="s">
        <v>7493</v>
      </c>
      <c r="N269" s="141"/>
      <c r="O269" s="109" t="str">
        <f t="shared" si="75"/>
        <v>11.02.01.09.05</v>
      </c>
      <c r="P269" s="109"/>
      <c r="Q269" s="142"/>
      <c r="R269" s="132" t="s">
        <v>6800</v>
      </c>
      <c r="S269" s="143"/>
      <c r="T269" s="143"/>
      <c r="U269" s="143"/>
      <c r="V269" s="82"/>
      <c r="W269" s="141"/>
      <c r="X269" s="83"/>
      <c r="Y269" s="143"/>
      <c r="Z269" s="143"/>
      <c r="AA269" s="143"/>
      <c r="AB269" s="143"/>
      <c r="AC269" s="143"/>
      <c r="AD269" s="143"/>
      <c r="AG269" s="401"/>
    </row>
    <row r="270" spans="1:33" s="466" customFormat="1" ht="25.5">
      <c r="A270" s="247" t="s">
        <v>3944</v>
      </c>
      <c r="B270" s="247" t="s">
        <v>7116</v>
      </c>
      <c r="C270" s="247" t="s">
        <v>313</v>
      </c>
      <c r="D270" s="247"/>
      <c r="E270" s="248" t="s">
        <v>6801</v>
      </c>
      <c r="F270" s="249" t="s">
        <v>171</v>
      </c>
      <c r="G270" s="251">
        <v>6</v>
      </c>
      <c r="H270" s="330"/>
      <c r="I270" s="524">
        <f t="shared" si="76"/>
        <v>0</v>
      </c>
      <c r="J270" s="236">
        <f t="shared" si="77"/>
        <v>0</v>
      </c>
      <c r="K270" s="212">
        <f t="shared" si="78"/>
        <v>0</v>
      </c>
      <c r="L270" s="419"/>
      <c r="M270" s="95" t="s">
        <v>7493</v>
      </c>
      <c r="N270" s="141"/>
      <c r="O270" s="109" t="str">
        <f t="shared" si="75"/>
        <v>11.02.01.09.06</v>
      </c>
      <c r="P270" s="109"/>
      <c r="Q270" s="142"/>
      <c r="R270" s="132" t="s">
        <v>6801</v>
      </c>
      <c r="S270" s="143"/>
      <c r="T270" s="143"/>
      <c r="U270" s="143"/>
      <c r="V270" s="82"/>
      <c r="W270" s="141"/>
      <c r="X270" s="83"/>
      <c r="Y270" s="143"/>
      <c r="Z270" s="143"/>
      <c r="AA270" s="143"/>
      <c r="AB270" s="143"/>
      <c r="AC270" s="143"/>
      <c r="AD270" s="143"/>
      <c r="AG270" s="401"/>
    </row>
    <row r="271" spans="1:33" s="466" customFormat="1">
      <c r="A271" s="247" t="s">
        <v>3945</v>
      </c>
      <c r="B271" s="247" t="s">
        <v>5510</v>
      </c>
      <c r="C271" s="247" t="s">
        <v>313</v>
      </c>
      <c r="D271" s="247"/>
      <c r="E271" s="248" t="s">
        <v>3654</v>
      </c>
      <c r="F271" s="249" t="s">
        <v>164</v>
      </c>
      <c r="G271" s="251">
        <v>80</v>
      </c>
      <c r="H271" s="330"/>
      <c r="I271" s="524">
        <f t="shared" si="76"/>
        <v>0</v>
      </c>
      <c r="J271" s="236">
        <f t="shared" si="77"/>
        <v>0</v>
      </c>
      <c r="K271" s="212">
        <f t="shared" si="78"/>
        <v>0</v>
      </c>
      <c r="L271" s="419"/>
      <c r="M271" s="95" t="s">
        <v>7493</v>
      </c>
      <c r="N271" s="141"/>
      <c r="O271" s="109" t="str">
        <f t="shared" si="75"/>
        <v>11.02.01.09.07</v>
      </c>
      <c r="P271" s="109"/>
      <c r="Q271" s="142"/>
      <c r="R271" s="132" t="s">
        <v>7539</v>
      </c>
      <c r="S271" s="143"/>
      <c r="T271" s="143"/>
      <c r="U271" s="143"/>
      <c r="V271" s="82"/>
      <c r="W271" s="141"/>
      <c r="X271" s="83"/>
      <c r="Y271" s="143"/>
      <c r="Z271" s="143"/>
      <c r="AA271" s="143"/>
      <c r="AB271" s="143"/>
      <c r="AC271" s="143"/>
      <c r="AD271" s="143"/>
      <c r="AG271" s="401"/>
    </row>
    <row r="272" spans="1:33" s="466" customFormat="1">
      <c r="A272" s="247" t="s">
        <v>3946</v>
      </c>
      <c r="B272" s="247" t="s">
        <v>5715</v>
      </c>
      <c r="C272" s="247" t="s">
        <v>313</v>
      </c>
      <c r="D272" s="247"/>
      <c r="E272" s="248" t="s">
        <v>7541</v>
      </c>
      <c r="F272" s="249" t="s">
        <v>180</v>
      </c>
      <c r="G272" s="251">
        <v>2</v>
      </c>
      <c r="H272" s="330"/>
      <c r="I272" s="524">
        <f t="shared" si="76"/>
        <v>0</v>
      </c>
      <c r="J272" s="236">
        <f t="shared" si="77"/>
        <v>0</v>
      </c>
      <c r="K272" s="212">
        <f t="shared" si="78"/>
        <v>0</v>
      </c>
      <c r="L272" s="419"/>
      <c r="M272" s="95" t="s">
        <v>7493</v>
      </c>
      <c r="N272" s="141"/>
      <c r="O272" s="109" t="str">
        <f t="shared" si="75"/>
        <v>11.02.01.09.08</v>
      </c>
      <c r="P272" s="109"/>
      <c r="Q272" s="142"/>
      <c r="R272" s="132" t="s">
        <v>7541</v>
      </c>
      <c r="S272" s="143"/>
      <c r="T272" s="143"/>
      <c r="U272" s="143"/>
      <c r="V272" s="82"/>
      <c r="W272" s="141"/>
      <c r="X272" s="83"/>
      <c r="Y272" s="143"/>
      <c r="Z272" s="143"/>
      <c r="AA272" s="143"/>
      <c r="AB272" s="143"/>
      <c r="AC272" s="143"/>
      <c r="AD272" s="143"/>
      <c r="AG272" s="401"/>
    </row>
    <row r="273" spans="1:33" s="466" customFormat="1" ht="25.5">
      <c r="A273" s="247" t="s">
        <v>3947</v>
      </c>
      <c r="B273" s="247" t="s">
        <v>5794</v>
      </c>
      <c r="C273" s="247" t="s">
        <v>313</v>
      </c>
      <c r="D273" s="247"/>
      <c r="E273" s="248" t="s">
        <v>4473</v>
      </c>
      <c r="F273" s="249" t="s">
        <v>171</v>
      </c>
      <c r="G273" s="251">
        <v>2</v>
      </c>
      <c r="H273" s="330"/>
      <c r="I273" s="524">
        <f t="shared" si="76"/>
        <v>0</v>
      </c>
      <c r="J273" s="236">
        <f t="shared" si="77"/>
        <v>0</v>
      </c>
      <c r="K273" s="212">
        <f t="shared" si="78"/>
        <v>0</v>
      </c>
      <c r="L273" s="419"/>
      <c r="M273" s="95" t="s">
        <v>7493</v>
      </c>
      <c r="N273" s="141"/>
      <c r="O273" s="109" t="str">
        <f t="shared" si="75"/>
        <v>11.02.01.09.09</v>
      </c>
      <c r="P273" s="109"/>
      <c r="Q273" s="142"/>
      <c r="R273" s="132" t="s">
        <v>7568</v>
      </c>
      <c r="S273" s="143"/>
      <c r="T273" s="143"/>
      <c r="U273" s="143"/>
      <c r="V273" s="82"/>
      <c r="W273" s="141"/>
      <c r="X273" s="83"/>
      <c r="Y273" s="143"/>
      <c r="Z273" s="143"/>
      <c r="AA273" s="143"/>
      <c r="AB273" s="143"/>
      <c r="AC273" s="143"/>
      <c r="AD273" s="143"/>
      <c r="AG273" s="401"/>
    </row>
    <row r="274" spans="1:33" s="466" customFormat="1" ht="51">
      <c r="A274" s="247" t="s">
        <v>3948</v>
      </c>
      <c r="B274" s="247" t="s">
        <v>5865</v>
      </c>
      <c r="C274" s="247" t="s">
        <v>313</v>
      </c>
      <c r="D274" s="247"/>
      <c r="E274" s="248" t="s">
        <v>4649</v>
      </c>
      <c r="F274" s="249" t="s">
        <v>164</v>
      </c>
      <c r="G274" s="251">
        <v>170</v>
      </c>
      <c r="H274" s="330"/>
      <c r="I274" s="524">
        <f t="shared" si="76"/>
        <v>0</v>
      </c>
      <c r="J274" s="236">
        <f t="shared" si="77"/>
        <v>0</v>
      </c>
      <c r="K274" s="212">
        <f t="shared" si="78"/>
        <v>0</v>
      </c>
      <c r="L274" s="419"/>
      <c r="M274" s="95" t="s">
        <v>7493</v>
      </c>
      <c r="N274" s="141"/>
      <c r="O274" s="109" t="str">
        <f t="shared" si="75"/>
        <v>11.02.01.09.10</v>
      </c>
      <c r="P274" s="109"/>
      <c r="Q274" s="142"/>
      <c r="R274" s="132" t="s">
        <v>7569</v>
      </c>
      <c r="S274" s="143"/>
      <c r="T274" s="143"/>
      <c r="U274" s="143"/>
      <c r="V274" s="82"/>
      <c r="W274" s="141"/>
      <c r="X274" s="83"/>
      <c r="Y274" s="143"/>
      <c r="Z274" s="143"/>
      <c r="AA274" s="143"/>
      <c r="AB274" s="143"/>
      <c r="AC274" s="143"/>
      <c r="AD274" s="143"/>
      <c r="AG274" s="401"/>
    </row>
    <row r="275" spans="1:33" s="466" customFormat="1" ht="38.25">
      <c r="A275" s="247" t="s">
        <v>3949</v>
      </c>
      <c r="B275" s="247" t="s">
        <v>5792</v>
      </c>
      <c r="C275" s="247" t="s">
        <v>313</v>
      </c>
      <c r="D275" s="247"/>
      <c r="E275" s="248" t="s">
        <v>4471</v>
      </c>
      <c r="F275" s="249" t="s">
        <v>171</v>
      </c>
      <c r="G275" s="251">
        <v>2</v>
      </c>
      <c r="H275" s="330"/>
      <c r="I275" s="524">
        <f t="shared" si="76"/>
        <v>0</v>
      </c>
      <c r="J275" s="236">
        <f t="shared" si="77"/>
        <v>0</v>
      </c>
      <c r="K275" s="212">
        <f t="shared" si="78"/>
        <v>0</v>
      </c>
      <c r="L275" s="419"/>
      <c r="M275" s="95" t="s">
        <v>7493</v>
      </c>
      <c r="N275" s="141"/>
      <c r="O275" s="109" t="str">
        <f t="shared" si="75"/>
        <v>11.02.01.09.11</v>
      </c>
      <c r="P275" s="109"/>
      <c r="Q275" s="142"/>
      <c r="R275" s="132" t="s">
        <v>7570</v>
      </c>
      <c r="S275" s="143"/>
      <c r="T275" s="143"/>
      <c r="U275" s="143"/>
      <c r="V275" s="82"/>
      <c r="W275" s="141"/>
      <c r="X275" s="83"/>
      <c r="Y275" s="143"/>
      <c r="Z275" s="143"/>
      <c r="AA275" s="143"/>
      <c r="AB275" s="143"/>
      <c r="AC275" s="143"/>
      <c r="AD275" s="143"/>
      <c r="AG275" s="401"/>
    </row>
    <row r="276" spans="1:33" s="466" customFormat="1" ht="25.5">
      <c r="A276" s="247" t="s">
        <v>3950</v>
      </c>
      <c r="B276" s="247" t="s">
        <v>5870</v>
      </c>
      <c r="C276" s="247" t="s">
        <v>313</v>
      </c>
      <c r="D276" s="247"/>
      <c r="E276" s="248" t="s">
        <v>3882</v>
      </c>
      <c r="F276" s="249" t="s">
        <v>7048</v>
      </c>
      <c r="G276" s="251">
        <v>2</v>
      </c>
      <c r="H276" s="330"/>
      <c r="I276" s="524">
        <f t="shared" si="76"/>
        <v>0</v>
      </c>
      <c r="J276" s="236">
        <f t="shared" si="77"/>
        <v>0</v>
      </c>
      <c r="K276" s="212">
        <f t="shared" si="78"/>
        <v>0</v>
      </c>
      <c r="L276" s="419"/>
      <c r="M276" s="95" t="s">
        <v>7493</v>
      </c>
      <c r="N276" s="141"/>
      <c r="O276" s="109" t="str">
        <f t="shared" si="75"/>
        <v>11.02.01.09.12</v>
      </c>
      <c r="P276" s="109"/>
      <c r="Q276" s="142"/>
      <c r="R276" s="132" t="s">
        <v>3882</v>
      </c>
      <c r="S276" s="143"/>
      <c r="T276" s="143"/>
      <c r="U276" s="143"/>
      <c r="V276" s="82"/>
      <c r="W276" s="141"/>
      <c r="X276" s="83"/>
      <c r="Y276" s="143"/>
      <c r="Z276" s="143"/>
      <c r="AA276" s="143"/>
      <c r="AB276" s="143"/>
      <c r="AC276" s="143"/>
      <c r="AD276" s="143"/>
      <c r="AG276" s="401"/>
    </row>
    <row r="277" spans="1:33">
      <c r="A277" s="247"/>
      <c r="B277" s="247"/>
      <c r="C277" s="247"/>
      <c r="D277" s="247"/>
      <c r="E277" s="248"/>
      <c r="F277" s="249"/>
      <c r="G277" s="234"/>
      <c r="H277" s="330"/>
      <c r="I277" s="527"/>
      <c r="J277" s="527"/>
      <c r="K277" s="212"/>
      <c r="L277" s="532"/>
      <c r="M277" s="95" t="s">
        <v>7493</v>
      </c>
      <c r="O277" s="109"/>
      <c r="P277" s="109"/>
      <c r="R277" s="132"/>
      <c r="S277" s="97"/>
      <c r="T277" s="97"/>
      <c r="U277" s="97"/>
      <c r="V277" s="79"/>
      <c r="X277" s="120"/>
      <c r="Y277" s="97"/>
      <c r="Z277" s="97"/>
      <c r="AA277" s="97"/>
      <c r="AB277" s="97"/>
      <c r="AC277" s="97"/>
      <c r="AD277" s="97"/>
    </row>
    <row r="278" spans="1:33">
      <c r="A278" s="247"/>
      <c r="B278" s="247"/>
      <c r="C278" s="247"/>
      <c r="D278" s="247"/>
      <c r="E278" s="414" t="s">
        <v>175</v>
      </c>
      <c r="F278" s="249"/>
      <c r="G278" s="251"/>
      <c r="H278" s="331"/>
      <c r="I278" s="212"/>
      <c r="J278" s="212"/>
      <c r="K278" s="252">
        <f>SUM(K137:K277)</f>
        <v>0</v>
      </c>
      <c r="L278" s="434"/>
      <c r="O278" s="109"/>
      <c r="P278" s="109"/>
      <c r="R278" s="132"/>
      <c r="S278" s="97"/>
      <c r="T278" s="97"/>
      <c r="U278" s="97"/>
      <c r="V278" s="64"/>
      <c r="X278" s="124"/>
      <c r="Y278" s="97"/>
      <c r="Z278" s="97"/>
      <c r="AA278" s="97"/>
      <c r="AB278" s="97"/>
      <c r="AC278" s="97"/>
      <c r="AD278" s="97"/>
    </row>
    <row r="279" spans="1:33">
      <c r="A279" s="247"/>
      <c r="B279" s="247"/>
      <c r="C279" s="247"/>
      <c r="D279" s="247"/>
      <c r="E279" s="414"/>
      <c r="F279" s="249"/>
      <c r="G279" s="234"/>
      <c r="H279" s="331"/>
      <c r="I279" s="212"/>
      <c r="J279" s="212"/>
      <c r="K279" s="252"/>
      <c r="O279" s="109"/>
      <c r="P279" s="109"/>
      <c r="R279" s="132"/>
      <c r="S279" s="97"/>
      <c r="T279" s="97"/>
      <c r="U279" s="97"/>
      <c r="V279" s="79"/>
      <c r="X279" s="120"/>
      <c r="Y279" s="97"/>
      <c r="Z279" s="97"/>
      <c r="AA279" s="97"/>
      <c r="AB279" s="97"/>
      <c r="AC279" s="97"/>
      <c r="AD279" s="97"/>
    </row>
    <row r="280" spans="1:33">
      <c r="A280" s="247"/>
      <c r="B280" s="247"/>
      <c r="C280" s="247"/>
      <c r="D280" s="247"/>
      <c r="E280" s="248"/>
      <c r="F280" s="249"/>
      <c r="G280" s="234"/>
      <c r="H280" s="331"/>
      <c r="I280" s="212"/>
      <c r="J280" s="212"/>
      <c r="K280" s="212"/>
      <c r="O280" s="109"/>
      <c r="P280" s="109"/>
      <c r="R280" s="132"/>
      <c r="S280" s="97"/>
      <c r="T280" s="97"/>
      <c r="U280" s="97"/>
      <c r="V280" s="79"/>
      <c r="X280" s="120"/>
      <c r="Y280" s="97"/>
      <c r="Z280" s="97"/>
      <c r="AA280" s="97"/>
      <c r="AB280" s="97"/>
      <c r="AC280" s="97"/>
      <c r="AD280" s="97"/>
    </row>
    <row r="281" spans="1:33" s="428" customFormat="1">
      <c r="A281" s="423" t="s">
        <v>151</v>
      </c>
      <c r="B281" s="423"/>
      <c r="C281" s="423"/>
      <c r="D281" s="423"/>
      <c r="E281" s="425" t="s">
        <v>207</v>
      </c>
      <c r="F281" s="426"/>
      <c r="G281" s="219"/>
      <c r="H281" s="332"/>
      <c r="I281" s="220"/>
      <c r="J281" s="220"/>
      <c r="K281" s="220"/>
      <c r="L281" s="419"/>
      <c r="M281" s="95"/>
      <c r="N281" s="108"/>
      <c r="O281" s="109" t="str">
        <f t="shared" ref="O281:O288" si="79">A281</f>
        <v>12.</v>
      </c>
      <c r="P281" s="109"/>
      <c r="Q281" s="110"/>
      <c r="R281" s="136"/>
      <c r="S281" s="112"/>
      <c r="T281" s="112"/>
      <c r="U281" s="112"/>
      <c r="V281" s="78"/>
      <c r="W281" s="108"/>
      <c r="X281" s="113"/>
      <c r="Y281" s="112"/>
      <c r="Z281" s="112"/>
      <c r="AA281" s="112"/>
      <c r="AB281" s="112"/>
      <c r="AC281" s="112"/>
      <c r="AD281" s="112"/>
      <c r="AG281" s="401"/>
    </row>
    <row r="282" spans="1:33">
      <c r="A282" s="247" t="s">
        <v>213</v>
      </c>
      <c r="B282" s="247"/>
      <c r="C282" s="247" t="s">
        <v>221</v>
      </c>
      <c r="D282" s="247">
        <v>85180</v>
      </c>
      <c r="E282" s="248" t="s">
        <v>2048</v>
      </c>
      <c r="F282" s="249" t="s">
        <v>163</v>
      </c>
      <c r="G282" s="234">
        <v>472.61</v>
      </c>
      <c r="H282" s="330"/>
      <c r="I282" s="524">
        <f>$H$3</f>
        <v>0</v>
      </c>
      <c r="J282" s="236">
        <f>TRUNC(H282 * (1+I282), 2)</f>
        <v>0</v>
      </c>
      <c r="K282" s="212">
        <f>TRUNC(G282*J282,2)</f>
        <v>0</v>
      </c>
      <c r="O282" s="109" t="str">
        <f t="shared" si="79"/>
        <v>12.01</v>
      </c>
      <c r="P282" s="118" t="s">
        <v>7467</v>
      </c>
      <c r="R282" s="132"/>
      <c r="S282" s="97"/>
      <c r="T282" s="97"/>
      <c r="U282" s="97"/>
      <c r="V282" s="79">
        <v>511.75</v>
      </c>
      <c r="W282" s="104" t="b">
        <f>V282=G282</f>
        <v>0</v>
      </c>
      <c r="X282" s="120">
        <v>12.53</v>
      </c>
      <c r="Y282" s="121" t="e">
        <v>#N/A</v>
      </c>
      <c r="Z282" s="122" t="e">
        <f>Y282=E282</f>
        <v>#N/A</v>
      </c>
      <c r="AA282" s="97"/>
      <c r="AB282" s="97"/>
      <c r="AC282" s="97"/>
      <c r="AD282" s="97"/>
    </row>
    <row r="283" spans="1:33">
      <c r="A283" s="247" t="s">
        <v>236</v>
      </c>
      <c r="B283" s="247" t="s">
        <v>7433</v>
      </c>
      <c r="C283" s="247" t="s">
        <v>313</v>
      </c>
      <c r="D283" s="247"/>
      <c r="E283" s="525" t="s">
        <v>7434</v>
      </c>
      <c r="F283" s="526" t="s">
        <v>171</v>
      </c>
      <c r="G283" s="234">
        <v>11</v>
      </c>
      <c r="H283" s="330"/>
      <c r="I283" s="524">
        <f t="shared" ref="I283:I288" si="80">$H$3</f>
        <v>0</v>
      </c>
      <c r="J283" s="236">
        <f t="shared" ref="J283:J288" si="81">TRUNC(H283 * (1+I283), 2)</f>
        <v>0</v>
      </c>
      <c r="K283" s="212">
        <f t="shared" ref="K283:K288" si="82">TRUNC(G283*J283,2)</f>
        <v>0</v>
      </c>
      <c r="O283" s="109" t="str">
        <f t="shared" si="79"/>
        <v>12.02</v>
      </c>
      <c r="P283" s="131" t="s">
        <v>7413</v>
      </c>
      <c r="R283" s="132"/>
      <c r="S283" s="97"/>
      <c r="T283" s="97"/>
      <c r="U283" s="97"/>
      <c r="V283" s="79">
        <v>3</v>
      </c>
      <c r="W283" s="104" t="b">
        <f>V283=G283</f>
        <v>0</v>
      </c>
      <c r="X283" s="120">
        <v>97.089999999999989</v>
      </c>
      <c r="Y283" s="97"/>
      <c r="Z283" s="97"/>
      <c r="AA283" s="97"/>
      <c r="AB283" s="97"/>
      <c r="AC283" s="97"/>
      <c r="AD283" s="97"/>
    </row>
    <row r="284" spans="1:33">
      <c r="A284" s="247" t="s">
        <v>237</v>
      </c>
      <c r="B284" s="247" t="s">
        <v>7435</v>
      </c>
      <c r="C284" s="247" t="s">
        <v>313</v>
      </c>
      <c r="D284" s="247"/>
      <c r="E284" s="525" t="s">
        <v>7436</v>
      </c>
      <c r="F284" s="526" t="s">
        <v>171</v>
      </c>
      <c r="G284" s="234">
        <v>14</v>
      </c>
      <c r="H284" s="330"/>
      <c r="I284" s="524">
        <f t="shared" si="80"/>
        <v>0</v>
      </c>
      <c r="J284" s="236">
        <f t="shared" si="81"/>
        <v>0</v>
      </c>
      <c r="K284" s="212">
        <f t="shared" si="82"/>
        <v>0</v>
      </c>
      <c r="O284" s="109" t="str">
        <f t="shared" si="79"/>
        <v>12.03</v>
      </c>
      <c r="P284" s="131" t="s">
        <v>7413</v>
      </c>
      <c r="R284" s="132"/>
      <c r="S284" s="97"/>
      <c r="T284" s="97"/>
      <c r="U284" s="97"/>
      <c r="V284" s="79">
        <v>3</v>
      </c>
      <c r="W284" s="104" t="b">
        <f>V284=G284</f>
        <v>0</v>
      </c>
      <c r="X284" s="120">
        <v>97.089999999999989</v>
      </c>
      <c r="Y284" s="97"/>
      <c r="Z284" s="97"/>
      <c r="AA284" s="97"/>
      <c r="AB284" s="97"/>
      <c r="AC284" s="97"/>
      <c r="AD284" s="97"/>
    </row>
    <row r="285" spans="1:33">
      <c r="A285" s="247" t="s">
        <v>238</v>
      </c>
      <c r="B285" s="247" t="s">
        <v>7437</v>
      </c>
      <c r="C285" s="247" t="s">
        <v>313</v>
      </c>
      <c r="D285" s="247"/>
      <c r="E285" s="525" t="s">
        <v>7438</v>
      </c>
      <c r="F285" s="526" t="s">
        <v>171</v>
      </c>
      <c r="G285" s="234">
        <v>4</v>
      </c>
      <c r="H285" s="330"/>
      <c r="I285" s="524">
        <f t="shared" si="80"/>
        <v>0</v>
      </c>
      <c r="J285" s="236">
        <f t="shared" si="81"/>
        <v>0</v>
      </c>
      <c r="K285" s="212">
        <f t="shared" si="82"/>
        <v>0</v>
      </c>
      <c r="O285" s="109" t="str">
        <f t="shared" si="79"/>
        <v>12.04</v>
      </c>
      <c r="P285" s="131" t="s">
        <v>7413</v>
      </c>
      <c r="R285" s="132"/>
      <c r="S285" s="97"/>
      <c r="T285" s="97"/>
      <c r="U285" s="97"/>
      <c r="V285" s="79">
        <v>18</v>
      </c>
      <c r="W285" s="104" t="b">
        <f>V285=G285</f>
        <v>0</v>
      </c>
      <c r="X285" s="120">
        <v>55.900000000000006</v>
      </c>
      <c r="Y285" s="97"/>
      <c r="Z285" s="97"/>
      <c r="AA285" s="97"/>
      <c r="AB285" s="97"/>
      <c r="AC285" s="97"/>
      <c r="AD285" s="97"/>
    </row>
    <row r="286" spans="1:33">
      <c r="A286" s="247" t="s">
        <v>315</v>
      </c>
      <c r="B286" s="247" t="s">
        <v>7439</v>
      </c>
      <c r="C286" s="247" t="s">
        <v>313</v>
      </c>
      <c r="D286" s="247"/>
      <c r="E286" s="525" t="s">
        <v>7440</v>
      </c>
      <c r="F286" s="526" t="s">
        <v>171</v>
      </c>
      <c r="G286" s="234">
        <v>3</v>
      </c>
      <c r="H286" s="330"/>
      <c r="I286" s="524">
        <f t="shared" si="80"/>
        <v>0</v>
      </c>
      <c r="J286" s="236">
        <f t="shared" si="81"/>
        <v>0</v>
      </c>
      <c r="K286" s="212">
        <f t="shared" si="82"/>
        <v>0</v>
      </c>
      <c r="O286" s="109" t="str">
        <f t="shared" si="79"/>
        <v>12.05</v>
      </c>
      <c r="P286" s="131" t="s">
        <v>7413</v>
      </c>
      <c r="R286" s="132"/>
      <c r="S286" s="97"/>
      <c r="T286" s="97"/>
      <c r="U286" s="97"/>
      <c r="V286" s="79"/>
      <c r="X286" s="120"/>
      <c r="Y286" s="97"/>
      <c r="Z286" s="97"/>
      <c r="AA286" s="97"/>
      <c r="AB286" s="97"/>
      <c r="AC286" s="97"/>
      <c r="AD286" s="97"/>
    </row>
    <row r="287" spans="1:33">
      <c r="A287" s="247" t="s">
        <v>558</v>
      </c>
      <c r="B287" s="247" t="s">
        <v>7441</v>
      </c>
      <c r="C287" s="247" t="s">
        <v>313</v>
      </c>
      <c r="D287" s="247"/>
      <c r="E287" s="525" t="s">
        <v>7442</v>
      </c>
      <c r="F287" s="526" t="s">
        <v>171</v>
      </c>
      <c r="G287" s="234">
        <v>4</v>
      </c>
      <c r="H287" s="330"/>
      <c r="I287" s="524">
        <f t="shared" si="80"/>
        <v>0</v>
      </c>
      <c r="J287" s="236">
        <f t="shared" si="81"/>
        <v>0</v>
      </c>
      <c r="K287" s="212">
        <f t="shared" si="82"/>
        <v>0</v>
      </c>
      <c r="O287" s="109" t="str">
        <f t="shared" si="79"/>
        <v>12.06</v>
      </c>
      <c r="P287" s="131" t="s">
        <v>7413</v>
      </c>
      <c r="R287" s="132"/>
      <c r="S287" s="97"/>
      <c r="T287" s="97"/>
      <c r="U287" s="97"/>
      <c r="V287" s="79"/>
      <c r="X287" s="120"/>
      <c r="Y287" s="97"/>
      <c r="Z287" s="97"/>
      <c r="AA287" s="97"/>
      <c r="AB287" s="97"/>
      <c r="AC287" s="97"/>
      <c r="AD287" s="97"/>
    </row>
    <row r="288" spans="1:33">
      <c r="A288" s="247" t="s">
        <v>559</v>
      </c>
      <c r="B288" s="247" t="s">
        <v>7443</v>
      </c>
      <c r="C288" s="247" t="s">
        <v>313</v>
      </c>
      <c r="D288" s="247"/>
      <c r="E288" s="525" t="s">
        <v>7444</v>
      </c>
      <c r="F288" s="526" t="s">
        <v>171</v>
      </c>
      <c r="G288" s="234">
        <v>4</v>
      </c>
      <c r="H288" s="330"/>
      <c r="I288" s="524">
        <f t="shared" si="80"/>
        <v>0</v>
      </c>
      <c r="J288" s="236">
        <f t="shared" si="81"/>
        <v>0</v>
      </c>
      <c r="K288" s="212">
        <f t="shared" si="82"/>
        <v>0</v>
      </c>
      <c r="O288" s="109" t="str">
        <f t="shared" si="79"/>
        <v>12.07</v>
      </c>
      <c r="P288" s="131" t="s">
        <v>7413</v>
      </c>
      <c r="R288" s="132"/>
      <c r="S288" s="97"/>
      <c r="T288" s="97"/>
      <c r="U288" s="97"/>
      <c r="V288" s="79"/>
      <c r="X288" s="120"/>
      <c r="Y288" s="97"/>
      <c r="Z288" s="97"/>
      <c r="AA288" s="97"/>
      <c r="AB288" s="97"/>
      <c r="AC288" s="97"/>
      <c r="AD288" s="97"/>
    </row>
    <row r="289" spans="1:33">
      <c r="A289" s="247"/>
      <c r="B289" s="247"/>
      <c r="C289" s="247"/>
      <c r="D289" s="247"/>
      <c r="E289" s="248"/>
      <c r="F289" s="249"/>
      <c r="G289" s="234"/>
      <c r="H289" s="331"/>
      <c r="I289" s="212"/>
      <c r="J289" s="212"/>
      <c r="K289" s="212"/>
      <c r="O289" s="109"/>
      <c r="P289" s="109"/>
      <c r="R289" s="132"/>
      <c r="S289" s="97"/>
      <c r="T289" s="97"/>
      <c r="U289" s="97"/>
      <c r="V289" s="79"/>
      <c r="X289" s="120"/>
      <c r="Y289" s="97"/>
      <c r="Z289" s="97"/>
      <c r="AA289" s="97"/>
      <c r="AB289" s="97"/>
      <c r="AC289" s="97"/>
      <c r="AD289" s="97"/>
    </row>
    <row r="290" spans="1:33">
      <c r="A290" s="247"/>
      <c r="B290" s="247"/>
      <c r="C290" s="247"/>
      <c r="D290" s="247"/>
      <c r="E290" s="414" t="s">
        <v>175</v>
      </c>
      <c r="F290" s="249"/>
      <c r="G290" s="251"/>
      <c r="H290" s="331"/>
      <c r="I290" s="212"/>
      <c r="J290" s="212"/>
      <c r="K290" s="252">
        <f>SUM(K282:K289)</f>
        <v>0</v>
      </c>
      <c r="L290" s="440"/>
      <c r="O290" s="109"/>
      <c r="P290" s="109"/>
      <c r="R290" s="132"/>
      <c r="S290" s="97"/>
      <c r="T290" s="97"/>
      <c r="U290" s="97"/>
      <c r="V290" s="64"/>
      <c r="X290" s="124"/>
      <c r="Y290" s="97"/>
      <c r="Z290" s="97"/>
      <c r="AA290" s="97"/>
      <c r="AB290" s="97"/>
      <c r="AC290" s="97"/>
      <c r="AD290" s="97"/>
    </row>
    <row r="291" spans="1:33">
      <c r="A291" s="247"/>
      <c r="B291" s="247"/>
      <c r="C291" s="247"/>
      <c r="D291" s="247"/>
      <c r="E291" s="248"/>
      <c r="F291" s="249"/>
      <c r="G291" s="234"/>
      <c r="H291" s="331"/>
      <c r="I291" s="212"/>
      <c r="J291" s="212"/>
      <c r="K291" s="212"/>
      <c r="O291" s="109"/>
      <c r="P291" s="109"/>
      <c r="R291" s="132"/>
      <c r="S291" s="97"/>
      <c r="T291" s="97"/>
      <c r="U291" s="97"/>
      <c r="V291" s="79"/>
      <c r="X291" s="120"/>
      <c r="Y291" s="97"/>
      <c r="Z291" s="97"/>
      <c r="AA291" s="97"/>
      <c r="AB291" s="97"/>
      <c r="AC291" s="97"/>
      <c r="AD291" s="97"/>
    </row>
    <row r="292" spans="1:33">
      <c r="A292" s="247"/>
      <c r="B292" s="247"/>
      <c r="C292" s="247"/>
      <c r="D292" s="247"/>
      <c r="E292" s="248"/>
      <c r="F292" s="249"/>
      <c r="G292" s="234"/>
      <c r="H292" s="331"/>
      <c r="I292" s="212"/>
      <c r="J292" s="212"/>
      <c r="K292" s="212"/>
      <c r="O292" s="109"/>
      <c r="P292" s="109"/>
      <c r="R292" s="132"/>
      <c r="S292" s="97"/>
      <c r="T292" s="97"/>
      <c r="U292" s="97"/>
      <c r="V292" s="79"/>
      <c r="X292" s="120"/>
      <c r="Y292" s="97"/>
      <c r="Z292" s="97"/>
      <c r="AA292" s="97"/>
      <c r="AB292" s="97"/>
      <c r="AC292" s="97"/>
      <c r="AD292" s="97"/>
    </row>
    <row r="293" spans="1:33" s="428" customFormat="1">
      <c r="A293" s="423" t="s">
        <v>154</v>
      </c>
      <c r="B293" s="423"/>
      <c r="C293" s="423"/>
      <c r="D293" s="423"/>
      <c r="E293" s="425" t="s">
        <v>1709</v>
      </c>
      <c r="F293" s="426"/>
      <c r="G293" s="219"/>
      <c r="H293" s="332"/>
      <c r="I293" s="220"/>
      <c r="J293" s="220"/>
      <c r="K293" s="220"/>
      <c r="L293" s="419"/>
      <c r="M293" s="95"/>
      <c r="N293" s="108"/>
      <c r="O293" s="109" t="str">
        <f>A293</f>
        <v>14.</v>
      </c>
      <c r="P293" s="109"/>
      <c r="Q293" s="110"/>
      <c r="R293" s="136"/>
      <c r="S293" s="112"/>
      <c r="T293" s="112"/>
      <c r="U293" s="112"/>
      <c r="V293" s="78"/>
      <c r="W293" s="108"/>
      <c r="X293" s="113"/>
      <c r="Y293" s="112"/>
      <c r="Z293" s="112"/>
      <c r="AA293" s="112"/>
      <c r="AB293" s="112"/>
      <c r="AC293" s="112"/>
      <c r="AD293" s="112"/>
      <c r="AG293" s="401"/>
    </row>
    <row r="294" spans="1:33" ht="35.25" customHeight="1">
      <c r="A294" s="247" t="s">
        <v>208</v>
      </c>
      <c r="B294" s="247" t="s">
        <v>7445</v>
      </c>
      <c r="C294" s="247" t="s">
        <v>313</v>
      </c>
      <c r="D294" s="247"/>
      <c r="E294" s="525" t="s">
        <v>7446</v>
      </c>
      <c r="F294" s="526" t="s">
        <v>171</v>
      </c>
      <c r="G294" s="234">
        <v>2</v>
      </c>
      <c r="H294" s="330"/>
      <c r="I294" s="524">
        <f>$H$3</f>
        <v>0</v>
      </c>
      <c r="J294" s="236">
        <f>TRUNC(H294 * (1+I294), 2)</f>
        <v>0</v>
      </c>
      <c r="K294" s="212">
        <f>TRUNC(G294*J294,2)</f>
        <v>0</v>
      </c>
      <c r="O294" s="109" t="str">
        <f>A294</f>
        <v>14.01</v>
      </c>
      <c r="P294" s="131" t="s">
        <v>7413</v>
      </c>
      <c r="R294" s="132"/>
      <c r="S294" s="97"/>
      <c r="T294" s="97"/>
      <c r="U294" s="97"/>
      <c r="V294" s="79">
        <v>146.63999999999999</v>
      </c>
      <c r="W294" s="104" t="b">
        <f>V294=G294</f>
        <v>0</v>
      </c>
      <c r="X294" s="120">
        <v>9.1900000000000013</v>
      </c>
      <c r="Y294" s="97"/>
      <c r="Z294" s="97"/>
      <c r="AA294" s="97"/>
      <c r="AB294" s="97"/>
      <c r="AC294" s="97"/>
      <c r="AD294" s="97"/>
    </row>
    <row r="295" spans="1:33" ht="25.5">
      <c r="A295" s="247" t="s">
        <v>209</v>
      </c>
      <c r="B295" s="247" t="s">
        <v>7225</v>
      </c>
      <c r="C295" s="247" t="s">
        <v>313</v>
      </c>
      <c r="D295" s="247"/>
      <c r="E295" s="525" t="s">
        <v>7312</v>
      </c>
      <c r="F295" s="526" t="s">
        <v>171</v>
      </c>
      <c r="G295" s="234">
        <v>10</v>
      </c>
      <c r="H295" s="330"/>
      <c r="I295" s="524">
        <f>$H$3</f>
        <v>0</v>
      </c>
      <c r="J295" s="236">
        <f>TRUNC(H295 * (1+I295), 2)</f>
        <v>0</v>
      </c>
      <c r="K295" s="212">
        <f>TRUNC(G295*J295,2)</f>
        <v>0</v>
      </c>
      <c r="O295" s="109" t="str">
        <f>A295</f>
        <v>14.02</v>
      </c>
      <c r="P295" s="131" t="s">
        <v>7413</v>
      </c>
      <c r="R295" s="132"/>
      <c r="S295" s="97"/>
      <c r="T295" s="97"/>
      <c r="U295" s="97"/>
      <c r="V295" s="79">
        <v>146.63999999999999</v>
      </c>
      <c r="W295" s="104" t="b">
        <f>V295=G295</f>
        <v>0</v>
      </c>
      <c r="X295" s="120">
        <v>9.1900000000000013</v>
      </c>
      <c r="Y295" s="97"/>
      <c r="Z295" s="97"/>
      <c r="AA295" s="97"/>
      <c r="AB295" s="97"/>
      <c r="AC295" s="97"/>
      <c r="AD295" s="97"/>
    </row>
    <row r="296" spans="1:33">
      <c r="A296" s="247"/>
      <c r="B296" s="247"/>
      <c r="C296" s="247"/>
      <c r="D296" s="247"/>
      <c r="E296" s="525"/>
      <c r="F296" s="526"/>
      <c r="G296" s="234"/>
      <c r="H296" s="330"/>
      <c r="I296" s="527"/>
      <c r="J296" s="527"/>
      <c r="K296" s="212"/>
      <c r="L296" s="439"/>
      <c r="O296" s="109"/>
      <c r="P296" s="131"/>
      <c r="R296" s="132"/>
      <c r="S296" s="97"/>
      <c r="T296" s="97"/>
      <c r="U296" s="97"/>
      <c r="V296" s="79"/>
      <c r="X296" s="120"/>
      <c r="Y296" s="97"/>
      <c r="Z296" s="97"/>
      <c r="AA296" s="97"/>
      <c r="AB296" s="97"/>
      <c r="AC296" s="97"/>
      <c r="AD296" s="97"/>
    </row>
    <row r="297" spans="1:33">
      <c r="A297" s="441"/>
      <c r="B297" s="441"/>
      <c r="C297" s="441"/>
      <c r="D297" s="441"/>
      <c r="E297" s="414" t="s">
        <v>175</v>
      </c>
      <c r="F297" s="249"/>
      <c r="G297" s="251"/>
      <c r="H297" s="331"/>
      <c r="I297" s="212"/>
      <c r="J297" s="212"/>
      <c r="K297" s="326">
        <f>SUM(K294:K296)</f>
        <v>0</v>
      </c>
      <c r="L297" s="440"/>
      <c r="O297" s="109"/>
      <c r="P297" s="109"/>
      <c r="R297" s="147"/>
      <c r="S297" s="97"/>
      <c r="T297" s="97"/>
      <c r="U297" s="97"/>
      <c r="V297" s="64"/>
      <c r="X297" s="124"/>
      <c r="Y297" s="97"/>
      <c r="Z297" s="97"/>
      <c r="AA297" s="97"/>
      <c r="AB297" s="97"/>
      <c r="AC297" s="97"/>
      <c r="AD297" s="97"/>
    </row>
    <row r="298" spans="1:33">
      <c r="A298" s="441"/>
      <c r="B298" s="441"/>
      <c r="C298" s="441"/>
      <c r="D298" s="441"/>
      <c r="E298" s="414"/>
      <c r="F298" s="249"/>
      <c r="G298" s="234"/>
      <c r="H298" s="331"/>
      <c r="I298" s="212"/>
      <c r="J298" s="212"/>
      <c r="K298" s="252"/>
      <c r="L298" s="440"/>
      <c r="O298" s="109"/>
      <c r="P298" s="109"/>
      <c r="R298" s="147"/>
      <c r="S298" s="97"/>
      <c r="T298" s="97"/>
      <c r="U298" s="97"/>
      <c r="V298" s="79"/>
      <c r="X298" s="120"/>
      <c r="Y298" s="97"/>
      <c r="Z298" s="97"/>
      <c r="AA298" s="97"/>
      <c r="AB298" s="97"/>
      <c r="AC298" s="97"/>
      <c r="AD298" s="97"/>
    </row>
    <row r="299" spans="1:33">
      <c r="A299" s="441"/>
      <c r="B299" s="441"/>
      <c r="C299" s="441"/>
      <c r="D299" s="441"/>
      <c r="E299" s="248"/>
      <c r="F299" s="249"/>
      <c r="G299" s="234"/>
      <c r="H299" s="331"/>
      <c r="I299" s="212"/>
      <c r="J299" s="212"/>
      <c r="K299" s="212"/>
      <c r="O299" s="109"/>
      <c r="P299" s="109"/>
      <c r="R299" s="147"/>
      <c r="S299" s="97"/>
      <c r="T299" s="97"/>
      <c r="U299" s="97"/>
      <c r="V299" s="79"/>
      <c r="X299" s="120"/>
      <c r="Y299" s="97"/>
      <c r="Z299" s="97"/>
      <c r="AA299" s="97"/>
      <c r="AB299" s="97"/>
      <c r="AC299" s="97"/>
      <c r="AD299" s="97"/>
    </row>
    <row r="300" spans="1:33" s="428" customFormat="1">
      <c r="A300" s="423" t="s">
        <v>1710</v>
      </c>
      <c r="B300" s="423"/>
      <c r="C300" s="423"/>
      <c r="D300" s="423"/>
      <c r="E300" s="425" t="s">
        <v>7571</v>
      </c>
      <c r="F300" s="426"/>
      <c r="G300" s="219"/>
      <c r="H300" s="332"/>
      <c r="I300" s="220"/>
      <c r="J300" s="220"/>
      <c r="K300" s="220"/>
      <c r="L300" s="419"/>
      <c r="M300" s="95"/>
      <c r="N300" s="108"/>
      <c r="O300" s="109" t="str">
        <f t="shared" ref="O300:O315" si="83">A300</f>
        <v>15.</v>
      </c>
      <c r="P300" s="109"/>
      <c r="Q300" s="110"/>
      <c r="R300" s="136"/>
      <c r="S300" s="112"/>
      <c r="T300" s="112"/>
      <c r="U300" s="112"/>
      <c r="V300" s="78"/>
      <c r="W300" s="108"/>
      <c r="X300" s="113"/>
      <c r="Y300" s="112"/>
      <c r="Z300" s="112"/>
      <c r="AA300" s="112"/>
      <c r="AB300" s="112"/>
      <c r="AC300" s="112"/>
      <c r="AD300" s="112"/>
      <c r="AG300" s="401"/>
    </row>
    <row r="301" spans="1:33" ht="25.5">
      <c r="A301" s="247" t="s">
        <v>1734</v>
      </c>
      <c r="B301" s="247"/>
      <c r="C301" s="247" t="s">
        <v>221</v>
      </c>
      <c r="D301" s="247" t="s">
        <v>6658</v>
      </c>
      <c r="E301" s="248" t="s">
        <v>7179</v>
      </c>
      <c r="F301" s="249" t="s">
        <v>176</v>
      </c>
      <c r="G301" s="234">
        <v>90.466200000000001</v>
      </c>
      <c r="H301" s="330"/>
      <c r="I301" s="524">
        <f>$H$3</f>
        <v>0</v>
      </c>
      <c r="J301" s="236">
        <f>TRUNC(H301 * (1+I301), 2)</f>
        <v>0</v>
      </c>
      <c r="K301" s="212">
        <f>TRUNC(G301*J301,2)</f>
        <v>0</v>
      </c>
      <c r="O301" s="109" t="str">
        <f t="shared" si="83"/>
        <v>15.01</v>
      </c>
      <c r="P301" s="131" t="s">
        <v>7413</v>
      </c>
      <c r="R301" s="132"/>
      <c r="S301" s="97"/>
      <c r="T301" s="97"/>
      <c r="U301" s="97"/>
      <c r="V301" s="79">
        <v>266.81</v>
      </c>
      <c r="W301" s="104" t="b">
        <f t="shared" ref="W301:W314" si="84">V301=G301</f>
        <v>0</v>
      </c>
      <c r="X301" s="120">
        <v>2.84</v>
      </c>
      <c r="Y301" s="121" t="s">
        <v>7179</v>
      </c>
      <c r="Z301" s="122" t="b">
        <f t="shared" ref="Z301:Z312" si="85">Y301=E301</f>
        <v>1</v>
      </c>
      <c r="AA301" s="97"/>
      <c r="AB301" s="97"/>
      <c r="AC301" s="97"/>
      <c r="AD301" s="97"/>
    </row>
    <row r="302" spans="1:33" ht="25.5">
      <c r="A302" s="247" t="s">
        <v>1735</v>
      </c>
      <c r="B302" s="247"/>
      <c r="C302" s="247" t="s">
        <v>221</v>
      </c>
      <c r="D302" s="247">
        <v>100576</v>
      </c>
      <c r="E302" s="248" t="s">
        <v>7572</v>
      </c>
      <c r="F302" s="249" t="s">
        <v>163</v>
      </c>
      <c r="G302" s="234">
        <v>642.54</v>
      </c>
      <c r="H302" s="330"/>
      <c r="I302" s="524">
        <f t="shared" ref="I302:I315" si="86">$H$3</f>
        <v>0</v>
      </c>
      <c r="J302" s="236">
        <f t="shared" ref="J302:J315" si="87">TRUNC(H302 * (1+I302), 2)</f>
        <v>0</v>
      </c>
      <c r="K302" s="212">
        <f t="shared" ref="K302:K315" si="88">TRUNC(G302*J302,2)</f>
        <v>0</v>
      </c>
      <c r="O302" s="109" t="str">
        <f t="shared" si="83"/>
        <v>15.02</v>
      </c>
      <c r="P302" s="131" t="s">
        <v>7413</v>
      </c>
      <c r="R302" s="132"/>
      <c r="S302" s="97"/>
      <c r="T302" s="97"/>
      <c r="U302" s="97"/>
      <c r="V302" s="79">
        <v>808.49000000000012</v>
      </c>
      <c r="W302" s="104" t="b">
        <f t="shared" si="84"/>
        <v>0</v>
      </c>
      <c r="X302" s="120">
        <v>1.18</v>
      </c>
      <c r="Y302" s="121" t="e">
        <v>#N/A</v>
      </c>
      <c r="Z302" s="122" t="e">
        <f t="shared" si="85"/>
        <v>#N/A</v>
      </c>
      <c r="AA302" s="97"/>
      <c r="AB302" s="97"/>
      <c r="AC302" s="97"/>
      <c r="AD302" s="97"/>
    </row>
    <row r="303" spans="1:33" ht="25.5">
      <c r="A303" s="247" t="s">
        <v>1738</v>
      </c>
      <c r="B303" s="247"/>
      <c r="C303" s="247" t="s">
        <v>221</v>
      </c>
      <c r="D303" s="247">
        <v>96396</v>
      </c>
      <c r="E303" s="248" t="s">
        <v>7573</v>
      </c>
      <c r="F303" s="249" t="s">
        <v>176</v>
      </c>
      <c r="G303" s="234">
        <v>96.38</v>
      </c>
      <c r="H303" s="330"/>
      <c r="I303" s="524">
        <f t="shared" si="86"/>
        <v>0</v>
      </c>
      <c r="J303" s="236">
        <f t="shared" si="87"/>
        <v>0</v>
      </c>
      <c r="K303" s="212">
        <f t="shared" si="88"/>
        <v>0</v>
      </c>
      <c r="O303" s="109" t="str">
        <f t="shared" si="83"/>
        <v>15.03</v>
      </c>
      <c r="P303" s="131" t="s">
        <v>7413</v>
      </c>
      <c r="R303" s="132"/>
      <c r="S303" s="97"/>
      <c r="T303" s="97"/>
      <c r="U303" s="97"/>
      <c r="V303" s="79">
        <v>222.25</v>
      </c>
      <c r="W303" s="104" t="b">
        <f t="shared" si="84"/>
        <v>0</v>
      </c>
      <c r="X303" s="120">
        <v>137.19</v>
      </c>
      <c r="Y303" s="121" t="e">
        <v>#N/A</v>
      </c>
      <c r="Z303" s="122" t="e">
        <f t="shared" si="85"/>
        <v>#N/A</v>
      </c>
      <c r="AA303" s="97"/>
      <c r="AB303" s="97"/>
      <c r="AC303" s="97"/>
      <c r="AD303" s="97"/>
    </row>
    <row r="304" spans="1:33">
      <c r="A304" s="247" t="s">
        <v>1740</v>
      </c>
      <c r="B304" s="247"/>
      <c r="C304" s="247" t="s">
        <v>221</v>
      </c>
      <c r="D304" s="247">
        <v>96401</v>
      </c>
      <c r="E304" s="248" t="s">
        <v>7574</v>
      </c>
      <c r="F304" s="249" t="s">
        <v>163</v>
      </c>
      <c r="G304" s="234">
        <v>642.54</v>
      </c>
      <c r="H304" s="330"/>
      <c r="I304" s="524">
        <f t="shared" si="86"/>
        <v>0</v>
      </c>
      <c r="J304" s="236">
        <f t="shared" si="87"/>
        <v>0</v>
      </c>
      <c r="K304" s="212">
        <f t="shared" si="88"/>
        <v>0</v>
      </c>
      <c r="O304" s="109" t="str">
        <f t="shared" si="83"/>
        <v>15.04</v>
      </c>
      <c r="P304" s="131" t="s">
        <v>7413</v>
      </c>
      <c r="R304" s="132"/>
      <c r="S304" s="97"/>
      <c r="T304" s="97"/>
      <c r="U304" s="97"/>
      <c r="V304" s="79">
        <v>808.49000000000012</v>
      </c>
      <c r="W304" s="104" t="b">
        <f t="shared" si="84"/>
        <v>0</v>
      </c>
      <c r="X304" s="120">
        <v>4.1100000000000003</v>
      </c>
      <c r="Y304" s="121" t="e">
        <v>#N/A</v>
      </c>
      <c r="Z304" s="122" t="e">
        <f t="shared" si="85"/>
        <v>#N/A</v>
      </c>
      <c r="AA304" s="97"/>
      <c r="AB304" s="97"/>
      <c r="AC304" s="97"/>
      <c r="AD304" s="97"/>
    </row>
    <row r="305" spans="1:33">
      <c r="A305" s="247" t="s">
        <v>1742</v>
      </c>
      <c r="B305" s="247"/>
      <c r="C305" s="247" t="s">
        <v>221</v>
      </c>
      <c r="D305" s="247">
        <v>96402</v>
      </c>
      <c r="E305" s="248" t="s">
        <v>7377</v>
      </c>
      <c r="F305" s="249" t="s">
        <v>163</v>
      </c>
      <c r="G305" s="234">
        <v>642.54</v>
      </c>
      <c r="H305" s="330"/>
      <c r="I305" s="524">
        <f t="shared" si="86"/>
        <v>0</v>
      </c>
      <c r="J305" s="236">
        <f t="shared" si="87"/>
        <v>0</v>
      </c>
      <c r="K305" s="212">
        <f t="shared" si="88"/>
        <v>0</v>
      </c>
      <c r="O305" s="109" t="str">
        <f t="shared" si="83"/>
        <v>15.05</v>
      </c>
      <c r="P305" s="131" t="s">
        <v>7413</v>
      </c>
      <c r="R305" s="132"/>
      <c r="S305" s="97"/>
      <c r="T305" s="97"/>
      <c r="U305" s="97"/>
      <c r="V305" s="79">
        <v>808.49000000000012</v>
      </c>
      <c r="W305" s="104" t="b">
        <f t="shared" si="84"/>
        <v>0</v>
      </c>
      <c r="X305" s="120">
        <v>1.1999999999999997</v>
      </c>
      <c r="Y305" s="121" t="e">
        <v>#N/A</v>
      </c>
      <c r="Z305" s="122" t="e">
        <f t="shared" si="85"/>
        <v>#N/A</v>
      </c>
      <c r="AA305" s="97"/>
      <c r="AB305" s="97"/>
      <c r="AC305" s="97"/>
      <c r="AD305" s="97"/>
    </row>
    <row r="306" spans="1:33" ht="25.5">
      <c r="A306" s="247" t="s">
        <v>1744</v>
      </c>
      <c r="B306" s="247"/>
      <c r="C306" s="247" t="s">
        <v>221</v>
      </c>
      <c r="D306" s="247">
        <v>101021</v>
      </c>
      <c r="E306" s="248" t="s">
        <v>7379</v>
      </c>
      <c r="F306" s="249" t="s">
        <v>1431</v>
      </c>
      <c r="G306" s="234">
        <v>46.26</v>
      </c>
      <c r="H306" s="330"/>
      <c r="I306" s="524">
        <f t="shared" si="86"/>
        <v>0</v>
      </c>
      <c r="J306" s="236">
        <f t="shared" si="87"/>
        <v>0</v>
      </c>
      <c r="K306" s="212">
        <f t="shared" si="88"/>
        <v>0</v>
      </c>
      <c r="M306" s="99">
        <f>900*G302*0.03</f>
        <v>17348.579999999998</v>
      </c>
      <c r="O306" s="109" t="str">
        <f t="shared" si="83"/>
        <v>15.06</v>
      </c>
      <c r="P306" s="131" t="s">
        <v>7413</v>
      </c>
      <c r="R306" s="132"/>
      <c r="S306" s="97"/>
      <c r="T306" s="97"/>
      <c r="U306" s="97"/>
      <c r="V306" s="79">
        <v>58.22</v>
      </c>
      <c r="W306" s="104" t="b">
        <f t="shared" si="84"/>
        <v>0</v>
      </c>
      <c r="X306" s="120">
        <v>211.74</v>
      </c>
      <c r="Y306" s="121" t="e">
        <v>#N/A</v>
      </c>
      <c r="Z306" s="122" t="e">
        <f t="shared" si="85"/>
        <v>#N/A</v>
      </c>
      <c r="AA306" s="97"/>
      <c r="AB306" s="97"/>
      <c r="AC306" s="97"/>
      <c r="AD306" s="97"/>
    </row>
    <row r="307" spans="1:33" ht="38.25">
      <c r="A307" s="247" t="s">
        <v>1746</v>
      </c>
      <c r="B307" s="247"/>
      <c r="C307" s="247" t="s">
        <v>221</v>
      </c>
      <c r="D307" s="247" t="s">
        <v>6660</v>
      </c>
      <c r="E307" s="248" t="s">
        <v>6514</v>
      </c>
      <c r="F307" s="249" t="s">
        <v>176</v>
      </c>
      <c r="G307" s="234">
        <v>117.61</v>
      </c>
      <c r="H307" s="330"/>
      <c r="I307" s="524">
        <f t="shared" si="86"/>
        <v>0</v>
      </c>
      <c r="J307" s="236">
        <f t="shared" si="87"/>
        <v>0</v>
      </c>
      <c r="K307" s="212">
        <f t="shared" si="88"/>
        <v>0</v>
      </c>
      <c r="O307" s="109" t="str">
        <f t="shared" si="83"/>
        <v>15.07</v>
      </c>
      <c r="P307" s="118" t="s">
        <v>7467</v>
      </c>
      <c r="R307" s="148"/>
      <c r="S307" s="97"/>
      <c r="T307" s="97"/>
      <c r="U307" s="97"/>
      <c r="V307" s="79">
        <v>346.85</v>
      </c>
      <c r="W307" s="104" t="b">
        <f t="shared" si="84"/>
        <v>0</v>
      </c>
      <c r="X307" s="120">
        <v>1.58</v>
      </c>
      <c r="Y307" s="121" t="s">
        <v>6514</v>
      </c>
      <c r="Z307" s="122" t="b">
        <f t="shared" si="85"/>
        <v>1</v>
      </c>
      <c r="AA307" s="97"/>
      <c r="AB307" s="97"/>
      <c r="AC307" s="97"/>
      <c r="AD307" s="97"/>
    </row>
    <row r="308" spans="1:33" ht="25.5">
      <c r="A308" s="247" t="s">
        <v>7575</v>
      </c>
      <c r="B308" s="247"/>
      <c r="C308" s="247" t="s">
        <v>221</v>
      </c>
      <c r="D308" s="247">
        <v>97914</v>
      </c>
      <c r="E308" s="248" t="s">
        <v>6995</v>
      </c>
      <c r="F308" s="249" t="s">
        <v>177</v>
      </c>
      <c r="G308" s="234">
        <v>963.8</v>
      </c>
      <c r="H308" s="330"/>
      <c r="I308" s="524">
        <f t="shared" si="86"/>
        <v>0</v>
      </c>
      <c r="J308" s="236">
        <f t="shared" si="87"/>
        <v>0</v>
      </c>
      <c r="K308" s="212">
        <f t="shared" si="88"/>
        <v>0</v>
      </c>
      <c r="O308" s="109" t="str">
        <f t="shared" si="83"/>
        <v>15.08</v>
      </c>
      <c r="P308" s="118" t="s">
        <v>7467</v>
      </c>
      <c r="R308" s="148"/>
      <c r="S308" s="97"/>
      <c r="T308" s="97"/>
      <c r="U308" s="97"/>
      <c r="V308" s="79">
        <v>3468.5</v>
      </c>
      <c r="W308" s="104" t="b">
        <f t="shared" si="84"/>
        <v>0</v>
      </c>
      <c r="X308" s="120">
        <v>1.4</v>
      </c>
      <c r="Y308" s="121" t="e">
        <v>#N/A</v>
      </c>
      <c r="Z308" s="122" t="e">
        <f t="shared" si="85"/>
        <v>#N/A</v>
      </c>
      <c r="AA308" s="97"/>
      <c r="AB308" s="97"/>
      <c r="AC308" s="97"/>
      <c r="AD308" s="97"/>
    </row>
    <row r="309" spans="1:33" ht="25.5">
      <c r="A309" s="247" t="s">
        <v>7576</v>
      </c>
      <c r="B309" s="247"/>
      <c r="C309" s="247" t="s">
        <v>221</v>
      </c>
      <c r="D309" s="247">
        <v>93596</v>
      </c>
      <c r="E309" s="248" t="s">
        <v>7384</v>
      </c>
      <c r="F309" s="249" t="s">
        <v>1659</v>
      </c>
      <c r="G309" s="234">
        <v>462.6</v>
      </c>
      <c r="H309" s="330"/>
      <c r="I309" s="524">
        <f t="shared" si="86"/>
        <v>0</v>
      </c>
      <c r="J309" s="236">
        <f t="shared" si="87"/>
        <v>0</v>
      </c>
      <c r="K309" s="212">
        <f t="shared" si="88"/>
        <v>0</v>
      </c>
      <c r="O309" s="109" t="str">
        <f t="shared" si="83"/>
        <v>15.09</v>
      </c>
      <c r="P309" s="118" t="s">
        <v>7467</v>
      </c>
      <c r="R309" s="148"/>
      <c r="S309" s="97"/>
      <c r="T309" s="97"/>
      <c r="U309" s="97"/>
      <c r="V309" s="79">
        <v>1164.4000000000001</v>
      </c>
      <c r="W309" s="104" t="b">
        <f t="shared" si="84"/>
        <v>0</v>
      </c>
      <c r="X309" s="120">
        <v>0.97</v>
      </c>
      <c r="Y309" s="121" t="e">
        <v>#N/A</v>
      </c>
      <c r="Z309" s="122" t="e">
        <f t="shared" si="85"/>
        <v>#N/A</v>
      </c>
      <c r="AA309" s="97"/>
      <c r="AB309" s="97"/>
      <c r="AC309" s="97"/>
      <c r="AD309" s="97"/>
    </row>
    <row r="310" spans="1:33" ht="38.25">
      <c r="A310" s="247" t="s">
        <v>6366</v>
      </c>
      <c r="B310" s="247"/>
      <c r="C310" s="247" t="s">
        <v>221</v>
      </c>
      <c r="D310" s="247">
        <v>94273</v>
      </c>
      <c r="E310" s="248" t="s">
        <v>6574</v>
      </c>
      <c r="F310" s="249" t="s">
        <v>164</v>
      </c>
      <c r="G310" s="234">
        <v>193.18</v>
      </c>
      <c r="H310" s="330"/>
      <c r="I310" s="524">
        <f t="shared" si="86"/>
        <v>0</v>
      </c>
      <c r="J310" s="236">
        <f t="shared" si="87"/>
        <v>0</v>
      </c>
      <c r="K310" s="212">
        <f t="shared" si="88"/>
        <v>0</v>
      </c>
      <c r="O310" s="109" t="str">
        <f t="shared" si="83"/>
        <v>15.10</v>
      </c>
      <c r="P310" s="131" t="s">
        <v>7413</v>
      </c>
      <c r="R310" s="132"/>
      <c r="S310" s="97"/>
      <c r="T310" s="97"/>
      <c r="U310" s="97"/>
      <c r="V310" s="79">
        <v>404.20000000000005</v>
      </c>
      <c r="W310" s="104" t="b">
        <f t="shared" si="84"/>
        <v>0</v>
      </c>
      <c r="X310" s="120">
        <v>29.85</v>
      </c>
      <c r="Y310" s="121" t="e">
        <v>#N/A</v>
      </c>
      <c r="Z310" s="122" t="e">
        <f t="shared" si="85"/>
        <v>#N/A</v>
      </c>
      <c r="AA310" s="97"/>
      <c r="AB310" s="97"/>
      <c r="AC310" s="97"/>
      <c r="AD310" s="97"/>
    </row>
    <row r="311" spans="1:33" ht="25.5">
      <c r="A311" s="247" t="s">
        <v>7577</v>
      </c>
      <c r="B311" s="247"/>
      <c r="C311" s="247" t="s">
        <v>221</v>
      </c>
      <c r="D311" s="247">
        <v>94287</v>
      </c>
      <c r="E311" s="248" t="s">
        <v>7369</v>
      </c>
      <c r="F311" s="249" t="s">
        <v>164</v>
      </c>
      <c r="G311" s="234">
        <v>193.18</v>
      </c>
      <c r="H311" s="330"/>
      <c r="I311" s="524">
        <f t="shared" si="86"/>
        <v>0</v>
      </c>
      <c r="J311" s="236">
        <f t="shared" si="87"/>
        <v>0</v>
      </c>
      <c r="K311" s="212">
        <f t="shared" si="88"/>
        <v>0</v>
      </c>
      <c r="O311" s="109" t="str">
        <f t="shared" si="83"/>
        <v>15.11</v>
      </c>
      <c r="P311" s="131" t="s">
        <v>7413</v>
      </c>
      <c r="R311" s="132"/>
      <c r="S311" s="97"/>
      <c r="T311" s="97"/>
      <c r="U311" s="97"/>
      <c r="V311" s="79">
        <v>201.47000000000003</v>
      </c>
      <c r="W311" s="104" t="b">
        <f t="shared" si="84"/>
        <v>0</v>
      </c>
      <c r="X311" s="120">
        <v>25.42</v>
      </c>
      <c r="Y311" s="121" t="e">
        <v>#N/A</v>
      </c>
      <c r="Z311" s="122" t="e">
        <f t="shared" si="85"/>
        <v>#N/A</v>
      </c>
      <c r="AA311" s="97"/>
      <c r="AB311" s="97"/>
      <c r="AC311" s="97"/>
      <c r="AD311" s="97"/>
    </row>
    <row r="312" spans="1:33">
      <c r="A312" s="247" t="s">
        <v>6367</v>
      </c>
      <c r="B312" s="247"/>
      <c r="C312" s="247" t="s">
        <v>221</v>
      </c>
      <c r="D312" s="247">
        <v>83693</v>
      </c>
      <c r="E312" s="248" t="s">
        <v>6565</v>
      </c>
      <c r="F312" s="249" t="s">
        <v>163</v>
      </c>
      <c r="G312" s="234">
        <v>57.95</v>
      </c>
      <c r="H312" s="330"/>
      <c r="I312" s="524">
        <f t="shared" si="86"/>
        <v>0</v>
      </c>
      <c r="J312" s="236">
        <f t="shared" si="87"/>
        <v>0</v>
      </c>
      <c r="K312" s="212">
        <f t="shared" si="88"/>
        <v>0</v>
      </c>
      <c r="O312" s="109" t="str">
        <f t="shared" si="83"/>
        <v>15.12</v>
      </c>
      <c r="P312" s="131" t="s">
        <v>7413</v>
      </c>
      <c r="R312" s="132"/>
      <c r="S312" s="97"/>
      <c r="T312" s="97"/>
      <c r="U312" s="97"/>
      <c r="V312" s="79">
        <v>68.714000000000013</v>
      </c>
      <c r="W312" s="104" t="b">
        <f t="shared" si="84"/>
        <v>0</v>
      </c>
      <c r="X312" s="120">
        <v>2.98</v>
      </c>
      <c r="Y312" s="121" t="e">
        <v>#N/A</v>
      </c>
      <c r="Z312" s="122" t="e">
        <f t="shared" si="85"/>
        <v>#N/A</v>
      </c>
      <c r="AA312" s="97"/>
      <c r="AB312" s="97"/>
      <c r="AC312" s="97"/>
      <c r="AD312" s="97"/>
    </row>
    <row r="313" spans="1:33" ht="25.5">
      <c r="A313" s="247" t="s">
        <v>7221</v>
      </c>
      <c r="B313" s="247"/>
      <c r="C313" s="247" t="s">
        <v>221</v>
      </c>
      <c r="D313" s="247">
        <v>93681</v>
      </c>
      <c r="E313" s="529" t="s">
        <v>7378</v>
      </c>
      <c r="F313" s="526" t="s">
        <v>163</v>
      </c>
      <c r="G313" s="234">
        <v>625.58000000000004</v>
      </c>
      <c r="H313" s="330"/>
      <c r="I313" s="524">
        <f t="shared" si="86"/>
        <v>0</v>
      </c>
      <c r="J313" s="236">
        <f t="shared" si="87"/>
        <v>0</v>
      </c>
      <c r="K313" s="212">
        <f t="shared" si="88"/>
        <v>0</v>
      </c>
      <c r="O313" s="109" t="str">
        <f t="shared" si="83"/>
        <v>15.14</v>
      </c>
      <c r="P313" s="131" t="s">
        <v>7413</v>
      </c>
      <c r="R313" s="132" t="s">
        <v>3242</v>
      </c>
      <c r="S313" s="97"/>
      <c r="T313" s="97"/>
      <c r="U313" s="97"/>
      <c r="V313" s="79">
        <v>194.64</v>
      </c>
      <c r="W313" s="104" t="b">
        <f t="shared" si="84"/>
        <v>0</v>
      </c>
      <c r="X313" s="120">
        <v>50.33</v>
      </c>
      <c r="Y313" s="97"/>
      <c r="Z313" s="97"/>
      <c r="AA313" s="97"/>
      <c r="AB313" s="97"/>
      <c r="AC313" s="97"/>
      <c r="AD313" s="97"/>
    </row>
    <row r="314" spans="1:33" ht="25.5">
      <c r="A314" s="247" t="s">
        <v>7222</v>
      </c>
      <c r="B314" s="247"/>
      <c r="C314" s="247" t="s">
        <v>221</v>
      </c>
      <c r="D314" s="247">
        <v>92398</v>
      </c>
      <c r="E314" s="529" t="s">
        <v>6663</v>
      </c>
      <c r="F314" s="526" t="s">
        <v>163</v>
      </c>
      <c r="G314" s="234">
        <v>2617.83</v>
      </c>
      <c r="H314" s="330"/>
      <c r="I314" s="524">
        <f t="shared" si="86"/>
        <v>0</v>
      </c>
      <c r="J314" s="236">
        <f t="shared" si="87"/>
        <v>0</v>
      </c>
      <c r="K314" s="212">
        <f t="shared" si="88"/>
        <v>0</v>
      </c>
      <c r="O314" s="109" t="str">
        <f t="shared" si="83"/>
        <v>15.15</v>
      </c>
      <c r="P314" s="131" t="s">
        <v>7413</v>
      </c>
      <c r="R314" s="132" t="s">
        <v>3243</v>
      </c>
      <c r="S314" s="97"/>
      <c r="T314" s="97"/>
      <c r="U314" s="97"/>
      <c r="V314" s="133">
        <v>0</v>
      </c>
      <c r="W314" s="104" t="b">
        <f t="shared" si="84"/>
        <v>0</v>
      </c>
      <c r="X314" s="134">
        <v>56.6</v>
      </c>
      <c r="Y314" s="121" t="e">
        <v>#N/A</v>
      </c>
      <c r="Z314" s="122" t="e">
        <f>Y314=E314</f>
        <v>#N/A</v>
      </c>
      <c r="AA314" s="97"/>
      <c r="AB314" s="97"/>
      <c r="AC314" s="97"/>
      <c r="AD314" s="97"/>
    </row>
    <row r="315" spans="1:33">
      <c r="A315" s="247" t="s">
        <v>7223</v>
      </c>
      <c r="B315" s="247"/>
      <c r="C315" s="247" t="s">
        <v>221</v>
      </c>
      <c r="D315" s="247">
        <v>38135</v>
      </c>
      <c r="E315" s="529" t="s">
        <v>7327</v>
      </c>
      <c r="F315" s="526" t="s">
        <v>163</v>
      </c>
      <c r="G315" s="234">
        <v>52.38</v>
      </c>
      <c r="H315" s="330"/>
      <c r="I315" s="524">
        <f t="shared" si="86"/>
        <v>0</v>
      </c>
      <c r="J315" s="236">
        <f t="shared" si="87"/>
        <v>0</v>
      </c>
      <c r="K315" s="212">
        <f t="shared" si="88"/>
        <v>0</v>
      </c>
      <c r="O315" s="109" t="str">
        <f t="shared" si="83"/>
        <v>15.16</v>
      </c>
      <c r="P315" s="131" t="s">
        <v>7413</v>
      </c>
      <c r="R315" s="132"/>
      <c r="S315" s="97"/>
      <c r="T315" s="97"/>
      <c r="U315" s="97"/>
      <c r="V315" s="133"/>
      <c r="X315" s="134"/>
      <c r="Y315" s="97"/>
      <c r="Z315" s="97"/>
      <c r="AA315" s="97"/>
      <c r="AB315" s="97"/>
      <c r="AC315" s="97"/>
      <c r="AD315" s="97"/>
    </row>
    <row r="316" spans="1:33">
      <c r="A316" s="441"/>
      <c r="B316" s="441"/>
      <c r="C316" s="441"/>
      <c r="D316" s="441"/>
      <c r="E316" s="248"/>
      <c r="F316" s="249"/>
      <c r="G316" s="234"/>
      <c r="H316" s="331"/>
      <c r="I316" s="212"/>
      <c r="J316" s="212"/>
      <c r="K316" s="212"/>
      <c r="O316" s="109"/>
      <c r="P316" s="109"/>
      <c r="R316" s="147"/>
      <c r="S316" s="97"/>
      <c r="T316" s="97"/>
      <c r="U316" s="97"/>
      <c r="V316" s="79"/>
      <c r="X316" s="120"/>
      <c r="Y316" s="97"/>
      <c r="Z316" s="97"/>
      <c r="AA316" s="97"/>
      <c r="AB316" s="97"/>
      <c r="AC316" s="97"/>
      <c r="AD316" s="97"/>
    </row>
    <row r="317" spans="1:33">
      <c r="A317" s="441"/>
      <c r="B317" s="441"/>
      <c r="C317" s="441"/>
      <c r="D317" s="441"/>
      <c r="E317" s="414" t="s">
        <v>175</v>
      </c>
      <c r="F317" s="249"/>
      <c r="G317" s="251"/>
      <c r="H317" s="331"/>
      <c r="I317" s="212"/>
      <c r="J317" s="212"/>
      <c r="K317" s="252">
        <f>SUM(K301:K316)</f>
        <v>0</v>
      </c>
      <c r="L317" s="440"/>
      <c r="O317" s="109"/>
      <c r="P317" s="109"/>
      <c r="R317" s="147"/>
      <c r="S317" s="97"/>
      <c r="T317" s="97"/>
      <c r="U317" s="97"/>
      <c r="V317" s="64"/>
      <c r="X317" s="124"/>
      <c r="Y317" s="97"/>
      <c r="Z317" s="97"/>
      <c r="AA317" s="97"/>
      <c r="AB317" s="97"/>
      <c r="AC317" s="97"/>
      <c r="AD317" s="97"/>
    </row>
    <row r="318" spans="1:33">
      <c r="A318" s="441"/>
      <c r="B318" s="441"/>
      <c r="C318" s="441"/>
      <c r="D318" s="441"/>
      <c r="E318" s="414"/>
      <c r="F318" s="249"/>
      <c r="G318" s="234"/>
      <c r="H318" s="331"/>
      <c r="I318" s="212"/>
      <c r="J318" s="212"/>
      <c r="K318" s="252"/>
      <c r="L318" s="440"/>
      <c r="O318" s="109"/>
      <c r="P318" s="109"/>
      <c r="R318" s="147"/>
      <c r="S318" s="97"/>
      <c r="T318" s="97"/>
      <c r="U318" s="97"/>
      <c r="V318" s="79"/>
      <c r="X318" s="120"/>
      <c r="Y318" s="97"/>
      <c r="Z318" s="97"/>
      <c r="AA318" s="97"/>
      <c r="AB318" s="97"/>
      <c r="AC318" s="97"/>
      <c r="AD318" s="97"/>
    </row>
    <row r="319" spans="1:33">
      <c r="A319" s="441"/>
      <c r="B319" s="441"/>
      <c r="C319" s="441"/>
      <c r="D319" s="441"/>
      <c r="E319" s="248"/>
      <c r="F319" s="249"/>
      <c r="G319" s="234"/>
      <c r="H319" s="331"/>
      <c r="I319" s="212"/>
      <c r="J319" s="212"/>
      <c r="K319" s="212"/>
      <c r="O319" s="109"/>
      <c r="P319" s="109"/>
      <c r="R319" s="147"/>
      <c r="S319" s="97"/>
      <c r="T319" s="97"/>
      <c r="U319" s="97"/>
      <c r="V319" s="79"/>
      <c r="X319" s="120"/>
      <c r="Y319" s="97"/>
      <c r="Z319" s="97"/>
      <c r="AA319" s="97"/>
      <c r="AB319" s="97"/>
      <c r="AC319" s="97"/>
      <c r="AD319" s="97"/>
    </row>
    <row r="320" spans="1:33" s="428" customFormat="1">
      <c r="A320" s="423" t="s">
        <v>1712</v>
      </c>
      <c r="B320" s="423"/>
      <c r="C320" s="423"/>
      <c r="D320" s="423"/>
      <c r="E320" s="425" t="s">
        <v>199</v>
      </c>
      <c r="F320" s="426"/>
      <c r="G320" s="219"/>
      <c r="H320" s="332"/>
      <c r="I320" s="220"/>
      <c r="J320" s="220"/>
      <c r="K320" s="220"/>
      <c r="L320" s="419"/>
      <c r="M320" s="95"/>
      <c r="N320" s="108"/>
      <c r="O320" s="109" t="str">
        <f>A320</f>
        <v>16.</v>
      </c>
      <c r="P320" s="109"/>
      <c r="Q320" s="110"/>
      <c r="R320" s="136"/>
      <c r="S320" s="112"/>
      <c r="T320" s="112"/>
      <c r="U320" s="112"/>
      <c r="V320" s="78"/>
      <c r="W320" s="108"/>
      <c r="X320" s="113"/>
      <c r="Y320" s="112"/>
      <c r="Z320" s="112"/>
      <c r="AA320" s="112"/>
      <c r="AB320" s="112"/>
      <c r="AC320" s="112"/>
      <c r="AD320" s="112"/>
      <c r="AG320" s="401"/>
    </row>
    <row r="321" spans="1:30">
      <c r="A321" s="247" t="s">
        <v>1754</v>
      </c>
      <c r="B321" s="247"/>
      <c r="C321" s="247" t="s">
        <v>221</v>
      </c>
      <c r="D321" s="247">
        <v>9537</v>
      </c>
      <c r="E321" s="248" t="s">
        <v>201</v>
      </c>
      <c r="F321" s="249" t="s">
        <v>163</v>
      </c>
      <c r="G321" s="324">
        <v>94.2</v>
      </c>
      <c r="H321" s="330"/>
      <c r="I321" s="524">
        <f>$H$3</f>
        <v>0</v>
      </c>
      <c r="J321" s="236">
        <f>TRUNC(H321 * (1+I321), 2)</f>
        <v>0</v>
      </c>
      <c r="K321" s="212">
        <f>TRUNC(G321*J321,2)</f>
        <v>0</v>
      </c>
      <c r="O321" s="109" t="str">
        <f>A321</f>
        <v>16.01</v>
      </c>
      <c r="P321" s="118" t="s">
        <v>7467</v>
      </c>
      <c r="R321" s="132"/>
      <c r="S321" s="97"/>
      <c r="T321" s="97"/>
      <c r="U321" s="97"/>
      <c r="V321" s="120">
        <v>5880</v>
      </c>
      <c r="W321" s="104" t="b">
        <f>V321=G321</f>
        <v>0</v>
      </c>
      <c r="X321" s="120">
        <v>2.11</v>
      </c>
      <c r="Y321" s="121" t="e">
        <v>#N/A</v>
      </c>
      <c r="Z321" s="122" t="e">
        <f>Y321=E321</f>
        <v>#N/A</v>
      </c>
      <c r="AA321" s="97"/>
      <c r="AB321" s="97"/>
      <c r="AC321" s="97"/>
      <c r="AD321" s="97"/>
    </row>
    <row r="322" spans="1:30">
      <c r="A322" s="247"/>
      <c r="B322" s="247"/>
      <c r="C322" s="247"/>
      <c r="D322" s="247"/>
      <c r="E322" s="248"/>
      <c r="F322" s="249"/>
      <c r="G322" s="327"/>
      <c r="H322" s="331"/>
      <c r="I322" s="212"/>
      <c r="J322" s="212"/>
      <c r="K322" s="212"/>
      <c r="O322" s="100"/>
      <c r="P322" s="100"/>
      <c r="R322" s="104"/>
      <c r="S322" s="97"/>
      <c r="T322" s="97"/>
      <c r="U322" s="97"/>
      <c r="V322" s="87"/>
      <c r="X322" s="149"/>
      <c r="Y322" s="97"/>
      <c r="Z322" s="97"/>
      <c r="AA322" s="97"/>
      <c r="AB322" s="97"/>
      <c r="AC322" s="97"/>
      <c r="AD322" s="97"/>
    </row>
    <row r="323" spans="1:30">
      <c r="A323" s="247"/>
      <c r="B323" s="247"/>
      <c r="C323" s="247"/>
      <c r="D323" s="247"/>
      <c r="E323" s="414" t="s">
        <v>175</v>
      </c>
      <c r="F323" s="249"/>
      <c r="G323" s="251"/>
      <c r="H323" s="331"/>
      <c r="I323" s="212"/>
      <c r="J323" s="212"/>
      <c r="K323" s="252">
        <f>SUM(K321:K322)</f>
        <v>0</v>
      </c>
      <c r="L323" s="440"/>
      <c r="O323" s="100"/>
      <c r="P323" s="100"/>
      <c r="R323" s="104"/>
      <c r="S323" s="97"/>
      <c r="T323" s="97"/>
      <c r="U323" s="97"/>
      <c r="V323" s="64"/>
      <c r="X323" s="124"/>
      <c r="Y323" s="97"/>
      <c r="Z323" s="97"/>
      <c r="AA323" s="97"/>
      <c r="AB323" s="97"/>
      <c r="AC323" s="97"/>
      <c r="AD323" s="97"/>
    </row>
    <row r="324" spans="1:30">
      <c r="A324" s="247"/>
      <c r="B324" s="247"/>
      <c r="C324" s="247"/>
      <c r="D324" s="247"/>
      <c r="E324" s="248"/>
      <c r="F324" s="249"/>
      <c r="G324" s="327"/>
      <c r="H324" s="331"/>
      <c r="I324" s="212"/>
      <c r="J324" s="212"/>
      <c r="K324" s="212"/>
      <c r="O324" s="100"/>
      <c r="P324" s="100"/>
      <c r="R324" s="104"/>
      <c r="S324" s="97"/>
      <c r="T324" s="97"/>
      <c r="U324" s="97"/>
      <c r="V324" s="87"/>
      <c r="X324" s="149"/>
      <c r="Y324" s="97"/>
      <c r="Z324" s="97"/>
      <c r="AA324" s="97"/>
      <c r="AB324" s="97"/>
      <c r="AC324" s="97"/>
      <c r="AD324" s="97"/>
    </row>
    <row r="325" spans="1:30">
      <c r="A325" s="247"/>
      <c r="B325" s="247"/>
      <c r="C325" s="247"/>
      <c r="D325" s="247"/>
      <c r="E325" s="248"/>
      <c r="F325" s="249"/>
      <c r="G325" s="327"/>
      <c r="H325" s="331"/>
      <c r="I325" s="212"/>
      <c r="J325" s="212"/>
      <c r="K325" s="212"/>
      <c r="O325" s="100"/>
      <c r="P325" s="100"/>
      <c r="R325" s="104"/>
      <c r="S325" s="97"/>
      <c r="T325" s="97"/>
      <c r="U325" s="97"/>
      <c r="V325" s="87"/>
      <c r="X325" s="149"/>
      <c r="Y325" s="97"/>
      <c r="Z325" s="97"/>
      <c r="AA325" s="97"/>
      <c r="AB325" s="97"/>
      <c r="AC325" s="97"/>
      <c r="AD325" s="97"/>
    </row>
    <row r="326" spans="1:30" ht="15">
      <c r="A326" s="65"/>
      <c r="B326" s="66"/>
      <c r="C326" s="66"/>
      <c r="D326" s="62"/>
      <c r="E326" s="63" t="s">
        <v>5313</v>
      </c>
      <c r="F326" s="62"/>
      <c r="G326" s="86"/>
      <c r="H326" s="85"/>
      <c r="I326" s="85"/>
      <c r="J326" s="85"/>
      <c r="K326" s="86">
        <f>SUM(K10:K325)/2</f>
        <v>0</v>
      </c>
      <c r="L326" s="533"/>
      <c r="M326" s="99">
        <f>K323+K317+K297+K290+K278+K134+K125+K115+K108+K84+K75+K23</f>
        <v>0</v>
      </c>
      <c r="N326" s="150"/>
      <c r="R326" s="104"/>
      <c r="S326" s="97"/>
      <c r="T326" s="97"/>
      <c r="U326" s="97"/>
      <c r="V326" s="84"/>
      <c r="X326" s="84"/>
      <c r="Y326" s="97"/>
      <c r="Z326" s="97"/>
      <c r="AA326" s="97"/>
      <c r="AB326" s="97"/>
      <c r="AC326" s="97"/>
      <c r="AD326" s="97"/>
    </row>
  </sheetData>
  <sheetProtection algorithmName="SHA-512" hashValue="NeR6zhJoUON888OiisF87Y2zG3t0dM3ZyYAtmSxJ/9/969zduuMCM/lwaMXmvIIg4fd3bkFrPaRLagOlsNXAwg==" saltValue="4lPF+qa8kEPOvTpKC7zFAQ==" spinCount="100000" sheet="1" objects="1" scenarios="1"/>
  <autoFilter ref="A1:Y326" xr:uid="{00000000-0009-0000-0000-000001000000}">
    <filterColumn colId="6">
      <filters blank="1">
        <filter val="%"/>
        <filter val="1,00"/>
        <filter val="1,20"/>
        <filter val="1.065,00"/>
        <filter val="1.113,20"/>
        <filter val="1.770,00"/>
        <filter val="1.954,23"/>
        <filter val="10,00"/>
        <filter val="106,00"/>
        <filter val="11,00"/>
        <filter val="11,55"/>
        <filter val="111,32"/>
        <filter val="117,61"/>
        <filter val="12,00"/>
        <filter val="123,00"/>
        <filter val="13,60"/>
        <filter val="136,00"/>
        <filter val="14,00"/>
        <filter val="147,00"/>
        <filter val="15,00"/>
        <filter val="15,31"/>
        <filter val="155,00"/>
        <filter val="159,00"/>
        <filter val="16,07"/>
        <filter val="16,58"/>
        <filter val="160,00"/>
        <filter val="17,00"/>
        <filter val="17,60"/>
        <filter val="17,72"/>
        <filter val="17,77"/>
        <filter val="170,00"/>
        <filter val="177,00"/>
        <filter val="18,00"/>
        <filter val="18,30"/>
        <filter val="181,00"/>
        <filter val="182,00"/>
        <filter val="188,00"/>
        <filter val="190,00"/>
        <filter val="193,18"/>
        <filter val="194,00"/>
        <filter val="2,00"/>
        <filter val="2.617,83"/>
        <filter val="20,00"/>
        <filter val="20,90"/>
        <filter val="223,00"/>
        <filter val="26,00"/>
        <filter val="288,00"/>
        <filter val="29,00"/>
        <filter val="3,00"/>
        <filter val="30,00"/>
        <filter val="300,00"/>
        <filter val="31,00"/>
        <filter val="31,83"/>
        <filter val="312,00"/>
        <filter val="35,00"/>
        <filter val="36,00"/>
        <filter val="36,30"/>
        <filter val="372,00"/>
        <filter val="375,00"/>
        <filter val="4,00"/>
        <filter val="4,75"/>
        <filter val="40,79"/>
        <filter val="407,90"/>
        <filter val="432,00"/>
        <filter val="44,00"/>
        <filter val="465,00"/>
        <filter val="468,00"/>
        <filter val="480,00"/>
        <filter val="5,00"/>
        <filter val="5,59"/>
        <filter val="5,62"/>
        <filter val="52,38"/>
        <filter val="53,43"/>
        <filter val="533,00"/>
        <filter val="533,52"/>
        <filter val="534,30"/>
        <filter val="54,55"/>
        <filter val="56,00"/>
        <filter val="561,60"/>
        <filter val="57,95"/>
        <filter val="6,00"/>
        <filter val="625,58"/>
        <filter val="644,88"/>
        <filter val="650,00"/>
        <filter val="680,00"/>
        <filter val="7,00"/>
        <filter val="73,51"/>
        <filter val="731,00"/>
        <filter val="740,00"/>
        <filter val="742,14"/>
        <filter val="76,12"/>
        <filter val="79,00"/>
        <filter val="8,00"/>
        <filter val="80,00"/>
        <filter val="82,00"/>
        <filter val="88,00"/>
        <filter val="9,00"/>
        <filter val="9.660,60"/>
        <filter val="90,15"/>
        <filter val="90,47"/>
        <filter val="913,00"/>
        <filter val="94,20"/>
        <filter val="96,00"/>
        <filter val="96,50"/>
        <filter val="98,00"/>
        <filter val="Quantidade"/>
      </filters>
    </filterColumn>
  </autoFilter>
  <mergeCells count="2">
    <mergeCell ref="F3:G3"/>
    <mergeCell ref="F5:G5"/>
  </mergeCells>
  <printOptions horizontalCentered="1"/>
  <pageMargins left="0.59055118110236227" right="0.39370078740157483" top="0.98425196850393704" bottom="0.59055118110236227" header="2.2834645669291338" footer="0.31496062992125984"/>
  <pageSetup paperSize="9" scale="70" fitToHeight="100" orientation="landscape" r:id="rId1"/>
  <headerFooter>
    <oddHeader>&amp;R&amp;9            &amp;P/&amp;N</oddHeader>
    <oddFooter>&amp;R&amp;"Arial Narrow,Negrito itálico"&amp;10Pág. &amp;P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A0EC3-9130-485A-BE20-9954F2D9CBBC}">
  <sheetPr>
    <pageSetUpPr fitToPage="1"/>
  </sheetPr>
  <dimension ref="A1:K59"/>
  <sheetViews>
    <sheetView showGridLines="0" view="pageBreakPreview" zoomScale="55" zoomScaleNormal="70" zoomScaleSheetLayoutView="55" workbookViewId="0">
      <pane xSplit="3" ySplit="7" topLeftCell="D8" activePane="bottomRight" state="frozen"/>
      <selection activeCell="M22" sqref="M22"/>
      <selection pane="topRight" activeCell="M22" sqref="M22"/>
      <selection pane="bottomLeft" activeCell="M22" sqref="M22"/>
      <selection pane="bottomRight" activeCell="AC64" sqref="AC64"/>
    </sheetView>
  </sheetViews>
  <sheetFormatPr defaultRowHeight="15"/>
  <cols>
    <col min="1" max="1" width="8.625" style="502" customWidth="1"/>
    <col min="2" max="2" width="40" style="515" customWidth="1"/>
    <col min="3" max="3" width="15.75" style="394" bestFit="1" customWidth="1"/>
    <col min="4" max="4" width="7.625" style="516" customWidth="1"/>
    <col min="5" max="6" width="14.625" style="502" customWidth="1"/>
    <col min="7" max="7" width="20.25" style="502" customWidth="1"/>
    <col min="8" max="8" width="5.875" style="502" customWidth="1"/>
    <col min="9" max="9" width="9.875" style="502" customWidth="1"/>
    <col min="10" max="10" width="11.875" style="502" customWidth="1"/>
    <col min="11" max="234" width="9" style="502"/>
    <col min="235" max="235" width="10.25" style="502" customWidth="1"/>
    <col min="236" max="236" width="40" style="502" customWidth="1"/>
    <col min="237" max="237" width="13.75" style="502" customWidth="1"/>
    <col min="238" max="259" width="12.875" style="502" customWidth="1"/>
    <col min="260" max="262" width="13.75" style="502" customWidth="1"/>
    <col min="263" max="263" width="5.875" style="502" customWidth="1"/>
    <col min="264" max="264" width="9.875" style="502" customWidth="1"/>
    <col min="265" max="265" width="11.875" style="502" customWidth="1"/>
    <col min="266" max="490" width="9" style="502"/>
    <col min="491" max="491" width="10.25" style="502" customWidth="1"/>
    <col min="492" max="492" width="40" style="502" customWidth="1"/>
    <col min="493" max="493" width="13.75" style="502" customWidth="1"/>
    <col min="494" max="515" width="12.875" style="502" customWidth="1"/>
    <col min="516" max="518" width="13.75" style="502" customWidth="1"/>
    <col min="519" max="519" width="5.875" style="502" customWidth="1"/>
    <col min="520" max="520" width="9.875" style="502" customWidth="1"/>
    <col min="521" max="521" width="11.875" style="502" customWidth="1"/>
    <col min="522" max="746" width="9" style="502"/>
    <col min="747" max="747" width="10.25" style="502" customWidth="1"/>
    <col min="748" max="748" width="40" style="502" customWidth="1"/>
    <col min="749" max="749" width="13.75" style="502" customWidth="1"/>
    <col min="750" max="771" width="12.875" style="502" customWidth="1"/>
    <col min="772" max="774" width="13.75" style="502" customWidth="1"/>
    <col min="775" max="775" width="5.875" style="502" customWidth="1"/>
    <col min="776" max="776" width="9.875" style="502" customWidth="1"/>
    <col min="777" max="777" width="11.875" style="502" customWidth="1"/>
    <col min="778" max="1002" width="9" style="502"/>
    <col min="1003" max="1003" width="10.25" style="502" customWidth="1"/>
    <col min="1004" max="1004" width="40" style="502" customWidth="1"/>
    <col min="1005" max="1005" width="13.75" style="502" customWidth="1"/>
    <col min="1006" max="1027" width="12.875" style="502" customWidth="1"/>
    <col min="1028" max="1030" width="13.75" style="502" customWidth="1"/>
    <col min="1031" max="1031" width="5.875" style="502" customWidth="1"/>
    <col min="1032" max="1032" width="9.875" style="502" customWidth="1"/>
    <col min="1033" max="1033" width="11.875" style="502" customWidth="1"/>
    <col min="1034" max="1258" width="9" style="502"/>
    <col min="1259" max="1259" width="10.25" style="502" customWidth="1"/>
    <col min="1260" max="1260" width="40" style="502" customWidth="1"/>
    <col min="1261" max="1261" width="13.75" style="502" customWidth="1"/>
    <col min="1262" max="1283" width="12.875" style="502" customWidth="1"/>
    <col min="1284" max="1286" width="13.75" style="502" customWidth="1"/>
    <col min="1287" max="1287" width="5.875" style="502" customWidth="1"/>
    <col min="1288" max="1288" width="9.875" style="502" customWidth="1"/>
    <col min="1289" max="1289" width="11.875" style="502" customWidth="1"/>
    <col min="1290" max="1514" width="9" style="502"/>
    <col min="1515" max="1515" width="10.25" style="502" customWidth="1"/>
    <col min="1516" max="1516" width="40" style="502" customWidth="1"/>
    <col min="1517" max="1517" width="13.75" style="502" customWidth="1"/>
    <col min="1518" max="1539" width="12.875" style="502" customWidth="1"/>
    <col min="1540" max="1542" width="13.75" style="502" customWidth="1"/>
    <col min="1543" max="1543" width="5.875" style="502" customWidth="1"/>
    <col min="1544" max="1544" width="9.875" style="502" customWidth="1"/>
    <col min="1545" max="1545" width="11.875" style="502" customWidth="1"/>
    <col min="1546" max="1770" width="9" style="502"/>
    <col min="1771" max="1771" width="10.25" style="502" customWidth="1"/>
    <col min="1772" max="1772" width="40" style="502" customWidth="1"/>
    <col min="1773" max="1773" width="13.75" style="502" customWidth="1"/>
    <col min="1774" max="1795" width="12.875" style="502" customWidth="1"/>
    <col min="1796" max="1798" width="13.75" style="502" customWidth="1"/>
    <col min="1799" max="1799" width="5.875" style="502" customWidth="1"/>
    <col min="1800" max="1800" width="9.875" style="502" customWidth="1"/>
    <col min="1801" max="1801" width="11.875" style="502" customWidth="1"/>
    <col min="1802" max="2026" width="9" style="502"/>
    <col min="2027" max="2027" width="10.25" style="502" customWidth="1"/>
    <col min="2028" max="2028" width="40" style="502" customWidth="1"/>
    <col min="2029" max="2029" width="13.75" style="502" customWidth="1"/>
    <col min="2030" max="2051" width="12.875" style="502" customWidth="1"/>
    <col min="2052" max="2054" width="13.75" style="502" customWidth="1"/>
    <col min="2055" max="2055" width="5.875" style="502" customWidth="1"/>
    <col min="2056" max="2056" width="9.875" style="502" customWidth="1"/>
    <col min="2057" max="2057" width="11.875" style="502" customWidth="1"/>
    <col min="2058" max="2282" width="9" style="502"/>
    <col min="2283" max="2283" width="10.25" style="502" customWidth="1"/>
    <col min="2284" max="2284" width="40" style="502" customWidth="1"/>
    <col min="2285" max="2285" width="13.75" style="502" customWidth="1"/>
    <col min="2286" max="2307" width="12.875" style="502" customWidth="1"/>
    <col min="2308" max="2310" width="13.75" style="502" customWidth="1"/>
    <col min="2311" max="2311" width="5.875" style="502" customWidth="1"/>
    <col min="2312" max="2312" width="9.875" style="502" customWidth="1"/>
    <col min="2313" max="2313" width="11.875" style="502" customWidth="1"/>
    <col min="2314" max="2538" width="9" style="502"/>
    <col min="2539" max="2539" width="10.25" style="502" customWidth="1"/>
    <col min="2540" max="2540" width="40" style="502" customWidth="1"/>
    <col min="2541" max="2541" width="13.75" style="502" customWidth="1"/>
    <col min="2542" max="2563" width="12.875" style="502" customWidth="1"/>
    <col min="2564" max="2566" width="13.75" style="502" customWidth="1"/>
    <col min="2567" max="2567" width="5.875" style="502" customWidth="1"/>
    <col min="2568" max="2568" width="9.875" style="502" customWidth="1"/>
    <col min="2569" max="2569" width="11.875" style="502" customWidth="1"/>
    <col min="2570" max="2794" width="9" style="502"/>
    <col min="2795" max="2795" width="10.25" style="502" customWidth="1"/>
    <col min="2796" max="2796" width="40" style="502" customWidth="1"/>
    <col min="2797" max="2797" width="13.75" style="502" customWidth="1"/>
    <col min="2798" max="2819" width="12.875" style="502" customWidth="1"/>
    <col min="2820" max="2822" width="13.75" style="502" customWidth="1"/>
    <col min="2823" max="2823" width="5.875" style="502" customWidth="1"/>
    <col min="2824" max="2824" width="9.875" style="502" customWidth="1"/>
    <col min="2825" max="2825" width="11.875" style="502" customWidth="1"/>
    <col min="2826" max="3050" width="9" style="502"/>
    <col min="3051" max="3051" width="10.25" style="502" customWidth="1"/>
    <col min="3052" max="3052" width="40" style="502" customWidth="1"/>
    <col min="3053" max="3053" width="13.75" style="502" customWidth="1"/>
    <col min="3054" max="3075" width="12.875" style="502" customWidth="1"/>
    <col min="3076" max="3078" width="13.75" style="502" customWidth="1"/>
    <col min="3079" max="3079" width="5.875" style="502" customWidth="1"/>
    <col min="3080" max="3080" width="9.875" style="502" customWidth="1"/>
    <col min="3081" max="3081" width="11.875" style="502" customWidth="1"/>
    <col min="3082" max="3306" width="9" style="502"/>
    <col min="3307" max="3307" width="10.25" style="502" customWidth="1"/>
    <col min="3308" max="3308" width="40" style="502" customWidth="1"/>
    <col min="3309" max="3309" width="13.75" style="502" customWidth="1"/>
    <col min="3310" max="3331" width="12.875" style="502" customWidth="1"/>
    <col min="3332" max="3334" width="13.75" style="502" customWidth="1"/>
    <col min="3335" max="3335" width="5.875" style="502" customWidth="1"/>
    <col min="3336" max="3336" width="9.875" style="502" customWidth="1"/>
    <col min="3337" max="3337" width="11.875" style="502" customWidth="1"/>
    <col min="3338" max="3562" width="9" style="502"/>
    <col min="3563" max="3563" width="10.25" style="502" customWidth="1"/>
    <col min="3564" max="3564" width="40" style="502" customWidth="1"/>
    <col min="3565" max="3565" width="13.75" style="502" customWidth="1"/>
    <col min="3566" max="3587" width="12.875" style="502" customWidth="1"/>
    <col min="3588" max="3590" width="13.75" style="502" customWidth="1"/>
    <col min="3591" max="3591" width="5.875" style="502" customWidth="1"/>
    <col min="3592" max="3592" width="9.875" style="502" customWidth="1"/>
    <col min="3593" max="3593" width="11.875" style="502" customWidth="1"/>
    <col min="3594" max="3818" width="9" style="502"/>
    <col min="3819" max="3819" width="10.25" style="502" customWidth="1"/>
    <col min="3820" max="3820" width="40" style="502" customWidth="1"/>
    <col min="3821" max="3821" width="13.75" style="502" customWidth="1"/>
    <col min="3822" max="3843" width="12.875" style="502" customWidth="1"/>
    <col min="3844" max="3846" width="13.75" style="502" customWidth="1"/>
    <col min="3847" max="3847" width="5.875" style="502" customWidth="1"/>
    <col min="3848" max="3848" width="9.875" style="502" customWidth="1"/>
    <col min="3849" max="3849" width="11.875" style="502" customWidth="1"/>
    <col min="3850" max="4074" width="9" style="502"/>
    <col min="4075" max="4075" width="10.25" style="502" customWidth="1"/>
    <col min="4076" max="4076" width="40" style="502" customWidth="1"/>
    <col min="4077" max="4077" width="13.75" style="502" customWidth="1"/>
    <col min="4078" max="4099" width="12.875" style="502" customWidth="1"/>
    <col min="4100" max="4102" width="13.75" style="502" customWidth="1"/>
    <col min="4103" max="4103" width="5.875" style="502" customWidth="1"/>
    <col min="4104" max="4104" width="9.875" style="502" customWidth="1"/>
    <col min="4105" max="4105" width="11.875" style="502" customWidth="1"/>
    <col min="4106" max="4330" width="9" style="502"/>
    <col min="4331" max="4331" width="10.25" style="502" customWidth="1"/>
    <col min="4332" max="4332" width="40" style="502" customWidth="1"/>
    <col min="4333" max="4333" width="13.75" style="502" customWidth="1"/>
    <col min="4334" max="4355" width="12.875" style="502" customWidth="1"/>
    <col min="4356" max="4358" width="13.75" style="502" customWidth="1"/>
    <col min="4359" max="4359" width="5.875" style="502" customWidth="1"/>
    <col min="4360" max="4360" width="9.875" style="502" customWidth="1"/>
    <col min="4361" max="4361" width="11.875" style="502" customWidth="1"/>
    <col min="4362" max="4586" width="9" style="502"/>
    <col min="4587" max="4587" width="10.25" style="502" customWidth="1"/>
    <col min="4588" max="4588" width="40" style="502" customWidth="1"/>
    <col min="4589" max="4589" width="13.75" style="502" customWidth="1"/>
    <col min="4590" max="4611" width="12.875" style="502" customWidth="1"/>
    <col min="4612" max="4614" width="13.75" style="502" customWidth="1"/>
    <col min="4615" max="4615" width="5.875" style="502" customWidth="1"/>
    <col min="4616" max="4616" width="9.875" style="502" customWidth="1"/>
    <col min="4617" max="4617" width="11.875" style="502" customWidth="1"/>
    <col min="4618" max="4842" width="9" style="502"/>
    <col min="4843" max="4843" width="10.25" style="502" customWidth="1"/>
    <col min="4844" max="4844" width="40" style="502" customWidth="1"/>
    <col min="4845" max="4845" width="13.75" style="502" customWidth="1"/>
    <col min="4846" max="4867" width="12.875" style="502" customWidth="1"/>
    <col min="4868" max="4870" width="13.75" style="502" customWidth="1"/>
    <col min="4871" max="4871" width="5.875" style="502" customWidth="1"/>
    <col min="4872" max="4872" width="9.875" style="502" customWidth="1"/>
    <col min="4873" max="4873" width="11.875" style="502" customWidth="1"/>
    <col min="4874" max="5098" width="9" style="502"/>
    <col min="5099" max="5099" width="10.25" style="502" customWidth="1"/>
    <col min="5100" max="5100" width="40" style="502" customWidth="1"/>
    <col min="5101" max="5101" width="13.75" style="502" customWidth="1"/>
    <col min="5102" max="5123" width="12.875" style="502" customWidth="1"/>
    <col min="5124" max="5126" width="13.75" style="502" customWidth="1"/>
    <col min="5127" max="5127" width="5.875" style="502" customWidth="1"/>
    <col min="5128" max="5128" width="9.875" style="502" customWidth="1"/>
    <col min="5129" max="5129" width="11.875" style="502" customWidth="1"/>
    <col min="5130" max="5354" width="9" style="502"/>
    <col min="5355" max="5355" width="10.25" style="502" customWidth="1"/>
    <col min="5356" max="5356" width="40" style="502" customWidth="1"/>
    <col min="5357" max="5357" width="13.75" style="502" customWidth="1"/>
    <col min="5358" max="5379" width="12.875" style="502" customWidth="1"/>
    <col min="5380" max="5382" width="13.75" style="502" customWidth="1"/>
    <col min="5383" max="5383" width="5.875" style="502" customWidth="1"/>
    <col min="5384" max="5384" width="9.875" style="502" customWidth="1"/>
    <col min="5385" max="5385" width="11.875" style="502" customWidth="1"/>
    <col min="5386" max="5610" width="9" style="502"/>
    <col min="5611" max="5611" width="10.25" style="502" customWidth="1"/>
    <col min="5612" max="5612" width="40" style="502" customWidth="1"/>
    <col min="5613" max="5613" width="13.75" style="502" customWidth="1"/>
    <col min="5614" max="5635" width="12.875" style="502" customWidth="1"/>
    <col min="5636" max="5638" width="13.75" style="502" customWidth="1"/>
    <col min="5639" max="5639" width="5.875" style="502" customWidth="1"/>
    <col min="5640" max="5640" width="9.875" style="502" customWidth="1"/>
    <col min="5641" max="5641" width="11.875" style="502" customWidth="1"/>
    <col min="5642" max="5866" width="9" style="502"/>
    <col min="5867" max="5867" width="10.25" style="502" customWidth="1"/>
    <col min="5868" max="5868" width="40" style="502" customWidth="1"/>
    <col min="5869" max="5869" width="13.75" style="502" customWidth="1"/>
    <col min="5870" max="5891" width="12.875" style="502" customWidth="1"/>
    <col min="5892" max="5894" width="13.75" style="502" customWidth="1"/>
    <col min="5895" max="5895" width="5.875" style="502" customWidth="1"/>
    <col min="5896" max="5896" width="9.875" style="502" customWidth="1"/>
    <col min="5897" max="5897" width="11.875" style="502" customWidth="1"/>
    <col min="5898" max="6122" width="9" style="502"/>
    <col min="6123" max="6123" width="10.25" style="502" customWidth="1"/>
    <col min="6124" max="6124" width="40" style="502" customWidth="1"/>
    <col min="6125" max="6125" width="13.75" style="502" customWidth="1"/>
    <col min="6126" max="6147" width="12.875" style="502" customWidth="1"/>
    <col min="6148" max="6150" width="13.75" style="502" customWidth="1"/>
    <col min="6151" max="6151" width="5.875" style="502" customWidth="1"/>
    <col min="6152" max="6152" width="9.875" style="502" customWidth="1"/>
    <col min="6153" max="6153" width="11.875" style="502" customWidth="1"/>
    <col min="6154" max="6378" width="9" style="502"/>
    <col min="6379" max="6379" width="10.25" style="502" customWidth="1"/>
    <col min="6380" max="6380" width="40" style="502" customWidth="1"/>
    <col min="6381" max="6381" width="13.75" style="502" customWidth="1"/>
    <col min="6382" max="6403" width="12.875" style="502" customWidth="1"/>
    <col min="6404" max="6406" width="13.75" style="502" customWidth="1"/>
    <col min="6407" max="6407" width="5.875" style="502" customWidth="1"/>
    <col min="6408" max="6408" width="9.875" style="502" customWidth="1"/>
    <col min="6409" max="6409" width="11.875" style="502" customWidth="1"/>
    <col min="6410" max="6634" width="9" style="502"/>
    <col min="6635" max="6635" width="10.25" style="502" customWidth="1"/>
    <col min="6636" max="6636" width="40" style="502" customWidth="1"/>
    <col min="6637" max="6637" width="13.75" style="502" customWidth="1"/>
    <col min="6638" max="6659" width="12.875" style="502" customWidth="1"/>
    <col min="6660" max="6662" width="13.75" style="502" customWidth="1"/>
    <col min="6663" max="6663" width="5.875" style="502" customWidth="1"/>
    <col min="6664" max="6664" width="9.875" style="502" customWidth="1"/>
    <col min="6665" max="6665" width="11.875" style="502" customWidth="1"/>
    <col min="6666" max="6890" width="9" style="502"/>
    <col min="6891" max="6891" width="10.25" style="502" customWidth="1"/>
    <col min="6892" max="6892" width="40" style="502" customWidth="1"/>
    <col min="6893" max="6893" width="13.75" style="502" customWidth="1"/>
    <col min="6894" max="6915" width="12.875" style="502" customWidth="1"/>
    <col min="6916" max="6918" width="13.75" style="502" customWidth="1"/>
    <col min="6919" max="6919" width="5.875" style="502" customWidth="1"/>
    <col min="6920" max="6920" width="9.875" style="502" customWidth="1"/>
    <col min="6921" max="6921" width="11.875" style="502" customWidth="1"/>
    <col min="6922" max="7146" width="9" style="502"/>
    <col min="7147" max="7147" width="10.25" style="502" customWidth="1"/>
    <col min="7148" max="7148" width="40" style="502" customWidth="1"/>
    <col min="7149" max="7149" width="13.75" style="502" customWidth="1"/>
    <col min="7150" max="7171" width="12.875" style="502" customWidth="1"/>
    <col min="7172" max="7174" width="13.75" style="502" customWidth="1"/>
    <col min="7175" max="7175" width="5.875" style="502" customWidth="1"/>
    <col min="7176" max="7176" width="9.875" style="502" customWidth="1"/>
    <col min="7177" max="7177" width="11.875" style="502" customWidth="1"/>
    <col min="7178" max="7402" width="9" style="502"/>
    <col min="7403" max="7403" width="10.25" style="502" customWidth="1"/>
    <col min="7404" max="7404" width="40" style="502" customWidth="1"/>
    <col min="7405" max="7405" width="13.75" style="502" customWidth="1"/>
    <col min="7406" max="7427" width="12.875" style="502" customWidth="1"/>
    <col min="7428" max="7430" width="13.75" style="502" customWidth="1"/>
    <col min="7431" max="7431" width="5.875" style="502" customWidth="1"/>
    <col min="7432" max="7432" width="9.875" style="502" customWidth="1"/>
    <col min="7433" max="7433" width="11.875" style="502" customWidth="1"/>
    <col min="7434" max="7658" width="9" style="502"/>
    <col min="7659" max="7659" width="10.25" style="502" customWidth="1"/>
    <col min="7660" max="7660" width="40" style="502" customWidth="1"/>
    <col min="7661" max="7661" width="13.75" style="502" customWidth="1"/>
    <col min="7662" max="7683" width="12.875" style="502" customWidth="1"/>
    <col min="7684" max="7686" width="13.75" style="502" customWidth="1"/>
    <col min="7687" max="7687" width="5.875" style="502" customWidth="1"/>
    <col min="7688" max="7688" width="9.875" style="502" customWidth="1"/>
    <col min="7689" max="7689" width="11.875" style="502" customWidth="1"/>
    <col min="7690" max="7914" width="9" style="502"/>
    <col min="7915" max="7915" width="10.25" style="502" customWidth="1"/>
    <col min="7916" max="7916" width="40" style="502" customWidth="1"/>
    <col min="7917" max="7917" width="13.75" style="502" customWidth="1"/>
    <col min="7918" max="7939" width="12.875" style="502" customWidth="1"/>
    <col min="7940" max="7942" width="13.75" style="502" customWidth="1"/>
    <col min="7943" max="7943" width="5.875" style="502" customWidth="1"/>
    <col min="7944" max="7944" width="9.875" style="502" customWidth="1"/>
    <col min="7945" max="7945" width="11.875" style="502" customWidth="1"/>
    <col min="7946" max="8170" width="9" style="502"/>
    <col min="8171" max="8171" width="10.25" style="502" customWidth="1"/>
    <col min="8172" max="8172" width="40" style="502" customWidth="1"/>
    <col min="8173" max="8173" width="13.75" style="502" customWidth="1"/>
    <col min="8174" max="8195" width="12.875" style="502" customWidth="1"/>
    <col min="8196" max="8198" width="13.75" style="502" customWidth="1"/>
    <col min="8199" max="8199" width="5.875" style="502" customWidth="1"/>
    <col min="8200" max="8200" width="9.875" style="502" customWidth="1"/>
    <col min="8201" max="8201" width="11.875" style="502" customWidth="1"/>
    <col min="8202" max="8426" width="9" style="502"/>
    <col min="8427" max="8427" width="10.25" style="502" customWidth="1"/>
    <col min="8428" max="8428" width="40" style="502" customWidth="1"/>
    <col min="8429" max="8429" width="13.75" style="502" customWidth="1"/>
    <col min="8430" max="8451" width="12.875" style="502" customWidth="1"/>
    <col min="8452" max="8454" width="13.75" style="502" customWidth="1"/>
    <col min="8455" max="8455" width="5.875" style="502" customWidth="1"/>
    <col min="8456" max="8456" width="9.875" style="502" customWidth="1"/>
    <col min="8457" max="8457" width="11.875" style="502" customWidth="1"/>
    <col min="8458" max="8682" width="9" style="502"/>
    <col min="8683" max="8683" width="10.25" style="502" customWidth="1"/>
    <col min="8684" max="8684" width="40" style="502" customWidth="1"/>
    <col min="8685" max="8685" width="13.75" style="502" customWidth="1"/>
    <col min="8686" max="8707" width="12.875" style="502" customWidth="1"/>
    <col min="8708" max="8710" width="13.75" style="502" customWidth="1"/>
    <col min="8711" max="8711" width="5.875" style="502" customWidth="1"/>
    <col min="8712" max="8712" width="9.875" style="502" customWidth="1"/>
    <col min="8713" max="8713" width="11.875" style="502" customWidth="1"/>
    <col min="8714" max="8938" width="9" style="502"/>
    <col min="8939" max="8939" width="10.25" style="502" customWidth="1"/>
    <col min="8940" max="8940" width="40" style="502" customWidth="1"/>
    <col min="8941" max="8941" width="13.75" style="502" customWidth="1"/>
    <col min="8942" max="8963" width="12.875" style="502" customWidth="1"/>
    <col min="8964" max="8966" width="13.75" style="502" customWidth="1"/>
    <col min="8967" max="8967" width="5.875" style="502" customWidth="1"/>
    <col min="8968" max="8968" width="9.875" style="502" customWidth="1"/>
    <col min="8969" max="8969" width="11.875" style="502" customWidth="1"/>
    <col min="8970" max="9194" width="9" style="502"/>
    <col min="9195" max="9195" width="10.25" style="502" customWidth="1"/>
    <col min="9196" max="9196" width="40" style="502" customWidth="1"/>
    <col min="9197" max="9197" width="13.75" style="502" customWidth="1"/>
    <col min="9198" max="9219" width="12.875" style="502" customWidth="1"/>
    <col min="9220" max="9222" width="13.75" style="502" customWidth="1"/>
    <col min="9223" max="9223" width="5.875" style="502" customWidth="1"/>
    <col min="9224" max="9224" width="9.875" style="502" customWidth="1"/>
    <col min="9225" max="9225" width="11.875" style="502" customWidth="1"/>
    <col min="9226" max="9450" width="9" style="502"/>
    <col min="9451" max="9451" width="10.25" style="502" customWidth="1"/>
    <col min="9452" max="9452" width="40" style="502" customWidth="1"/>
    <col min="9453" max="9453" width="13.75" style="502" customWidth="1"/>
    <col min="9454" max="9475" width="12.875" style="502" customWidth="1"/>
    <col min="9476" max="9478" width="13.75" style="502" customWidth="1"/>
    <col min="9479" max="9479" width="5.875" style="502" customWidth="1"/>
    <col min="9480" max="9480" width="9.875" style="502" customWidth="1"/>
    <col min="9481" max="9481" width="11.875" style="502" customWidth="1"/>
    <col min="9482" max="9706" width="9" style="502"/>
    <col min="9707" max="9707" width="10.25" style="502" customWidth="1"/>
    <col min="9708" max="9708" width="40" style="502" customWidth="1"/>
    <col min="9709" max="9709" width="13.75" style="502" customWidth="1"/>
    <col min="9710" max="9731" width="12.875" style="502" customWidth="1"/>
    <col min="9732" max="9734" width="13.75" style="502" customWidth="1"/>
    <col min="9735" max="9735" width="5.875" style="502" customWidth="1"/>
    <col min="9736" max="9736" width="9.875" style="502" customWidth="1"/>
    <col min="9737" max="9737" width="11.875" style="502" customWidth="1"/>
    <col min="9738" max="9962" width="9" style="502"/>
    <col min="9963" max="9963" width="10.25" style="502" customWidth="1"/>
    <col min="9964" max="9964" width="40" style="502" customWidth="1"/>
    <col min="9965" max="9965" width="13.75" style="502" customWidth="1"/>
    <col min="9966" max="9987" width="12.875" style="502" customWidth="1"/>
    <col min="9988" max="9990" width="13.75" style="502" customWidth="1"/>
    <col min="9991" max="9991" width="5.875" style="502" customWidth="1"/>
    <col min="9992" max="9992" width="9.875" style="502" customWidth="1"/>
    <col min="9993" max="9993" width="11.875" style="502" customWidth="1"/>
    <col min="9994" max="10218" width="9" style="502"/>
    <col min="10219" max="10219" width="10.25" style="502" customWidth="1"/>
    <col min="10220" max="10220" width="40" style="502" customWidth="1"/>
    <col min="10221" max="10221" width="13.75" style="502" customWidth="1"/>
    <col min="10222" max="10243" width="12.875" style="502" customWidth="1"/>
    <col min="10244" max="10246" width="13.75" style="502" customWidth="1"/>
    <col min="10247" max="10247" width="5.875" style="502" customWidth="1"/>
    <col min="10248" max="10248" width="9.875" style="502" customWidth="1"/>
    <col min="10249" max="10249" width="11.875" style="502" customWidth="1"/>
    <col min="10250" max="10474" width="9" style="502"/>
    <col min="10475" max="10475" width="10.25" style="502" customWidth="1"/>
    <col min="10476" max="10476" width="40" style="502" customWidth="1"/>
    <col min="10477" max="10477" width="13.75" style="502" customWidth="1"/>
    <col min="10478" max="10499" width="12.875" style="502" customWidth="1"/>
    <col min="10500" max="10502" width="13.75" style="502" customWidth="1"/>
    <col min="10503" max="10503" width="5.875" style="502" customWidth="1"/>
    <col min="10504" max="10504" width="9.875" style="502" customWidth="1"/>
    <col min="10505" max="10505" width="11.875" style="502" customWidth="1"/>
    <col min="10506" max="10730" width="9" style="502"/>
    <col min="10731" max="10731" width="10.25" style="502" customWidth="1"/>
    <col min="10732" max="10732" width="40" style="502" customWidth="1"/>
    <col min="10733" max="10733" width="13.75" style="502" customWidth="1"/>
    <col min="10734" max="10755" width="12.875" style="502" customWidth="1"/>
    <col min="10756" max="10758" width="13.75" style="502" customWidth="1"/>
    <col min="10759" max="10759" width="5.875" style="502" customWidth="1"/>
    <col min="10760" max="10760" width="9.875" style="502" customWidth="1"/>
    <col min="10761" max="10761" width="11.875" style="502" customWidth="1"/>
    <col min="10762" max="10986" width="9" style="502"/>
    <col min="10987" max="10987" width="10.25" style="502" customWidth="1"/>
    <col min="10988" max="10988" width="40" style="502" customWidth="1"/>
    <col min="10989" max="10989" width="13.75" style="502" customWidth="1"/>
    <col min="10990" max="11011" width="12.875" style="502" customWidth="1"/>
    <col min="11012" max="11014" width="13.75" style="502" customWidth="1"/>
    <col min="11015" max="11015" width="5.875" style="502" customWidth="1"/>
    <col min="11016" max="11016" width="9.875" style="502" customWidth="1"/>
    <col min="11017" max="11017" width="11.875" style="502" customWidth="1"/>
    <col min="11018" max="11242" width="9" style="502"/>
    <col min="11243" max="11243" width="10.25" style="502" customWidth="1"/>
    <col min="11244" max="11244" width="40" style="502" customWidth="1"/>
    <col min="11245" max="11245" width="13.75" style="502" customWidth="1"/>
    <col min="11246" max="11267" width="12.875" style="502" customWidth="1"/>
    <col min="11268" max="11270" width="13.75" style="502" customWidth="1"/>
    <col min="11271" max="11271" width="5.875" style="502" customWidth="1"/>
    <col min="11272" max="11272" width="9.875" style="502" customWidth="1"/>
    <col min="11273" max="11273" width="11.875" style="502" customWidth="1"/>
    <col min="11274" max="11498" width="9" style="502"/>
    <col min="11499" max="11499" width="10.25" style="502" customWidth="1"/>
    <col min="11500" max="11500" width="40" style="502" customWidth="1"/>
    <col min="11501" max="11501" width="13.75" style="502" customWidth="1"/>
    <col min="11502" max="11523" width="12.875" style="502" customWidth="1"/>
    <col min="11524" max="11526" width="13.75" style="502" customWidth="1"/>
    <col min="11527" max="11527" width="5.875" style="502" customWidth="1"/>
    <col min="11528" max="11528" width="9.875" style="502" customWidth="1"/>
    <col min="11529" max="11529" width="11.875" style="502" customWidth="1"/>
    <col min="11530" max="11754" width="9" style="502"/>
    <col min="11755" max="11755" width="10.25" style="502" customWidth="1"/>
    <col min="11756" max="11756" width="40" style="502" customWidth="1"/>
    <col min="11757" max="11757" width="13.75" style="502" customWidth="1"/>
    <col min="11758" max="11779" width="12.875" style="502" customWidth="1"/>
    <col min="11780" max="11782" width="13.75" style="502" customWidth="1"/>
    <col min="11783" max="11783" width="5.875" style="502" customWidth="1"/>
    <col min="11784" max="11784" width="9.875" style="502" customWidth="1"/>
    <col min="11785" max="11785" width="11.875" style="502" customWidth="1"/>
    <col min="11786" max="12010" width="9" style="502"/>
    <col min="12011" max="12011" width="10.25" style="502" customWidth="1"/>
    <col min="12012" max="12012" width="40" style="502" customWidth="1"/>
    <col min="12013" max="12013" width="13.75" style="502" customWidth="1"/>
    <col min="12014" max="12035" width="12.875" style="502" customWidth="1"/>
    <col min="12036" max="12038" width="13.75" style="502" customWidth="1"/>
    <col min="12039" max="12039" width="5.875" style="502" customWidth="1"/>
    <col min="12040" max="12040" width="9.875" style="502" customWidth="1"/>
    <col min="12041" max="12041" width="11.875" style="502" customWidth="1"/>
    <col min="12042" max="12266" width="9" style="502"/>
    <col min="12267" max="12267" width="10.25" style="502" customWidth="1"/>
    <col min="12268" max="12268" width="40" style="502" customWidth="1"/>
    <col min="12269" max="12269" width="13.75" style="502" customWidth="1"/>
    <col min="12270" max="12291" width="12.875" style="502" customWidth="1"/>
    <col min="12292" max="12294" width="13.75" style="502" customWidth="1"/>
    <col min="12295" max="12295" width="5.875" style="502" customWidth="1"/>
    <col min="12296" max="12296" width="9.875" style="502" customWidth="1"/>
    <col min="12297" max="12297" width="11.875" style="502" customWidth="1"/>
    <col min="12298" max="12522" width="9" style="502"/>
    <col min="12523" max="12523" width="10.25" style="502" customWidth="1"/>
    <col min="12524" max="12524" width="40" style="502" customWidth="1"/>
    <col min="12525" max="12525" width="13.75" style="502" customWidth="1"/>
    <col min="12526" max="12547" width="12.875" style="502" customWidth="1"/>
    <col min="12548" max="12550" width="13.75" style="502" customWidth="1"/>
    <col min="12551" max="12551" width="5.875" style="502" customWidth="1"/>
    <col min="12552" max="12552" width="9.875" style="502" customWidth="1"/>
    <col min="12553" max="12553" width="11.875" style="502" customWidth="1"/>
    <col min="12554" max="12778" width="9" style="502"/>
    <col min="12779" max="12779" width="10.25" style="502" customWidth="1"/>
    <col min="12780" max="12780" width="40" style="502" customWidth="1"/>
    <col min="12781" max="12781" width="13.75" style="502" customWidth="1"/>
    <col min="12782" max="12803" width="12.875" style="502" customWidth="1"/>
    <col min="12804" max="12806" width="13.75" style="502" customWidth="1"/>
    <col min="12807" max="12807" width="5.875" style="502" customWidth="1"/>
    <col min="12808" max="12808" width="9.875" style="502" customWidth="1"/>
    <col min="12809" max="12809" width="11.875" style="502" customWidth="1"/>
    <col min="12810" max="13034" width="9" style="502"/>
    <col min="13035" max="13035" width="10.25" style="502" customWidth="1"/>
    <col min="13036" max="13036" width="40" style="502" customWidth="1"/>
    <col min="13037" max="13037" width="13.75" style="502" customWidth="1"/>
    <col min="13038" max="13059" width="12.875" style="502" customWidth="1"/>
    <col min="13060" max="13062" width="13.75" style="502" customWidth="1"/>
    <col min="13063" max="13063" width="5.875" style="502" customWidth="1"/>
    <col min="13064" max="13064" width="9.875" style="502" customWidth="1"/>
    <col min="13065" max="13065" width="11.875" style="502" customWidth="1"/>
    <col min="13066" max="13290" width="9" style="502"/>
    <col min="13291" max="13291" width="10.25" style="502" customWidth="1"/>
    <col min="13292" max="13292" width="40" style="502" customWidth="1"/>
    <col min="13293" max="13293" width="13.75" style="502" customWidth="1"/>
    <col min="13294" max="13315" width="12.875" style="502" customWidth="1"/>
    <col min="13316" max="13318" width="13.75" style="502" customWidth="1"/>
    <col min="13319" max="13319" width="5.875" style="502" customWidth="1"/>
    <col min="13320" max="13320" width="9.875" style="502" customWidth="1"/>
    <col min="13321" max="13321" width="11.875" style="502" customWidth="1"/>
    <col min="13322" max="13546" width="9" style="502"/>
    <col min="13547" max="13547" width="10.25" style="502" customWidth="1"/>
    <col min="13548" max="13548" width="40" style="502" customWidth="1"/>
    <col min="13549" max="13549" width="13.75" style="502" customWidth="1"/>
    <col min="13550" max="13571" width="12.875" style="502" customWidth="1"/>
    <col min="13572" max="13574" width="13.75" style="502" customWidth="1"/>
    <col min="13575" max="13575" width="5.875" style="502" customWidth="1"/>
    <col min="13576" max="13576" width="9.875" style="502" customWidth="1"/>
    <col min="13577" max="13577" width="11.875" style="502" customWidth="1"/>
    <col min="13578" max="13802" width="9" style="502"/>
    <col min="13803" max="13803" width="10.25" style="502" customWidth="1"/>
    <col min="13804" max="13804" width="40" style="502" customWidth="1"/>
    <col min="13805" max="13805" width="13.75" style="502" customWidth="1"/>
    <col min="13806" max="13827" width="12.875" style="502" customWidth="1"/>
    <col min="13828" max="13830" width="13.75" style="502" customWidth="1"/>
    <col min="13831" max="13831" width="5.875" style="502" customWidth="1"/>
    <col min="13832" max="13832" width="9.875" style="502" customWidth="1"/>
    <col min="13833" max="13833" width="11.875" style="502" customWidth="1"/>
    <col min="13834" max="14058" width="9" style="502"/>
    <col min="14059" max="14059" width="10.25" style="502" customWidth="1"/>
    <col min="14060" max="14060" width="40" style="502" customWidth="1"/>
    <col min="14061" max="14061" width="13.75" style="502" customWidth="1"/>
    <col min="14062" max="14083" width="12.875" style="502" customWidth="1"/>
    <col min="14084" max="14086" width="13.75" style="502" customWidth="1"/>
    <col min="14087" max="14087" width="5.875" style="502" customWidth="1"/>
    <col min="14088" max="14088" width="9.875" style="502" customWidth="1"/>
    <col min="14089" max="14089" width="11.875" style="502" customWidth="1"/>
    <col min="14090" max="14314" width="9" style="502"/>
    <col min="14315" max="14315" width="10.25" style="502" customWidth="1"/>
    <col min="14316" max="14316" width="40" style="502" customWidth="1"/>
    <col min="14317" max="14317" width="13.75" style="502" customWidth="1"/>
    <col min="14318" max="14339" width="12.875" style="502" customWidth="1"/>
    <col min="14340" max="14342" width="13.75" style="502" customWidth="1"/>
    <col min="14343" max="14343" width="5.875" style="502" customWidth="1"/>
    <col min="14344" max="14344" width="9.875" style="502" customWidth="1"/>
    <col min="14345" max="14345" width="11.875" style="502" customWidth="1"/>
    <col min="14346" max="14570" width="9" style="502"/>
    <col min="14571" max="14571" width="10.25" style="502" customWidth="1"/>
    <col min="14572" max="14572" width="40" style="502" customWidth="1"/>
    <col min="14573" max="14573" width="13.75" style="502" customWidth="1"/>
    <col min="14574" max="14595" width="12.875" style="502" customWidth="1"/>
    <col min="14596" max="14598" width="13.75" style="502" customWidth="1"/>
    <col min="14599" max="14599" width="5.875" style="502" customWidth="1"/>
    <col min="14600" max="14600" width="9.875" style="502" customWidth="1"/>
    <col min="14601" max="14601" width="11.875" style="502" customWidth="1"/>
    <col min="14602" max="14826" width="9" style="502"/>
    <col min="14827" max="14827" width="10.25" style="502" customWidth="1"/>
    <col min="14828" max="14828" width="40" style="502" customWidth="1"/>
    <col min="14829" max="14829" width="13.75" style="502" customWidth="1"/>
    <col min="14830" max="14851" width="12.875" style="502" customWidth="1"/>
    <col min="14852" max="14854" width="13.75" style="502" customWidth="1"/>
    <col min="14855" max="14855" width="5.875" style="502" customWidth="1"/>
    <col min="14856" max="14856" width="9.875" style="502" customWidth="1"/>
    <col min="14857" max="14857" width="11.875" style="502" customWidth="1"/>
    <col min="14858" max="15082" width="9" style="502"/>
    <col min="15083" max="15083" width="10.25" style="502" customWidth="1"/>
    <col min="15084" max="15084" width="40" style="502" customWidth="1"/>
    <col min="15085" max="15085" width="13.75" style="502" customWidth="1"/>
    <col min="15086" max="15107" width="12.875" style="502" customWidth="1"/>
    <col min="15108" max="15110" width="13.75" style="502" customWidth="1"/>
    <col min="15111" max="15111" width="5.875" style="502" customWidth="1"/>
    <col min="15112" max="15112" width="9.875" style="502" customWidth="1"/>
    <col min="15113" max="15113" width="11.875" style="502" customWidth="1"/>
    <col min="15114" max="15338" width="9" style="502"/>
    <col min="15339" max="15339" width="10.25" style="502" customWidth="1"/>
    <col min="15340" max="15340" width="40" style="502" customWidth="1"/>
    <col min="15341" max="15341" width="13.75" style="502" customWidth="1"/>
    <col min="15342" max="15363" width="12.875" style="502" customWidth="1"/>
    <col min="15364" max="15366" width="13.75" style="502" customWidth="1"/>
    <col min="15367" max="15367" width="5.875" style="502" customWidth="1"/>
    <col min="15368" max="15368" width="9.875" style="502" customWidth="1"/>
    <col min="15369" max="15369" width="11.875" style="502" customWidth="1"/>
    <col min="15370" max="15594" width="9" style="502"/>
    <col min="15595" max="15595" width="10.25" style="502" customWidth="1"/>
    <col min="15596" max="15596" width="40" style="502" customWidth="1"/>
    <col min="15597" max="15597" width="13.75" style="502" customWidth="1"/>
    <col min="15598" max="15619" width="12.875" style="502" customWidth="1"/>
    <col min="15620" max="15622" width="13.75" style="502" customWidth="1"/>
    <col min="15623" max="15623" width="5.875" style="502" customWidth="1"/>
    <col min="15624" max="15624" width="9.875" style="502" customWidth="1"/>
    <col min="15625" max="15625" width="11.875" style="502" customWidth="1"/>
    <col min="15626" max="15850" width="9" style="502"/>
    <col min="15851" max="15851" width="10.25" style="502" customWidth="1"/>
    <col min="15852" max="15852" width="40" style="502" customWidth="1"/>
    <col min="15853" max="15853" width="13.75" style="502" customWidth="1"/>
    <col min="15854" max="15875" width="12.875" style="502" customWidth="1"/>
    <col min="15876" max="15878" width="13.75" style="502" customWidth="1"/>
    <col min="15879" max="15879" width="5.875" style="502" customWidth="1"/>
    <col min="15880" max="15880" width="9.875" style="502" customWidth="1"/>
    <col min="15881" max="15881" width="11.875" style="502" customWidth="1"/>
    <col min="15882" max="16106" width="9" style="502"/>
    <col min="16107" max="16107" width="10.25" style="502" customWidth="1"/>
    <col min="16108" max="16108" width="40" style="502" customWidth="1"/>
    <col min="16109" max="16109" width="13.75" style="502" customWidth="1"/>
    <col min="16110" max="16131" width="12.875" style="502" customWidth="1"/>
    <col min="16132" max="16134" width="13.75" style="502" customWidth="1"/>
    <col min="16135" max="16135" width="5.875" style="502" customWidth="1"/>
    <col min="16136" max="16136" width="9.875" style="502" customWidth="1"/>
    <col min="16137" max="16137" width="11.875" style="502" customWidth="1"/>
    <col min="16138" max="16384" width="9" style="502"/>
  </cols>
  <sheetData>
    <row r="1" spans="1:10" s="496" customFormat="1" ht="18" customHeight="1">
      <c r="A1" s="727" t="s">
        <v>6280</v>
      </c>
      <c r="B1" s="728"/>
      <c r="C1" s="728"/>
      <c r="D1" s="728"/>
      <c r="E1" s="728"/>
      <c r="F1" s="728"/>
      <c r="G1" s="728"/>
    </row>
    <row r="2" spans="1:10" s="496" customFormat="1" ht="18" customHeight="1">
      <c r="A2" s="604"/>
      <c r="B2" s="605"/>
      <c r="C2" s="605"/>
      <c r="D2" s="605"/>
      <c r="E2" s="605"/>
      <c r="F2" s="605"/>
      <c r="G2" s="605"/>
    </row>
    <row r="3" spans="1:10" s="497" customFormat="1">
      <c r="A3" s="592" t="s">
        <v>6278</v>
      </c>
      <c r="B3" s="593" t="s">
        <v>3101</v>
      </c>
      <c r="C3" s="593"/>
      <c r="D3" s="593"/>
      <c r="E3" s="593"/>
      <c r="F3" s="594" t="s">
        <v>7321</v>
      </c>
      <c r="G3" s="595" t="str">
        <f>'Planilha Resumo - E1'!F7</f>
        <v>-</v>
      </c>
    </row>
    <row r="4" spans="1:10" s="497" customFormat="1">
      <c r="A4" s="596" t="s">
        <v>5157</v>
      </c>
      <c r="B4" s="597" t="s">
        <v>6279</v>
      </c>
      <c r="C4" s="598"/>
      <c r="D4" s="599"/>
      <c r="E4" s="598"/>
      <c r="F4" s="600" t="s">
        <v>6281</v>
      </c>
      <c r="G4" s="601" t="str">
        <f>'Planilha Resumo - AE'!F7</f>
        <v>-</v>
      </c>
    </row>
    <row r="5" spans="1:10" s="501" customFormat="1" ht="5.0999999999999996" customHeight="1">
      <c r="A5" s="534"/>
      <c r="B5" s="535"/>
      <c r="C5" s="536"/>
      <c r="D5" s="536"/>
      <c r="E5" s="536"/>
      <c r="F5" s="536"/>
      <c r="G5" s="536"/>
    </row>
    <row r="6" spans="1:10" ht="15.95" customHeight="1">
      <c r="A6" s="537" t="s">
        <v>2</v>
      </c>
      <c r="B6" s="538" t="s">
        <v>6282</v>
      </c>
      <c r="C6" s="538" t="s">
        <v>6283</v>
      </c>
      <c r="D6" s="539"/>
      <c r="E6" s="729" t="s">
        <v>6284</v>
      </c>
      <c r="F6" s="730"/>
      <c r="G6" s="730"/>
    </row>
    <row r="7" spans="1:10" ht="15.95" customHeight="1">
      <c r="A7" s="540"/>
      <c r="B7" s="541"/>
      <c r="C7" s="541" t="s">
        <v>6285</v>
      </c>
      <c r="D7" s="542" t="s">
        <v>1017</v>
      </c>
      <c r="E7" s="543" t="s">
        <v>5023</v>
      </c>
      <c r="F7" s="543" t="s">
        <v>6286</v>
      </c>
      <c r="G7" s="543" t="s">
        <v>6287</v>
      </c>
    </row>
    <row r="8" spans="1:10" ht="15.95" customHeight="1">
      <c r="A8" s="544"/>
      <c r="B8" s="545"/>
      <c r="C8" s="546"/>
      <c r="D8" s="547"/>
      <c r="E8" s="548"/>
      <c r="F8" s="548"/>
      <c r="G8" s="548"/>
      <c r="I8" s="375">
        <f>SUM(E8:G8)</f>
        <v>0</v>
      </c>
      <c r="J8" s="376" t="str">
        <f>IF(I8=100%,"OK!!","REVEJA DISTRIBUICAO!!!")</f>
        <v>REVEJA DISTRIBUICAO!!!</v>
      </c>
    </row>
    <row r="9" spans="1:10" ht="15.95" customHeight="1">
      <c r="A9" s="549" t="s">
        <v>6</v>
      </c>
      <c r="B9" s="550" t="s">
        <v>1702</v>
      </c>
      <c r="C9" s="551"/>
      <c r="D9" s="552"/>
      <c r="E9" s="553" t="str">
        <f t="shared" ref="E9:G9" si="0">IF(E8&lt;&gt;0,"I","")</f>
        <v/>
      </c>
      <c r="F9" s="553" t="str">
        <f t="shared" si="0"/>
        <v/>
      </c>
      <c r="G9" s="553" t="str">
        <f t="shared" si="0"/>
        <v/>
      </c>
      <c r="I9" s="375"/>
      <c r="J9" s="376"/>
    </row>
    <row r="10" spans="1:10" ht="15.95" customHeight="1">
      <c r="A10" s="554"/>
      <c r="B10" s="555"/>
      <c r="C10" s="556">
        <f>VLOOKUP(A9,'Planilha Resumo - AE'!A:F,6,FALSE)</f>
        <v>0</v>
      </c>
      <c r="D10" s="557" t="e">
        <f>C10/$C$59</f>
        <v>#DIV/0!</v>
      </c>
      <c r="E10" s="558">
        <f t="shared" ref="E10:G10" si="1">ROUND(E8*$C10,4)</f>
        <v>0</v>
      </c>
      <c r="F10" s="558">
        <f t="shared" si="1"/>
        <v>0</v>
      </c>
      <c r="G10" s="558">
        <f t="shared" si="1"/>
        <v>0</v>
      </c>
      <c r="I10" s="375"/>
      <c r="J10" s="376"/>
    </row>
    <row r="11" spans="1:10" ht="15.95" customHeight="1">
      <c r="A11" s="544"/>
      <c r="B11" s="545"/>
      <c r="C11" s="546"/>
      <c r="D11" s="547"/>
      <c r="E11" s="548">
        <v>1</v>
      </c>
      <c r="F11" s="548"/>
      <c r="G11" s="548"/>
      <c r="I11" s="375">
        <f>SUM(E11:G11)</f>
        <v>1</v>
      </c>
      <c r="J11" s="376" t="str">
        <f>IF(I11=100%,"OK!!","REVEJA DISTRIBUICAO!!!")</f>
        <v>OK!!</v>
      </c>
    </row>
    <row r="12" spans="1:10" ht="15.95" customHeight="1">
      <c r="A12" s="549" t="s">
        <v>33</v>
      </c>
      <c r="B12" s="550" t="s">
        <v>1703</v>
      </c>
      <c r="C12" s="551"/>
      <c r="D12" s="552"/>
      <c r="E12" s="553" t="str">
        <f t="shared" ref="E12:G12" si="2">IF(E11&lt;&gt;0,"I","")</f>
        <v>I</v>
      </c>
      <c r="F12" s="553" t="str">
        <f t="shared" si="2"/>
        <v/>
      </c>
      <c r="G12" s="553" t="str">
        <f t="shared" si="2"/>
        <v/>
      </c>
      <c r="I12" s="375"/>
      <c r="J12" s="376"/>
    </row>
    <row r="13" spans="1:10" ht="15.95" customHeight="1">
      <c r="A13" s="554"/>
      <c r="B13" s="555"/>
      <c r="C13" s="556">
        <f>VLOOKUP(A12,'Planilha Resumo - AE'!A:F,6,FALSE)</f>
        <v>0</v>
      </c>
      <c r="D13" s="557" t="e">
        <f>C13/$C$59</f>
        <v>#DIV/0!</v>
      </c>
      <c r="E13" s="558">
        <f t="shared" ref="E13:G13" si="3">ROUND(E11*$C13,4)</f>
        <v>0</v>
      </c>
      <c r="F13" s="558">
        <f t="shared" si="3"/>
        <v>0</v>
      </c>
      <c r="G13" s="558">
        <f t="shared" si="3"/>
        <v>0</v>
      </c>
      <c r="I13" s="375"/>
      <c r="J13" s="376"/>
    </row>
    <row r="14" spans="1:10" ht="15.95" customHeight="1">
      <c r="A14" s="544"/>
      <c r="B14" s="545"/>
      <c r="C14" s="546"/>
      <c r="D14" s="547"/>
      <c r="E14" s="548">
        <v>0.3</v>
      </c>
      <c r="F14" s="548">
        <v>0.4</v>
      </c>
      <c r="G14" s="548">
        <v>0.3</v>
      </c>
      <c r="I14" s="375">
        <f>SUM(E14:G14)</f>
        <v>1</v>
      </c>
      <c r="J14" s="376" t="str">
        <f>IF(I14=100%,"OK!!","REVEJA DISTRIBUICAO!!!")</f>
        <v>OK!!</v>
      </c>
    </row>
    <row r="15" spans="1:10" ht="15.95" customHeight="1">
      <c r="A15" s="549" t="s">
        <v>39</v>
      </c>
      <c r="B15" s="550" t="s">
        <v>1704</v>
      </c>
      <c r="C15" s="551"/>
      <c r="D15" s="552"/>
      <c r="E15" s="553" t="str">
        <f t="shared" ref="E15:G15" si="4">IF(E14&lt;&gt;0,"I","")</f>
        <v>I</v>
      </c>
      <c r="F15" s="553" t="str">
        <f t="shared" si="4"/>
        <v>I</v>
      </c>
      <c r="G15" s="553" t="str">
        <f t="shared" si="4"/>
        <v>I</v>
      </c>
      <c r="I15" s="375"/>
      <c r="J15" s="376"/>
    </row>
    <row r="16" spans="1:10" ht="15.95" customHeight="1">
      <c r="A16" s="554"/>
      <c r="B16" s="555"/>
      <c r="C16" s="556">
        <f>VLOOKUP(A15,'Planilha Resumo - AE'!A:F,6,FALSE)</f>
        <v>0</v>
      </c>
      <c r="D16" s="557" t="e">
        <f>C16/$C$59</f>
        <v>#DIV/0!</v>
      </c>
      <c r="E16" s="558">
        <f t="shared" ref="E16:G16" si="5">ROUND(E14*$C16,4)</f>
        <v>0</v>
      </c>
      <c r="F16" s="558">
        <f t="shared" si="5"/>
        <v>0</v>
      </c>
      <c r="G16" s="558">
        <f t="shared" si="5"/>
        <v>0</v>
      </c>
      <c r="I16" s="375"/>
      <c r="J16" s="376"/>
    </row>
    <row r="17" spans="1:11" ht="15.95" customHeight="1">
      <c r="A17" s="544"/>
      <c r="B17" s="545"/>
      <c r="C17" s="546"/>
      <c r="D17" s="547"/>
      <c r="E17" s="548"/>
      <c r="F17" s="548"/>
      <c r="G17" s="548"/>
      <c r="I17" s="375">
        <f>SUM(E17:G17)</f>
        <v>0</v>
      </c>
      <c r="J17" s="376" t="str">
        <f>IF(I17=100%,"OK!!","REVEJA DISTRIBUICAO!!!")</f>
        <v>REVEJA DISTRIBUICAO!!!</v>
      </c>
    </row>
    <row r="18" spans="1:11" ht="15.95" customHeight="1">
      <c r="A18" s="549" t="s">
        <v>64</v>
      </c>
      <c r="B18" s="550" t="s">
        <v>1705</v>
      </c>
      <c r="C18" s="551"/>
      <c r="D18" s="552"/>
      <c r="E18" s="553" t="str">
        <f t="shared" ref="E18:G18" si="6">IF(E17&lt;&gt;0,"I","")</f>
        <v/>
      </c>
      <c r="F18" s="553" t="str">
        <f t="shared" si="6"/>
        <v/>
      </c>
      <c r="G18" s="553" t="str">
        <f t="shared" si="6"/>
        <v/>
      </c>
      <c r="I18" s="375"/>
      <c r="J18" s="376"/>
    </row>
    <row r="19" spans="1:11" ht="15.95" customHeight="1">
      <c r="A19" s="554"/>
      <c r="B19" s="555"/>
      <c r="C19" s="556">
        <f>VLOOKUP(A18,'Planilha Resumo - AE'!A:F,6,FALSE)</f>
        <v>0</v>
      </c>
      <c r="D19" s="557" t="e">
        <f>C19/$C$59</f>
        <v>#DIV/0!</v>
      </c>
      <c r="E19" s="558">
        <f t="shared" ref="E19:G19" si="7">ROUND(E17*$C19,4)</f>
        <v>0</v>
      </c>
      <c r="F19" s="558">
        <f t="shared" si="7"/>
        <v>0</v>
      </c>
      <c r="G19" s="558">
        <f t="shared" si="7"/>
        <v>0</v>
      </c>
      <c r="I19" s="375"/>
      <c r="J19" s="376"/>
    </row>
    <row r="20" spans="1:11" ht="15.95" customHeight="1">
      <c r="A20" s="544"/>
      <c r="B20" s="545"/>
      <c r="C20" s="546"/>
      <c r="D20" s="547"/>
      <c r="E20" s="548"/>
      <c r="F20" s="548"/>
      <c r="G20" s="548">
        <v>1</v>
      </c>
      <c r="I20" s="375">
        <f>SUM(E20:G20)</f>
        <v>1</v>
      </c>
      <c r="J20" s="376" t="str">
        <f>IF(I20=100%,"OK!!","REVEJA DISTRIBUICAO!!!")</f>
        <v>OK!!</v>
      </c>
    </row>
    <row r="21" spans="1:11" ht="15.95" customHeight="1">
      <c r="A21" s="549" t="s">
        <v>73</v>
      </c>
      <c r="B21" s="550" t="s">
        <v>184</v>
      </c>
      <c r="C21" s="551"/>
      <c r="D21" s="552"/>
      <c r="E21" s="553" t="str">
        <f t="shared" ref="E21:G21" si="8">IF(E20&lt;&gt;0,"I","")</f>
        <v/>
      </c>
      <c r="F21" s="553" t="str">
        <f t="shared" si="8"/>
        <v/>
      </c>
      <c r="G21" s="553" t="str">
        <f t="shared" si="8"/>
        <v>I</v>
      </c>
      <c r="I21" s="375"/>
      <c r="J21" s="376"/>
    </row>
    <row r="22" spans="1:11" ht="15.95" customHeight="1">
      <c r="A22" s="554"/>
      <c r="B22" s="555"/>
      <c r="C22" s="556">
        <f>VLOOKUP(A21,'Planilha Resumo - AE'!A:F,6,FALSE)</f>
        <v>0</v>
      </c>
      <c r="D22" s="557" t="e">
        <f>C22/$C$59</f>
        <v>#DIV/0!</v>
      </c>
      <c r="E22" s="558">
        <f t="shared" ref="E22:G22" si="9">ROUND(E20*$C22,4)</f>
        <v>0</v>
      </c>
      <c r="F22" s="558">
        <f t="shared" si="9"/>
        <v>0</v>
      </c>
      <c r="G22" s="558">
        <f t="shared" si="9"/>
        <v>0</v>
      </c>
      <c r="I22" s="375"/>
      <c r="J22" s="376"/>
    </row>
    <row r="23" spans="1:11" ht="15.95" customHeight="1">
      <c r="A23" s="544"/>
      <c r="B23" s="545"/>
      <c r="C23" s="546"/>
      <c r="D23" s="547"/>
      <c r="E23" s="548"/>
      <c r="F23" s="548">
        <v>0.6</v>
      </c>
      <c r="G23" s="548">
        <v>0.4</v>
      </c>
      <c r="I23" s="375">
        <f>SUM(E23:G23)</f>
        <v>1</v>
      </c>
      <c r="J23" s="376" t="str">
        <f>IF(I23=100%,"OK!!","REVEJA DISTRIBUICAO!!!")</f>
        <v>OK!!</v>
      </c>
    </row>
    <row r="24" spans="1:11" ht="15.95" customHeight="1">
      <c r="A24" s="549" t="s">
        <v>84</v>
      </c>
      <c r="B24" s="550" t="s">
        <v>1706</v>
      </c>
      <c r="C24" s="551"/>
      <c r="D24" s="552"/>
      <c r="E24" s="553" t="str">
        <f t="shared" ref="E24:G24" si="10">IF(E23&lt;&gt;0,"I","")</f>
        <v/>
      </c>
      <c r="F24" s="553" t="str">
        <f t="shared" si="10"/>
        <v>I</v>
      </c>
      <c r="G24" s="553" t="str">
        <f t="shared" si="10"/>
        <v>I</v>
      </c>
      <c r="I24" s="375"/>
      <c r="J24" s="376"/>
    </row>
    <row r="25" spans="1:11" ht="15.95" customHeight="1">
      <c r="A25" s="554"/>
      <c r="B25" s="555"/>
      <c r="C25" s="556">
        <f>VLOOKUP(A24,'Planilha Resumo - AE'!A:F,6,FALSE)</f>
        <v>0</v>
      </c>
      <c r="D25" s="557" t="e">
        <f>C25/$C$59</f>
        <v>#DIV/0!</v>
      </c>
      <c r="E25" s="558">
        <f t="shared" ref="E25:G25" si="11">ROUND(E23*$C25,4)</f>
        <v>0</v>
      </c>
      <c r="F25" s="558">
        <f t="shared" si="11"/>
        <v>0</v>
      </c>
      <c r="G25" s="558">
        <f t="shared" si="11"/>
        <v>0</v>
      </c>
      <c r="I25" s="375"/>
      <c r="J25" s="376"/>
    </row>
    <row r="26" spans="1:11" ht="15.95" customHeight="1">
      <c r="A26" s="544"/>
      <c r="B26" s="545"/>
      <c r="C26" s="546"/>
      <c r="D26" s="547"/>
      <c r="E26" s="548"/>
      <c r="F26" s="548"/>
      <c r="G26" s="548">
        <v>1</v>
      </c>
      <c r="I26" s="375">
        <f>SUM(E26:G26)</f>
        <v>1</v>
      </c>
      <c r="J26" s="376" t="str">
        <f>IF(I26=100%,"OK!!","REVEJA DISTRIBUICAO!!!")</f>
        <v>OK!!</v>
      </c>
    </row>
    <row r="27" spans="1:11" ht="15.95" customHeight="1">
      <c r="A27" s="549" t="s">
        <v>89</v>
      </c>
      <c r="B27" s="550" t="s">
        <v>189</v>
      </c>
      <c r="C27" s="551"/>
      <c r="D27" s="552"/>
      <c r="E27" s="553" t="str">
        <f t="shared" ref="E27:G27" si="12">IF(E26&lt;&gt;0,"I","")</f>
        <v/>
      </c>
      <c r="F27" s="553" t="str">
        <f t="shared" si="12"/>
        <v/>
      </c>
      <c r="G27" s="553" t="str">
        <f t="shared" si="12"/>
        <v>I</v>
      </c>
      <c r="I27" s="375"/>
      <c r="J27" s="376"/>
    </row>
    <row r="28" spans="1:11" ht="15.95" customHeight="1">
      <c r="A28" s="554"/>
      <c r="B28" s="555"/>
      <c r="C28" s="556">
        <f>VLOOKUP(A27,'Planilha Resumo - AE'!A:F,6,FALSE)</f>
        <v>0</v>
      </c>
      <c r="D28" s="557" t="e">
        <f>C28/$C$59</f>
        <v>#DIV/0!</v>
      </c>
      <c r="E28" s="558">
        <f t="shared" ref="E28:G28" si="13">ROUND(E26*$C28,4)</f>
        <v>0</v>
      </c>
      <c r="F28" s="558">
        <f t="shared" si="13"/>
        <v>0</v>
      </c>
      <c r="G28" s="558">
        <f t="shared" si="13"/>
        <v>0</v>
      </c>
      <c r="I28" s="375"/>
      <c r="J28" s="376"/>
    </row>
    <row r="29" spans="1:11" ht="15.95" customHeight="1">
      <c r="A29" s="544"/>
      <c r="B29" s="545"/>
      <c r="C29" s="546"/>
      <c r="D29" s="547"/>
      <c r="E29" s="548">
        <v>0.3</v>
      </c>
      <c r="F29" s="548">
        <v>0.4</v>
      </c>
      <c r="G29" s="548">
        <v>0.3</v>
      </c>
      <c r="I29" s="375">
        <f>SUM(E29:G29)</f>
        <v>1</v>
      </c>
      <c r="J29" s="376" t="str">
        <f>IF(I29=100%,"OK!!","REVEJA DISTRIBUICAO!!!")</f>
        <v>OK!!</v>
      </c>
    </row>
    <row r="30" spans="1:11" ht="15.95" customHeight="1">
      <c r="A30" s="549" t="s">
        <v>99</v>
      </c>
      <c r="B30" s="550" t="s">
        <v>191</v>
      </c>
      <c r="C30" s="551"/>
      <c r="D30" s="552"/>
      <c r="E30" s="553" t="str">
        <f t="shared" ref="E30:G30" si="14">IF(E29&lt;&gt;0,"I","")</f>
        <v>I</v>
      </c>
      <c r="F30" s="553" t="str">
        <f t="shared" si="14"/>
        <v>I</v>
      </c>
      <c r="G30" s="553" t="str">
        <f t="shared" si="14"/>
        <v>I</v>
      </c>
      <c r="I30" s="375"/>
      <c r="J30" s="376"/>
    </row>
    <row r="31" spans="1:11" ht="15.95" customHeight="1">
      <c r="A31" s="554"/>
      <c r="B31" s="555"/>
      <c r="C31" s="556">
        <f>VLOOKUP(A30,'Planilha Resumo - AE'!A:F,6,FALSE)</f>
        <v>0</v>
      </c>
      <c r="D31" s="557" t="e">
        <f>C31/$C$59</f>
        <v>#DIV/0!</v>
      </c>
      <c r="E31" s="558">
        <f t="shared" ref="E31:G31" si="15">ROUND(E29*$C31,4)</f>
        <v>0</v>
      </c>
      <c r="F31" s="558">
        <f t="shared" si="15"/>
        <v>0</v>
      </c>
      <c r="G31" s="558">
        <f t="shared" si="15"/>
        <v>0</v>
      </c>
      <c r="I31" s="375"/>
      <c r="J31" s="376"/>
    </row>
    <row r="32" spans="1:11" ht="15.95" customHeight="1">
      <c r="A32" s="544"/>
      <c r="B32" s="545"/>
      <c r="C32" s="546"/>
      <c r="D32" s="547"/>
      <c r="E32" s="548"/>
      <c r="F32" s="548"/>
      <c r="G32" s="548">
        <v>1</v>
      </c>
      <c r="I32" s="375">
        <f>SUM(E32:G32)</f>
        <v>1</v>
      </c>
      <c r="J32" s="376" t="str">
        <f>IF(I32=100%,"OK!!","REVEJA DISTRIBUICAO!!!")</f>
        <v>OK!!</v>
      </c>
      <c r="K32" s="375"/>
    </row>
    <row r="33" spans="1:10" ht="15.95" customHeight="1">
      <c r="A33" s="549" t="s">
        <v>111</v>
      </c>
      <c r="B33" s="550" t="s">
        <v>193</v>
      </c>
      <c r="C33" s="551"/>
      <c r="D33" s="552"/>
      <c r="E33" s="553" t="str">
        <f t="shared" ref="E33:G33" si="16">IF(E32&lt;&gt;0,"I","")</f>
        <v/>
      </c>
      <c r="F33" s="553" t="str">
        <f t="shared" si="16"/>
        <v/>
      </c>
      <c r="G33" s="553" t="str">
        <f t="shared" si="16"/>
        <v>I</v>
      </c>
      <c r="I33" s="375"/>
      <c r="J33" s="376"/>
    </row>
    <row r="34" spans="1:10" ht="15.95" customHeight="1">
      <c r="A34" s="554"/>
      <c r="B34" s="555"/>
      <c r="C34" s="556">
        <f>VLOOKUP(A33,'Planilha Resumo - AE'!A:F,6,FALSE)</f>
        <v>0</v>
      </c>
      <c r="D34" s="557" t="e">
        <f>C34/$C$59</f>
        <v>#DIV/0!</v>
      </c>
      <c r="E34" s="558">
        <f t="shared" ref="E34:G34" si="17">ROUND(E32*$C34,4)</f>
        <v>0</v>
      </c>
      <c r="F34" s="558">
        <f t="shared" si="17"/>
        <v>0</v>
      </c>
      <c r="G34" s="558">
        <f t="shared" si="17"/>
        <v>0</v>
      </c>
      <c r="I34" s="375"/>
      <c r="J34" s="376"/>
    </row>
    <row r="35" spans="1:10" ht="15.95" customHeight="1">
      <c r="A35" s="544"/>
      <c r="B35" s="545"/>
      <c r="C35" s="546"/>
      <c r="D35" s="547"/>
      <c r="E35" s="548"/>
      <c r="F35" s="548"/>
      <c r="G35" s="548"/>
      <c r="I35" s="375">
        <f>SUM(E35:G35)</f>
        <v>0</v>
      </c>
      <c r="J35" s="376" t="str">
        <f>IF(I35=100%,"OK!!","REVEJA DISTRIBUICAO!!!")</f>
        <v>REVEJA DISTRIBUICAO!!!</v>
      </c>
    </row>
    <row r="36" spans="1:10" ht="15.95" customHeight="1">
      <c r="A36" s="549" t="s">
        <v>125</v>
      </c>
      <c r="B36" s="550" t="s">
        <v>1707</v>
      </c>
      <c r="C36" s="551"/>
      <c r="D36" s="552"/>
      <c r="E36" s="553" t="str">
        <f t="shared" ref="E36:G36" si="18">IF(E35&lt;&gt;0,"I","")</f>
        <v/>
      </c>
      <c r="F36" s="553" t="str">
        <f t="shared" si="18"/>
        <v/>
      </c>
      <c r="G36" s="553" t="str">
        <f t="shared" si="18"/>
        <v/>
      </c>
      <c r="I36" s="375"/>
      <c r="J36" s="376"/>
    </row>
    <row r="37" spans="1:10" ht="15.95" customHeight="1">
      <c r="A37" s="554"/>
      <c r="B37" s="555"/>
      <c r="C37" s="556">
        <f>VLOOKUP(A36,'Planilha Resumo - AE'!A:F,6,FALSE)</f>
        <v>0</v>
      </c>
      <c r="D37" s="557" t="e">
        <f>C37/$C$59</f>
        <v>#DIV/0!</v>
      </c>
      <c r="E37" s="558">
        <f t="shared" ref="E37:G37" si="19">ROUND(E35*$C37,4)</f>
        <v>0</v>
      </c>
      <c r="F37" s="558">
        <f t="shared" si="19"/>
        <v>0</v>
      </c>
      <c r="G37" s="558">
        <f t="shared" si="19"/>
        <v>0</v>
      </c>
      <c r="I37" s="375"/>
      <c r="J37" s="376"/>
    </row>
    <row r="38" spans="1:10" ht="15.95" customHeight="1">
      <c r="A38" s="544"/>
      <c r="B38" s="545"/>
      <c r="C38" s="546"/>
      <c r="D38" s="547"/>
      <c r="E38" s="548">
        <v>0.4</v>
      </c>
      <c r="F38" s="548">
        <v>0.3</v>
      </c>
      <c r="G38" s="548">
        <v>0.3</v>
      </c>
      <c r="I38" s="375">
        <f>SUM(E38:G38)</f>
        <v>1</v>
      </c>
      <c r="J38" s="376" t="str">
        <f>IF(I38=100%,"OK!!","REVEJA DISTRIBUICAO!!!")</f>
        <v>OK!!</v>
      </c>
    </row>
    <row r="39" spans="1:10" ht="15.95" customHeight="1">
      <c r="A39" s="549" t="s">
        <v>145</v>
      </c>
      <c r="B39" s="550" t="s">
        <v>1708</v>
      </c>
      <c r="C39" s="551"/>
      <c r="D39" s="552"/>
      <c r="E39" s="553" t="str">
        <f t="shared" ref="E39:G39" si="20">IF(E38&lt;&gt;0,"I","")</f>
        <v>I</v>
      </c>
      <c r="F39" s="553" t="str">
        <f t="shared" si="20"/>
        <v>I</v>
      </c>
      <c r="G39" s="553" t="str">
        <f t="shared" si="20"/>
        <v>I</v>
      </c>
      <c r="I39" s="375"/>
      <c r="J39" s="376"/>
    </row>
    <row r="40" spans="1:10" ht="15.95" customHeight="1">
      <c r="A40" s="554"/>
      <c r="B40" s="555"/>
      <c r="C40" s="556">
        <f>VLOOKUP(A39,'Planilha Resumo - AE'!A:F,6,FALSE)</f>
        <v>0</v>
      </c>
      <c r="D40" s="557" t="e">
        <f>C40/$C$59</f>
        <v>#DIV/0!</v>
      </c>
      <c r="E40" s="558">
        <f t="shared" ref="E40:G40" si="21">ROUND(E38*$C40,4)</f>
        <v>0</v>
      </c>
      <c r="F40" s="558">
        <f t="shared" si="21"/>
        <v>0</v>
      </c>
      <c r="G40" s="558">
        <f t="shared" si="21"/>
        <v>0</v>
      </c>
      <c r="I40" s="375"/>
      <c r="J40" s="376"/>
    </row>
    <row r="41" spans="1:10" ht="15.95" customHeight="1">
      <c r="A41" s="544"/>
      <c r="B41" s="545"/>
      <c r="C41" s="546"/>
      <c r="D41" s="547"/>
      <c r="E41" s="548"/>
      <c r="F41" s="548">
        <v>0.2</v>
      </c>
      <c r="G41" s="548">
        <v>0.8</v>
      </c>
      <c r="I41" s="375">
        <f>SUM(E41:G41)</f>
        <v>1</v>
      </c>
      <c r="J41" s="376" t="str">
        <f>IF(I41=100%,"OK!!","REVEJA DISTRIBUICAO!!!")</f>
        <v>OK!!</v>
      </c>
    </row>
    <row r="42" spans="1:10" ht="15.95" customHeight="1">
      <c r="A42" s="549" t="s">
        <v>151</v>
      </c>
      <c r="B42" s="550" t="s">
        <v>207</v>
      </c>
      <c r="C42" s="551"/>
      <c r="D42" s="552"/>
      <c r="E42" s="553" t="str">
        <f t="shared" ref="E42:G42" si="22">IF(E41&lt;&gt;0,"I","")</f>
        <v/>
      </c>
      <c r="F42" s="553" t="str">
        <f t="shared" si="22"/>
        <v>I</v>
      </c>
      <c r="G42" s="553" t="str">
        <f t="shared" si="22"/>
        <v>I</v>
      </c>
      <c r="I42" s="375"/>
      <c r="J42" s="376"/>
    </row>
    <row r="43" spans="1:10" ht="15.95" customHeight="1">
      <c r="A43" s="554"/>
      <c r="B43" s="555"/>
      <c r="C43" s="556">
        <f>VLOOKUP(A42,'Planilha Resumo - AE'!A:F,6,FALSE)</f>
        <v>0</v>
      </c>
      <c r="D43" s="557" t="e">
        <f>C43/$C$59</f>
        <v>#DIV/0!</v>
      </c>
      <c r="E43" s="558">
        <f t="shared" ref="E43:G43" si="23">ROUND(E41*$C43,4)</f>
        <v>0</v>
      </c>
      <c r="F43" s="558">
        <f t="shared" si="23"/>
        <v>0</v>
      </c>
      <c r="G43" s="558">
        <f t="shared" si="23"/>
        <v>0</v>
      </c>
      <c r="I43" s="375"/>
      <c r="J43" s="376"/>
    </row>
    <row r="44" spans="1:10" ht="15.95" customHeight="1">
      <c r="A44" s="544"/>
      <c r="B44" s="545"/>
      <c r="C44" s="546"/>
      <c r="D44" s="547"/>
      <c r="E44" s="548"/>
      <c r="F44" s="548"/>
      <c r="G44" s="548">
        <v>1</v>
      </c>
      <c r="I44" s="375">
        <f>SUM(E44:G44)</f>
        <v>1</v>
      </c>
      <c r="J44" s="376" t="str">
        <f>IF(I44=100%,"OK!!","REVEJA DISTRIBUICAO!!!")</f>
        <v>OK!!</v>
      </c>
    </row>
    <row r="45" spans="1:10" ht="15.95" customHeight="1">
      <c r="A45" s="549" t="s">
        <v>152</v>
      </c>
      <c r="B45" s="550" t="s">
        <v>1709</v>
      </c>
      <c r="C45" s="551"/>
      <c r="D45" s="552"/>
      <c r="E45" s="553" t="str">
        <f t="shared" ref="E45:G45" si="24">IF(E44&lt;&gt;0,"I","")</f>
        <v/>
      </c>
      <c r="F45" s="553" t="str">
        <f t="shared" si="24"/>
        <v/>
      </c>
      <c r="G45" s="553" t="str">
        <f t="shared" si="24"/>
        <v>I</v>
      </c>
      <c r="I45" s="375"/>
      <c r="J45" s="376"/>
    </row>
    <row r="46" spans="1:10" ht="15.95" customHeight="1">
      <c r="A46" s="554"/>
      <c r="B46" s="555"/>
      <c r="C46" s="556">
        <f>VLOOKUP(A45,'Planilha Resumo - AE'!A:F,6,FALSE)</f>
        <v>0</v>
      </c>
      <c r="D46" s="557" t="e">
        <f>C46/$C$59</f>
        <v>#DIV/0!</v>
      </c>
      <c r="E46" s="558">
        <f t="shared" ref="E46:G46" si="25">ROUND(E44*$C46,4)</f>
        <v>0</v>
      </c>
      <c r="F46" s="558">
        <f t="shared" si="25"/>
        <v>0</v>
      </c>
      <c r="G46" s="558">
        <f t="shared" si="25"/>
        <v>0</v>
      </c>
      <c r="I46" s="375"/>
      <c r="J46" s="376"/>
    </row>
    <row r="47" spans="1:10" ht="15.95" customHeight="1">
      <c r="A47" s="544"/>
      <c r="B47" s="545"/>
      <c r="C47" s="546"/>
      <c r="D47" s="547"/>
      <c r="E47" s="548"/>
      <c r="F47" s="548"/>
      <c r="G47" s="548"/>
      <c r="I47" s="375">
        <f>SUM(E47:G47)</f>
        <v>0</v>
      </c>
      <c r="J47" s="376" t="str">
        <f>IF(I47=100%,"OK!!","REVEJA DISTRIBUICAO!!!")</f>
        <v>REVEJA DISTRIBUICAO!!!</v>
      </c>
    </row>
    <row r="48" spans="1:10" ht="15.95" customHeight="1">
      <c r="A48" s="549" t="s">
        <v>154</v>
      </c>
      <c r="B48" s="550" t="s">
        <v>1272</v>
      </c>
      <c r="C48" s="551"/>
      <c r="D48" s="552"/>
      <c r="E48" s="553" t="str">
        <f t="shared" ref="E48:G48" si="26">IF(E47&lt;&gt;0,"I","")</f>
        <v/>
      </c>
      <c r="F48" s="553" t="str">
        <f t="shared" si="26"/>
        <v/>
      </c>
      <c r="G48" s="553" t="str">
        <f t="shared" si="26"/>
        <v/>
      </c>
      <c r="I48" s="375"/>
      <c r="J48" s="376"/>
    </row>
    <row r="49" spans="1:10" ht="15.95" customHeight="1">
      <c r="A49" s="554"/>
      <c r="B49" s="555"/>
      <c r="C49" s="556">
        <f>VLOOKUP(A48,'Planilha Resumo - AE'!A:F,6,FALSE)</f>
        <v>0</v>
      </c>
      <c r="D49" s="557" t="e">
        <f>C49/$C$59</f>
        <v>#DIV/0!</v>
      </c>
      <c r="E49" s="558">
        <f t="shared" ref="E49:G49" si="27">ROUND(E47*$C49,4)</f>
        <v>0</v>
      </c>
      <c r="F49" s="558">
        <f t="shared" si="27"/>
        <v>0</v>
      </c>
      <c r="G49" s="558">
        <f t="shared" si="27"/>
        <v>0</v>
      </c>
      <c r="I49" s="375"/>
      <c r="J49" s="376"/>
    </row>
    <row r="50" spans="1:10" ht="15.95" customHeight="1">
      <c r="A50" s="544"/>
      <c r="B50" s="545"/>
      <c r="C50" s="546"/>
      <c r="D50" s="547"/>
      <c r="E50" s="548">
        <v>0.4</v>
      </c>
      <c r="F50" s="548">
        <v>0.3</v>
      </c>
      <c r="G50" s="548">
        <v>0.3</v>
      </c>
      <c r="I50" s="375">
        <f>SUM(E50:G50)</f>
        <v>1</v>
      </c>
      <c r="J50" s="376" t="str">
        <f>IF(I50=100%,"OK!!","REVEJA DISTRIBUICAO!!!")</f>
        <v>OK!!</v>
      </c>
    </row>
    <row r="51" spans="1:10" ht="15.95" customHeight="1">
      <c r="A51" s="549" t="s">
        <v>1710</v>
      </c>
      <c r="B51" s="550" t="s">
        <v>1711</v>
      </c>
      <c r="C51" s="551"/>
      <c r="D51" s="552"/>
      <c r="E51" s="553" t="str">
        <f t="shared" ref="E51:G51" si="28">IF(E50&lt;&gt;0,"I","")</f>
        <v>I</v>
      </c>
      <c r="F51" s="553" t="str">
        <f t="shared" si="28"/>
        <v>I</v>
      </c>
      <c r="G51" s="553" t="str">
        <f t="shared" si="28"/>
        <v>I</v>
      </c>
      <c r="I51" s="375"/>
      <c r="J51" s="376"/>
    </row>
    <row r="52" spans="1:10" ht="15.95" customHeight="1">
      <c r="A52" s="554"/>
      <c r="B52" s="555"/>
      <c r="C52" s="556">
        <f>VLOOKUP(A51,'Planilha Resumo - AE'!A:F,6,FALSE)</f>
        <v>0</v>
      </c>
      <c r="D52" s="557" t="e">
        <f>C52/$C$59</f>
        <v>#DIV/0!</v>
      </c>
      <c r="E52" s="558">
        <f t="shared" ref="E52:G52" si="29">ROUND(E50*$C52,4)</f>
        <v>0</v>
      </c>
      <c r="F52" s="558">
        <f t="shared" si="29"/>
        <v>0</v>
      </c>
      <c r="G52" s="558">
        <f t="shared" si="29"/>
        <v>0</v>
      </c>
      <c r="I52" s="375"/>
      <c r="J52" s="376"/>
    </row>
    <row r="53" spans="1:10" ht="15.95" customHeight="1">
      <c r="A53" s="544"/>
      <c r="B53" s="545"/>
      <c r="C53" s="546"/>
      <c r="D53" s="547"/>
      <c r="E53" s="548"/>
      <c r="F53" s="548"/>
      <c r="G53" s="548">
        <v>1</v>
      </c>
      <c r="I53" s="375">
        <f>SUM(E53:G53)</f>
        <v>1</v>
      </c>
      <c r="J53" s="376" t="str">
        <f>IF(I53=100%,"OK!!","REVEJA DISTRIBUICAO!!!")</f>
        <v>OK!!</v>
      </c>
    </row>
    <row r="54" spans="1:10" ht="15.95" customHeight="1">
      <c r="A54" s="549" t="s">
        <v>1712</v>
      </c>
      <c r="B54" s="550" t="s">
        <v>199</v>
      </c>
      <c r="C54" s="551"/>
      <c r="D54" s="552"/>
      <c r="E54" s="553" t="str">
        <f t="shared" ref="E54:G54" si="30">IF(E53&lt;&gt;0,"I","")</f>
        <v/>
      </c>
      <c r="F54" s="553" t="str">
        <f t="shared" si="30"/>
        <v/>
      </c>
      <c r="G54" s="553" t="str">
        <f t="shared" si="30"/>
        <v>I</v>
      </c>
      <c r="I54" s="375"/>
      <c r="J54" s="376"/>
    </row>
    <row r="55" spans="1:10" ht="15.95" customHeight="1" thickBot="1">
      <c r="A55" s="554"/>
      <c r="B55" s="555"/>
      <c r="C55" s="556">
        <f>VLOOKUP(A54,'Planilha Resumo - AE'!A:F,6,FALSE)</f>
        <v>0</v>
      </c>
      <c r="D55" s="557" t="e">
        <f>C55/$C$59</f>
        <v>#DIV/0!</v>
      </c>
      <c r="E55" s="558">
        <f t="shared" ref="E55:G55" si="31">ROUND(E53*$C55,4)</f>
        <v>0</v>
      </c>
      <c r="F55" s="558">
        <f t="shared" si="31"/>
        <v>0</v>
      </c>
      <c r="G55" s="558">
        <f t="shared" si="31"/>
        <v>0</v>
      </c>
      <c r="I55" s="375"/>
      <c r="J55" s="376"/>
    </row>
    <row r="56" spans="1:10" ht="15.95" customHeight="1" thickTop="1">
      <c r="A56" s="559"/>
      <c r="B56" s="372" t="s">
        <v>6309</v>
      </c>
      <c r="C56" s="560"/>
      <c r="D56" s="561"/>
      <c r="E56" s="562" t="e">
        <f>E58/$C$59</f>
        <v>#DIV/0!</v>
      </c>
      <c r="F56" s="563" t="e">
        <f>F58/$C$59</f>
        <v>#DIV/0!</v>
      </c>
      <c r="G56" s="563" t="e">
        <f>G58/$C$59</f>
        <v>#DIV/0!</v>
      </c>
      <c r="I56" s="375"/>
      <c r="J56" s="376"/>
    </row>
    <row r="57" spans="1:10" ht="15.95" customHeight="1">
      <c r="A57" s="564"/>
      <c r="B57" s="378" t="s">
        <v>6310</v>
      </c>
      <c r="C57" s="565"/>
      <c r="D57" s="566"/>
      <c r="E57" s="567" t="e">
        <f>+E56</f>
        <v>#DIV/0!</v>
      </c>
      <c r="F57" s="568" t="e">
        <f>E57+F56</f>
        <v>#DIV/0!</v>
      </c>
      <c r="G57" s="568" t="e">
        <f>F57+G56</f>
        <v>#DIV/0!</v>
      </c>
    </row>
    <row r="58" spans="1:10" ht="15.95" customHeight="1">
      <c r="A58" s="569"/>
      <c r="B58" s="384" t="s">
        <v>6311</v>
      </c>
      <c r="C58" s="570"/>
      <c r="D58" s="571"/>
      <c r="E58" s="572">
        <f>SUMIF($D:$D,"&lt;&gt;",E:E)</f>
        <v>0</v>
      </c>
      <c r="F58" s="572">
        <f>SUMIF($D:$D,"&lt;&gt;",F:F)</f>
        <v>0</v>
      </c>
      <c r="G58" s="572">
        <f>SUMIF($D:$D,"&lt;&gt;",G:G)</f>
        <v>0</v>
      </c>
    </row>
    <row r="59" spans="1:10" ht="15.95" customHeight="1">
      <c r="A59" s="573"/>
      <c r="B59" s="389" t="s">
        <v>6312</v>
      </c>
      <c r="C59" s="574">
        <f>SUM(C8:C55)</f>
        <v>0</v>
      </c>
      <c r="D59" s="575"/>
      <c r="E59" s="576">
        <f>+E58</f>
        <v>0</v>
      </c>
      <c r="F59" s="577">
        <f t="shared" ref="F59:G59" si="32">E59+F58</f>
        <v>0</v>
      </c>
      <c r="G59" s="577">
        <f t="shared" si="32"/>
        <v>0</v>
      </c>
    </row>
  </sheetData>
  <sheetProtection algorithmName="SHA-512" hashValue="fJBLbELgaUunEa0k2xb8BwFcWpZOZulH3EmS9TexPeqaQsqNN0kyvHShRZxjJUgEpysZ63KAZc6M2rJAjMXkNA==" saltValue="ef5jctGTKAnnISOf5fwq1g==" spinCount="100000" sheet="1" objects="1" scenarios="1"/>
  <mergeCells count="2">
    <mergeCell ref="A1:G1"/>
    <mergeCell ref="E6:G6"/>
  </mergeCells>
  <printOptions horizontalCentered="1"/>
  <pageMargins left="0.59055118110236227" right="0.39370078740157483" top="1.1811023622047245" bottom="0.59055118110236227" header="0.31496062992125984" footer="0.27559055118110237"/>
  <pageSetup paperSize="9" scale="52" fitToWidth="100" orientation="landscape" r:id="rId1"/>
  <headerFooter alignWithMargins="0">
    <oddFooter>&amp;C&amp;A
Pág.: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18</vt:i4>
      </vt:variant>
    </vt:vector>
  </HeadingPairs>
  <TitlesOfParts>
    <vt:vector size="32" baseType="lpstr">
      <vt:lpstr>Planilha Resumo - E1</vt:lpstr>
      <vt:lpstr>Planilha Global - E1</vt:lpstr>
      <vt:lpstr>Cronograma - E1</vt:lpstr>
      <vt:lpstr>Planilha Resumo - E2</vt:lpstr>
      <vt:lpstr>Planilha Global - E2</vt:lpstr>
      <vt:lpstr>Cronograma - E2</vt:lpstr>
      <vt:lpstr>Planilha Resumo - AE</vt:lpstr>
      <vt:lpstr>Planilha Global - AE</vt:lpstr>
      <vt:lpstr>Cronograma - AE</vt:lpstr>
      <vt:lpstr>BDI-Edificações</vt:lpstr>
      <vt:lpstr>BDI-Equipos</vt:lpstr>
      <vt:lpstr>Titulos Resumo</vt:lpstr>
      <vt:lpstr>CPU</vt:lpstr>
      <vt:lpstr>Incêndio</vt:lpstr>
      <vt:lpstr>'BDI-Edificações'!Area_de_impressao</vt:lpstr>
      <vt:lpstr>'BDI-Equipos'!Area_de_impressao</vt:lpstr>
      <vt:lpstr>'Cronograma - AE'!Area_de_impressao</vt:lpstr>
      <vt:lpstr>'Cronograma - E1'!Area_de_impressao</vt:lpstr>
      <vt:lpstr>'Cronograma - E2'!Area_de_impressao</vt:lpstr>
      <vt:lpstr>'Planilha Global - AE'!Area_de_impressao</vt:lpstr>
      <vt:lpstr>'Planilha Global - E1'!Area_de_impressao</vt:lpstr>
      <vt:lpstr>'Planilha Global - E2'!Area_de_impressao</vt:lpstr>
      <vt:lpstr>'Planilha Resumo - AE'!Area_de_impressao</vt:lpstr>
      <vt:lpstr>'Planilha Resumo - E1'!Area_de_impressao</vt:lpstr>
      <vt:lpstr>'Planilha Resumo - E2'!Area_de_impressao</vt:lpstr>
      <vt:lpstr>'BDI-Edificações'!Titulos_de_impressao</vt:lpstr>
      <vt:lpstr>'BDI-Equipos'!Titulos_de_impressao</vt:lpstr>
      <vt:lpstr>'Planilha Global - AE'!Titulos_de_impressao</vt:lpstr>
      <vt:lpstr>'Planilha Global - E1'!Titulos_de_impressao</vt:lpstr>
      <vt:lpstr>'Planilha Global - E2'!Titulos_de_impressao</vt:lpstr>
      <vt:lpstr>'Planilha Resumo - AE'!Titulos_de_impressao</vt:lpstr>
      <vt:lpstr>'Planilha Resumo - E2'!Titulos_de_impressao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CLEBER OLIVEIRA JUNIOR</dc:creator>
  <cp:lastModifiedBy>1378573</cp:lastModifiedBy>
  <cp:lastPrinted>2021-02-09T16:39:35Z</cp:lastPrinted>
  <dcterms:created xsi:type="dcterms:W3CDTF">2006-08-29T12:31:16Z</dcterms:created>
  <dcterms:modified xsi:type="dcterms:W3CDTF">2021-03-15T19:30:36Z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